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7755" tabRatio="947" firstSheet="6" activeTab="6"/>
  </bookViews>
  <sheets>
    <sheet name="Rekapitulácia stavby" sheetId="1" state="hidden" r:id="rId1"/>
    <sheet name="01 - SO 01 Zdravotnícke z..." sheetId="2" state="hidden" r:id="rId2"/>
    <sheet name="02 - SO 01 Zdravotechnick..." sheetId="3" state="hidden" r:id="rId3"/>
    <sheet name="03 - SO 01 Plynofikácia a..." sheetId="4" state="hidden" r:id="rId4"/>
    <sheet name="04 - SO 01 Ústredné vykur..." sheetId="5" state="hidden" r:id="rId5"/>
    <sheet name="06 - SO 01 Vzduchotechnika" sheetId="6" state="hidden" r:id="rId6"/>
    <sheet name="07.2 - Rozvádzače 1.PP-3.NP" sheetId="8" r:id="rId7"/>
    <sheet name="07.4 - Rozvádzače 4.NP" sheetId="10" r:id="rId8"/>
    <sheet name="08.1 - Elektrická požiarn..." sheetId="27" state="hidden" r:id="rId9"/>
    <sheet name="08.2 - Elektrická požiarn..." sheetId="28" state="hidden" r:id="rId10"/>
    <sheet name="08.3 - Hlasová signalizác..." sheetId="29" state="hidden" r:id="rId11"/>
    <sheet name="08.4 - Hlasová signalizác..." sheetId="30" state="hidden" r:id="rId12"/>
    <sheet name="08.5 - SLP rozvody Komun...." sheetId="31" state="hidden" r:id="rId13"/>
    <sheet name="08.6 - SLP rozvody - Komu..." sheetId="32" state="hidden" r:id="rId14"/>
    <sheet name="08.7 - SLP - Komunikačný ..." sheetId="33" state="hidden" r:id="rId15"/>
    <sheet name="08.8 - SLP - Komunikačný ..." sheetId="34" state="hidden" r:id="rId16"/>
    <sheet name="08.9 - Štrukturovaná kabe..." sheetId="35" state="hidden" r:id="rId17"/>
    <sheet name="08.10 - Štrukturovaná kab..." sheetId="36" state="hidden" r:id="rId18"/>
    <sheet name="08.11 - TV-STA - pasívna ..." sheetId="37" state="hidden" r:id="rId19"/>
    <sheet name="08.12 - TV-STA pasívna ča..." sheetId="38" state="hidden" r:id="rId20"/>
    <sheet name="08.13 - Elektrické zámky ..." sheetId="39" state="hidden" r:id="rId21"/>
    <sheet name="08.14 - Elektrické zámky ..." sheetId="40" state="hidden" r:id="rId22"/>
  </sheets>
  <definedNames>
    <definedName name="_xlnm.Print_Titles" localSheetId="1">'01 - SO 01 Zdravotnícke z...'!$135:$135</definedName>
    <definedName name="_xlnm.Print_Titles" localSheetId="2">'02 - SO 01 Zdravotechnick...'!$121:$121</definedName>
    <definedName name="_xlnm.Print_Titles" localSheetId="3">'03 - SO 01 Plynofikácia a...'!$123:$123</definedName>
    <definedName name="_xlnm.Print_Titles" localSheetId="4">'04 - SO 01 Ústredné vykur...'!$122:$122</definedName>
    <definedName name="_xlnm.Print_Titles" localSheetId="5">'06 - SO 01 Vzduchotechnika'!$116:$116</definedName>
    <definedName name="_xlnm.Print_Titles" localSheetId="6">'07.2 - Rozvádzače 1.PP-3.NP'!$13:$13</definedName>
    <definedName name="_xlnm.Print_Titles" localSheetId="7">'07.4 - Rozvádzače 4.NP'!$13:$13</definedName>
    <definedName name="_xlnm.Print_Titles" localSheetId="8">'08.1 - Elektrická požiarn...'!$118:$118</definedName>
    <definedName name="_xlnm.Print_Titles" localSheetId="17">'08.10 - Štrukturovaná kab...'!$121:$121</definedName>
    <definedName name="_xlnm.Print_Titles" localSheetId="18">'08.11 - TV-STA - pasívna ...'!$115:$115</definedName>
    <definedName name="_xlnm.Print_Titles" localSheetId="19">'08.12 - TV-STA pasívna ča...'!$115:$115</definedName>
    <definedName name="_xlnm.Print_Titles" localSheetId="20">'08.13 - Elektrické zámky ...'!$115:$115</definedName>
    <definedName name="_xlnm.Print_Titles" localSheetId="21">'08.14 - Elektrické zámky ...'!$115:$115</definedName>
    <definedName name="_xlnm.Print_Titles" localSheetId="9">'08.2 - Elektrická požiarn...'!$115:$115</definedName>
    <definedName name="_xlnm.Print_Titles" localSheetId="10">'08.3 - Hlasová signalizác...'!$116:$116</definedName>
    <definedName name="_xlnm.Print_Titles" localSheetId="11">'08.4 - Hlasová signalizác...'!$114:$114</definedName>
    <definedName name="_xlnm.Print_Titles" localSheetId="12">'08.5 - SLP rozvody Komun....'!$111:$111</definedName>
    <definedName name="_xlnm.Print_Titles" localSheetId="13">'08.6 - SLP rozvody - Komu...'!$111:$111</definedName>
    <definedName name="_xlnm.Print_Titles" localSheetId="14">'08.7 - SLP - Komunikačný ...'!$111:$111</definedName>
    <definedName name="_xlnm.Print_Titles" localSheetId="15">'08.8 - SLP - Komunikačný ...'!$111:$111</definedName>
    <definedName name="_xlnm.Print_Titles" localSheetId="16">'08.9 - Štrukturovaná kabe...'!$130:$130</definedName>
    <definedName name="_xlnm.Print_Titles" localSheetId="0">'Rekapitulácia stavby'!$85:$85</definedName>
    <definedName name="_xlnm.Print_Area" localSheetId="1">'01 - SO 01 Zdravotnícke z...'!$C$4:$Q$70,'01 - SO 01 Zdravotnícke z...'!$C$76:$Q$119,'01 - SO 01 Zdravotnícke z...'!$C$125:$Q$430</definedName>
    <definedName name="_xlnm.Print_Area" localSheetId="2">'02 - SO 01 Zdravotechnick...'!$C$4:$Q$70,'02 - SO 01 Zdravotechnick...'!$C$76:$Q$105,'02 - SO 01 Zdravotechnick...'!$C$111:$Q$335</definedName>
    <definedName name="_xlnm.Print_Area" localSheetId="3">'03 - SO 01 Plynofikácia a...'!$C$4:$Q$70,'03 - SO 01 Plynofikácia a...'!$C$76:$Q$107,'03 - SO 01 Plynofikácia a...'!$C$113:$Q$206</definedName>
    <definedName name="_xlnm.Print_Area" localSheetId="4">'04 - SO 01 Ústredné vykur...'!$C$4:$Q$70,'04 - SO 01 Ústredné vykur...'!$C$76:$Q$106,'04 - SO 01 Ústredné vykur...'!$C$112:$Q$364</definedName>
    <definedName name="_xlnm.Print_Area" localSheetId="5">'06 - SO 01 Vzduchotechnika'!$C$4:$Q$70,'06 - SO 01 Vzduchotechnika'!$C$76:$Q$100,'06 - SO 01 Vzduchotechnika'!$C$106:$Q$459</definedName>
    <definedName name="_xlnm.Print_Area" localSheetId="6">'07.2 - Rozvádzače 1.PP-3.NP'!#REF!,'07.2 - Rozvádzače 1.PP-3.NP'!#REF!,'07.2 - Rozvádzače 1.PP-3.NP'!$C$2:$Q$528</definedName>
    <definedName name="_xlnm.Print_Area" localSheetId="7">'07.4 - Rozvádzače 4.NP'!#REF!,'07.4 - Rozvádzače 4.NP'!#REF!,'07.4 - Rozvádzače 4.NP'!$C$2:$Q$57</definedName>
    <definedName name="_xlnm.Print_Area" localSheetId="8">'08.1 - Elektrická požiarn...'!$C$4:$Q$70,'08.1 - Elektrická požiarn...'!$C$76:$Q$101,'08.1 - Elektrická požiarn...'!$C$107:$Q$179</definedName>
    <definedName name="_xlnm.Print_Area" localSheetId="17">'08.10 - Štrukturovaná kab...'!$C$4:$Q$70,'08.10 - Štrukturovaná kab...'!$C$76:$Q$104,'08.10 - Štrukturovaná kab...'!$C$110:$Q$163</definedName>
    <definedName name="_xlnm.Print_Area" localSheetId="18">'08.11 - TV-STA - pasívna ...'!$C$4:$Q$70,'08.11 - TV-STA - pasívna ...'!$C$76:$Q$98,'08.11 - TV-STA - pasívna ...'!$C$104:$Q$159</definedName>
    <definedName name="_xlnm.Print_Area" localSheetId="19">'08.12 - TV-STA pasívna ča...'!$C$4:$Q$70,'08.12 - TV-STA pasívna ča...'!$C$76:$Q$98,'08.12 - TV-STA pasívna ča...'!$C$104:$Q$153</definedName>
    <definedName name="_xlnm.Print_Area" localSheetId="20">'08.13 - Elektrické zámky ...'!$C$4:$Q$70,'08.13 - Elektrické zámky ...'!$C$76:$Q$98,'08.13 - Elektrické zámky ...'!$C$104:$Q$157</definedName>
    <definedName name="_xlnm.Print_Area" localSheetId="21">'08.14 - Elektrické zámky ...'!$C$4:$Q$70,'08.14 - Elektrické zámky ...'!$C$76:$Q$98,'08.14 - Elektrické zámky ...'!$C$104:$Q$143</definedName>
    <definedName name="_xlnm.Print_Area" localSheetId="9">'08.2 - Elektrická požiarn...'!$C$4:$Q$70,'08.2 - Elektrická požiarn...'!$C$76:$Q$98,'08.2 - Elektrická požiarn...'!$C$104:$Q$147</definedName>
    <definedName name="_xlnm.Print_Area" localSheetId="10">'08.3 - Hlasová signalizác...'!$C$4:$Q$70,'08.3 - Hlasová signalizác...'!$C$76:$Q$99,'08.3 - Hlasová signalizác...'!$C$105:$Q$168</definedName>
    <definedName name="_xlnm.Print_Area" localSheetId="11">'08.4 - Hlasová signalizác...'!$C$4:$Q$70,'08.4 - Hlasová signalizác...'!$C$76:$Q$97,'08.4 - Hlasová signalizác...'!$C$103:$Q$135</definedName>
    <definedName name="_xlnm.Print_Area" localSheetId="12">'08.5 - SLP rozvody Komun....'!$C$4:$Q$70,'08.5 - SLP rozvody Komun....'!$C$76:$Q$94,'08.5 - SLP rozvody Komun....'!$C$100:$Q$124</definedName>
    <definedName name="_xlnm.Print_Area" localSheetId="13">'08.6 - SLP rozvody - Komu...'!$C$4:$Q$70,'08.6 - SLP rozvody - Komu...'!$C$76:$Q$94,'08.6 - SLP rozvody - Komu...'!$C$100:$Q$122</definedName>
    <definedName name="_xlnm.Print_Area" localSheetId="14">'08.7 - SLP - Komunikačný ...'!$C$4:$Q$70,'08.7 - SLP - Komunikačný ...'!$C$76:$Q$94,'08.7 - SLP - Komunikačný ...'!$C$100:$Q$138</definedName>
    <definedName name="_xlnm.Print_Area" localSheetId="15">'08.8 - SLP - Komunikačný ...'!$C$4:$Q$70,'08.8 - SLP - Komunikačný ...'!$C$76:$Q$94,'08.8 - SLP - Komunikačný ...'!$C$100:$Q$129</definedName>
    <definedName name="_xlnm.Print_Area" localSheetId="16">'08.9 - Štrukturovaná kabe...'!$C$4:$Q$70,'08.9 - Štrukturovaná kabe...'!$C$76:$Q$113,'08.9 - Štrukturovaná kabe...'!$C$119:$Q$236</definedName>
    <definedName name="_xlnm.Print_Area" localSheetId="0">'Rekapitulácia stavby'!$C$4:$AP$70,'Rekapitulácia stavby'!$C$76:$AP$132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151" i="39"/>
  <c r="BF151"/>
  <c r="BG151"/>
  <c r="BH151"/>
  <c r="BI151"/>
  <c r="BK151"/>
  <c r="BE150"/>
  <c r="BF150"/>
  <c r="BG150"/>
  <c r="BH150"/>
  <c r="BI150"/>
  <c r="BK150"/>
  <c r="BE136" i="40"/>
  <c r="BF136"/>
  <c r="BG136"/>
  <c r="BH136"/>
  <c r="BI136"/>
  <c r="BK136"/>
  <c r="BE137"/>
  <c r="BF137"/>
  <c r="BG137"/>
  <c r="BH137"/>
  <c r="BI137"/>
  <c r="BK137"/>
  <c r="BK134"/>
  <c r="BK135"/>
  <c r="BE235" i="35"/>
  <c r="BF235"/>
  <c r="BG235"/>
  <c r="BH235"/>
  <c r="BI235"/>
  <c r="BK235"/>
  <c r="N235"/>
  <c r="N151" i="39"/>
  <c r="N137" i="40"/>
  <c r="N136" l="1"/>
  <c r="N150" i="39"/>
  <c r="AY128" i="1" l="1"/>
  <c r="AX128"/>
  <c r="BI143" i="40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BK139" s="1"/>
  <c r="N142"/>
  <c r="BF142" s="1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 s="1"/>
  <c r="BI138"/>
  <c r="BH138"/>
  <c r="BG138"/>
  <c r="BE138"/>
  <c r="AA138"/>
  <c r="Y138"/>
  <c r="W138"/>
  <c r="BK138"/>
  <c r="N138"/>
  <c r="BF138" s="1"/>
  <c r="BI135"/>
  <c r="BH135"/>
  <c r="BG135"/>
  <c r="BE135"/>
  <c r="AA135"/>
  <c r="Y135"/>
  <c r="W135"/>
  <c r="N135"/>
  <c r="BF135" s="1"/>
  <c r="BI134"/>
  <c r="BH134"/>
  <c r="BG134"/>
  <c r="BE134"/>
  <c r="AA134"/>
  <c r="Y134"/>
  <c r="W134"/>
  <c r="N134"/>
  <c r="BF134" s="1"/>
  <c r="BI133"/>
  <c r="BH133"/>
  <c r="BG133"/>
  <c r="BE133"/>
  <c r="AA133"/>
  <c r="Y133"/>
  <c r="W133"/>
  <c r="BK133"/>
  <c r="N133"/>
  <c r="BF133" s="1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 s="1"/>
  <c r="BI130"/>
  <c r="BH130"/>
  <c r="BG130"/>
  <c r="BE130"/>
  <c r="AA130"/>
  <c r="Y130"/>
  <c r="W130"/>
  <c r="BK130"/>
  <c r="N130"/>
  <c r="BF130" s="1"/>
  <c r="BI129"/>
  <c r="BH129"/>
  <c r="BG129"/>
  <c r="BE129"/>
  <c r="AA129"/>
  <c r="Y129"/>
  <c r="W129"/>
  <c r="BK129"/>
  <c r="N129"/>
  <c r="BF129" s="1"/>
  <c r="BI128"/>
  <c r="BH128"/>
  <c r="BG128"/>
  <c r="BE128"/>
  <c r="AA128"/>
  <c r="Y128"/>
  <c r="W128"/>
  <c r="BK128"/>
  <c r="N128"/>
  <c r="BF128" s="1"/>
  <c r="BI127"/>
  <c r="BH127"/>
  <c r="BG127"/>
  <c r="BE127"/>
  <c r="AA127"/>
  <c r="Y127"/>
  <c r="W127"/>
  <c r="BK127"/>
  <c r="N127"/>
  <c r="BF127" s="1"/>
  <c r="BI126"/>
  <c r="BH126"/>
  <c r="BG126"/>
  <c r="BE126"/>
  <c r="AA126"/>
  <c r="Y126"/>
  <c r="W126"/>
  <c r="BK126"/>
  <c r="N126"/>
  <c r="BF126" s="1"/>
  <c r="BI124"/>
  <c r="BH124"/>
  <c r="BG124"/>
  <c r="BE124"/>
  <c r="AA124"/>
  <c r="Y124"/>
  <c r="W124"/>
  <c r="BK124"/>
  <c r="N124"/>
  <c r="BF124" s="1"/>
  <c r="BI123"/>
  <c r="BH123"/>
  <c r="BG123"/>
  <c r="BE123"/>
  <c r="AA123"/>
  <c r="Y123"/>
  <c r="W123"/>
  <c r="BK123"/>
  <c r="N123"/>
  <c r="BF123" s="1"/>
  <c r="BI122"/>
  <c r="BH122"/>
  <c r="BG122"/>
  <c r="BE122"/>
  <c r="AA122"/>
  <c r="Y122"/>
  <c r="W122"/>
  <c r="BK122"/>
  <c r="N122"/>
  <c r="BF122" s="1"/>
  <c r="BI121"/>
  <c r="BH121"/>
  <c r="BG121"/>
  <c r="BE121"/>
  <c r="AA121"/>
  <c r="Y121"/>
  <c r="W121"/>
  <c r="BK121"/>
  <c r="N121"/>
  <c r="BF121" s="1"/>
  <c r="BI120"/>
  <c r="BH120"/>
  <c r="BG120"/>
  <c r="BE120"/>
  <c r="AA120"/>
  <c r="Y120"/>
  <c r="W120"/>
  <c r="BK120"/>
  <c r="N120"/>
  <c r="BF120" s="1"/>
  <c r="F113"/>
  <c r="M112"/>
  <c r="F112"/>
  <c r="F110"/>
  <c r="F108"/>
  <c r="M29"/>
  <c r="AS128" i="1"/>
  <c r="F85" i="40"/>
  <c r="M84"/>
  <c r="F84"/>
  <c r="F82"/>
  <c r="F80"/>
  <c r="O22"/>
  <c r="E22"/>
  <c r="M113" s="1"/>
  <c r="O21"/>
  <c r="O10"/>
  <c r="M110" s="1"/>
  <c r="F6"/>
  <c r="F106" s="1"/>
  <c r="AY127" i="1"/>
  <c r="AX127"/>
  <c r="BI157" i="39"/>
  <c r="BH157"/>
  <c r="BG157"/>
  <c r="BE157"/>
  <c r="AA157"/>
  <c r="Y157"/>
  <c r="W157"/>
  <c r="BK157"/>
  <c r="N157"/>
  <c r="BF157" s="1"/>
  <c r="BI156"/>
  <c r="BH156"/>
  <c r="BG156"/>
  <c r="BE156"/>
  <c r="AA156"/>
  <c r="Y156"/>
  <c r="W156"/>
  <c r="BK156"/>
  <c r="N156"/>
  <c r="BF156" s="1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 s="1"/>
  <c r="BI152"/>
  <c r="BH152"/>
  <c r="BG152"/>
  <c r="BE152"/>
  <c r="AA152"/>
  <c r="Y152"/>
  <c r="W152"/>
  <c r="BK152"/>
  <c r="N152"/>
  <c r="BF152" s="1"/>
  <c r="BI149"/>
  <c r="BH149"/>
  <c r="BG149"/>
  <c r="BE149"/>
  <c r="AA149"/>
  <c r="Y149"/>
  <c r="W149"/>
  <c r="BK149"/>
  <c r="N149"/>
  <c r="BF149" s="1"/>
  <c r="BI148"/>
  <c r="BH148"/>
  <c r="BG148"/>
  <c r="BE148"/>
  <c r="AA148"/>
  <c r="Y148"/>
  <c r="W148"/>
  <c r="BK148"/>
  <c r="N148"/>
  <c r="BF148" s="1"/>
  <c r="BI147"/>
  <c r="BH147"/>
  <c r="BG147"/>
  <c r="BE147"/>
  <c r="AA147"/>
  <c r="Y147"/>
  <c r="W147"/>
  <c r="BK147"/>
  <c r="N147"/>
  <c r="BF147" s="1"/>
  <c r="BI146"/>
  <c r="BH146"/>
  <c r="BG146"/>
  <c r="BE146"/>
  <c r="AA146"/>
  <c r="Y146"/>
  <c r="W146"/>
  <c r="BK146"/>
  <c r="N146"/>
  <c r="BF146" s="1"/>
  <c r="BI145"/>
  <c r="BH145"/>
  <c r="BG145"/>
  <c r="BE145"/>
  <c r="AA145"/>
  <c r="Y145"/>
  <c r="W145"/>
  <c r="BK145"/>
  <c r="N145"/>
  <c r="BF145" s="1"/>
  <c r="BI144"/>
  <c r="BH144"/>
  <c r="BG144"/>
  <c r="BE144"/>
  <c r="AA144"/>
  <c r="Y144"/>
  <c r="W144"/>
  <c r="BK144"/>
  <c r="N144"/>
  <c r="BF144" s="1"/>
  <c r="BI143"/>
  <c r="BH143"/>
  <c r="BG143"/>
  <c r="BE143"/>
  <c r="AA143"/>
  <c r="Y143"/>
  <c r="W143"/>
  <c r="BK143"/>
  <c r="N143"/>
  <c r="BF143" s="1"/>
  <c r="BI142"/>
  <c r="BH142"/>
  <c r="BG142"/>
  <c r="BE142"/>
  <c r="AA142"/>
  <c r="Y142"/>
  <c r="W142"/>
  <c r="BK142"/>
  <c r="N142"/>
  <c r="BF142" s="1"/>
  <c r="BI141"/>
  <c r="BH141"/>
  <c r="BG141"/>
  <c r="BE141"/>
  <c r="AA141"/>
  <c r="Y141"/>
  <c r="W141"/>
  <c r="BK141"/>
  <c r="N141"/>
  <c r="BF141" s="1"/>
  <c r="BI140"/>
  <c r="BH140"/>
  <c r="BG140"/>
  <c r="BE140"/>
  <c r="AA140"/>
  <c r="Y140"/>
  <c r="W140"/>
  <c r="BK140"/>
  <c r="N140"/>
  <c r="BF140" s="1"/>
  <c r="BI139"/>
  <c r="BH139"/>
  <c r="BG139"/>
  <c r="BE139"/>
  <c r="AA139"/>
  <c r="Y139"/>
  <c r="W139"/>
  <c r="BK139"/>
  <c r="N139"/>
  <c r="BF139" s="1"/>
  <c r="BI138"/>
  <c r="BH138"/>
  <c r="BG138"/>
  <c r="BE138"/>
  <c r="AA138"/>
  <c r="Y138"/>
  <c r="W138"/>
  <c r="BK138"/>
  <c r="N138"/>
  <c r="BF138" s="1"/>
  <c r="BI137"/>
  <c r="BH137"/>
  <c r="BG137"/>
  <c r="BE137"/>
  <c r="AA137"/>
  <c r="Y137"/>
  <c r="W137"/>
  <c r="BK137"/>
  <c r="N137"/>
  <c r="BF137" s="1"/>
  <c r="BI136"/>
  <c r="BH136"/>
  <c r="BG136"/>
  <c r="BE136"/>
  <c r="AA136"/>
  <c r="Y136"/>
  <c r="W136"/>
  <c r="BK136"/>
  <c r="N136"/>
  <c r="BF136" s="1"/>
  <c r="BI135"/>
  <c r="BH135"/>
  <c r="BG135"/>
  <c r="BE135"/>
  <c r="AA135"/>
  <c r="Y135"/>
  <c r="W135"/>
  <c r="BK135"/>
  <c r="N135"/>
  <c r="BF135" s="1"/>
  <c r="BI134"/>
  <c r="BH134"/>
  <c r="BG134"/>
  <c r="BE134"/>
  <c r="AA134"/>
  <c r="Y134"/>
  <c r="W134"/>
  <c r="BK134"/>
  <c r="N134"/>
  <c r="BF134" s="1"/>
  <c r="BI132"/>
  <c r="BH132"/>
  <c r="BG132"/>
  <c r="BE132"/>
  <c r="AA132"/>
  <c r="Y132"/>
  <c r="W132"/>
  <c r="BK132"/>
  <c r="N132"/>
  <c r="BF132" s="1"/>
  <c r="BI131"/>
  <c r="BH131"/>
  <c r="BG131"/>
  <c r="BE131"/>
  <c r="AA131"/>
  <c r="Y131"/>
  <c r="W131"/>
  <c r="BK131"/>
  <c r="N131"/>
  <c r="BF131" s="1"/>
  <c r="BI130"/>
  <c r="BH130"/>
  <c r="BG130"/>
  <c r="BE130"/>
  <c r="AA130"/>
  <c r="Y130"/>
  <c r="W130"/>
  <c r="BK130"/>
  <c r="N130"/>
  <c r="BF130" s="1"/>
  <c r="BI129"/>
  <c r="BH129"/>
  <c r="BG129"/>
  <c r="BE129"/>
  <c r="AA129"/>
  <c r="Y129"/>
  <c r="W129"/>
  <c r="BK129"/>
  <c r="N129"/>
  <c r="BF129" s="1"/>
  <c r="BI128"/>
  <c r="BH128"/>
  <c r="BG128"/>
  <c r="BE128"/>
  <c r="AA128"/>
  <c r="Y128"/>
  <c r="W128"/>
  <c r="BK128"/>
  <c r="N128"/>
  <c r="BF128" s="1"/>
  <c r="BI127"/>
  <c r="BH127"/>
  <c r="BG127"/>
  <c r="BE127"/>
  <c r="AA127"/>
  <c r="Y127"/>
  <c r="W127"/>
  <c r="BK127"/>
  <c r="N127"/>
  <c r="BF127" s="1"/>
  <c r="BI126"/>
  <c r="BH126"/>
  <c r="BG126"/>
  <c r="BE126"/>
  <c r="AA126"/>
  <c r="Y126"/>
  <c r="W126"/>
  <c r="BK126"/>
  <c r="N126"/>
  <c r="BF126" s="1"/>
  <c r="BI125"/>
  <c r="BH125"/>
  <c r="BG125"/>
  <c r="BE125"/>
  <c r="AA125"/>
  <c r="Y125"/>
  <c r="W125"/>
  <c r="BK125"/>
  <c r="N125"/>
  <c r="BF125" s="1"/>
  <c r="BI124"/>
  <c r="BH124"/>
  <c r="BG124"/>
  <c r="BE124"/>
  <c r="AA124"/>
  <c r="Y124"/>
  <c r="W124"/>
  <c r="BK124"/>
  <c r="N124"/>
  <c r="BF124" s="1"/>
  <c r="BI123"/>
  <c r="BH123"/>
  <c r="BG123"/>
  <c r="BE123"/>
  <c r="AA123"/>
  <c r="Y123"/>
  <c r="W123"/>
  <c r="BK123"/>
  <c r="N123"/>
  <c r="BF123"/>
  <c r="BI122"/>
  <c r="BH122"/>
  <c r="BG122"/>
  <c r="BE122"/>
  <c r="AA122"/>
  <c r="Y122"/>
  <c r="W122"/>
  <c r="BK122"/>
  <c r="N122"/>
  <c r="BF122" s="1"/>
  <c r="BI121"/>
  <c r="BH121"/>
  <c r="BG121"/>
  <c r="BE121"/>
  <c r="AA121"/>
  <c r="Y121"/>
  <c r="W121"/>
  <c r="BK121"/>
  <c r="N121"/>
  <c r="BF121" s="1"/>
  <c r="BI120"/>
  <c r="BH120"/>
  <c r="BG120"/>
  <c r="BE120"/>
  <c r="AA120"/>
  <c r="Y120"/>
  <c r="W120"/>
  <c r="BK120"/>
  <c r="N120"/>
  <c r="BF120" s="1"/>
  <c r="F113"/>
  <c r="M112"/>
  <c r="F112"/>
  <c r="F110"/>
  <c r="F108"/>
  <c r="M29"/>
  <c r="AS127" i="1" s="1"/>
  <c r="F85" i="39"/>
  <c r="M84"/>
  <c r="F84"/>
  <c r="F82"/>
  <c r="F80"/>
  <c r="O22"/>
  <c r="E22"/>
  <c r="M113" s="1"/>
  <c r="O21"/>
  <c r="O10"/>
  <c r="M110" s="1"/>
  <c r="F6"/>
  <c r="F106" s="1"/>
  <c r="AY126" i="1"/>
  <c r="AX126"/>
  <c r="BI153" i="38"/>
  <c r="BH153"/>
  <c r="BG153"/>
  <c r="BE153"/>
  <c r="AA153"/>
  <c r="Y153"/>
  <c r="W153"/>
  <c r="BK153"/>
  <c r="N153"/>
  <c r="BF153" s="1"/>
  <c r="BI152"/>
  <c r="BH152"/>
  <c r="BG152"/>
  <c r="BE152"/>
  <c r="AA152"/>
  <c r="Y152"/>
  <c r="Y151" s="1"/>
  <c r="W152"/>
  <c r="BK152"/>
  <c r="N152"/>
  <c r="BF152" s="1"/>
  <c r="BI150"/>
  <c r="BH150"/>
  <c r="BG150"/>
  <c r="BE150"/>
  <c r="AA150"/>
  <c r="Y150"/>
  <c r="W150"/>
  <c r="BK150"/>
  <c r="N150"/>
  <c r="BF150" s="1"/>
  <c r="BI149"/>
  <c r="BH149"/>
  <c r="BG149"/>
  <c r="BE149"/>
  <c r="AA149"/>
  <c r="Y149"/>
  <c r="Y148" s="1"/>
  <c r="W149"/>
  <c r="BK149"/>
  <c r="N149"/>
  <c r="BF149"/>
  <c r="BI147"/>
  <c r="BH147"/>
  <c r="BG147"/>
  <c r="BE147"/>
  <c r="AA147"/>
  <c r="Y147"/>
  <c r="W147"/>
  <c r="BK147"/>
  <c r="N147"/>
  <c r="BF147" s="1"/>
  <c r="BI146"/>
  <c r="BH146"/>
  <c r="BG146"/>
  <c r="BE146"/>
  <c r="AA146"/>
  <c r="Y146"/>
  <c r="W146"/>
  <c r="BK146"/>
  <c r="N146"/>
  <c r="BF146" s="1"/>
  <c r="BI145"/>
  <c r="BH145"/>
  <c r="BG145"/>
  <c r="BE145"/>
  <c r="AA145"/>
  <c r="Y145"/>
  <c r="W145"/>
  <c r="BK145"/>
  <c r="N145"/>
  <c r="BF145" s="1"/>
  <c r="BI144"/>
  <c r="BH144"/>
  <c r="BG144"/>
  <c r="BE144"/>
  <c r="AA144"/>
  <c r="Y144"/>
  <c r="W144"/>
  <c r="BK144"/>
  <c r="N144"/>
  <c r="BF144" s="1"/>
  <c r="BI143"/>
  <c r="BH143"/>
  <c r="BG143"/>
  <c r="BE143"/>
  <c r="AA143"/>
  <c r="Y143"/>
  <c r="W143"/>
  <c r="BK143"/>
  <c r="N143"/>
  <c r="BF143" s="1"/>
  <c r="BI142"/>
  <c r="BH142"/>
  <c r="BG142"/>
  <c r="BE142"/>
  <c r="AA142"/>
  <c r="Y142"/>
  <c r="W142"/>
  <c r="BK142"/>
  <c r="N142"/>
  <c r="BF142" s="1"/>
  <c r="BI141"/>
  <c r="BH141"/>
  <c r="BG141"/>
  <c r="BE141"/>
  <c r="AA141"/>
  <c r="Y141"/>
  <c r="W141"/>
  <c r="BK141"/>
  <c r="N141"/>
  <c r="BF141" s="1"/>
  <c r="BI140"/>
  <c r="BH140"/>
  <c r="BG140"/>
  <c r="BE140"/>
  <c r="AA140"/>
  <c r="Y140"/>
  <c r="W140"/>
  <c r="BK140"/>
  <c r="N140"/>
  <c r="BF140" s="1"/>
  <c r="BI139"/>
  <c r="BH139"/>
  <c r="BG139"/>
  <c r="BE139"/>
  <c r="AA139"/>
  <c r="Y139"/>
  <c r="W139"/>
  <c r="BK139"/>
  <c r="N139"/>
  <c r="BF139" s="1"/>
  <c r="BI138"/>
  <c r="BH138"/>
  <c r="BG138"/>
  <c r="BE138"/>
  <c r="AA138"/>
  <c r="Y138"/>
  <c r="W138"/>
  <c r="BK138"/>
  <c r="N138"/>
  <c r="BF138" s="1"/>
  <c r="BI137"/>
  <c r="BH137"/>
  <c r="BG137"/>
  <c r="BE137"/>
  <c r="AA137"/>
  <c r="Y137"/>
  <c r="W137"/>
  <c r="BK137"/>
  <c r="N137"/>
  <c r="BF137" s="1"/>
  <c r="BI136"/>
  <c r="BH136"/>
  <c r="BG136"/>
  <c r="BE136"/>
  <c r="AA136"/>
  <c r="Y136"/>
  <c r="W136"/>
  <c r="BK136"/>
  <c r="N136"/>
  <c r="BF136" s="1"/>
  <c r="BI135"/>
  <c r="BH135"/>
  <c r="BG135"/>
  <c r="BE135"/>
  <c r="AA135"/>
  <c r="Y135"/>
  <c r="W135"/>
  <c r="BK135"/>
  <c r="N135"/>
  <c r="BF135" s="1"/>
  <c r="BI134"/>
  <c r="BH134"/>
  <c r="BG134"/>
  <c r="BE134"/>
  <c r="AA134"/>
  <c r="Y134"/>
  <c r="W134"/>
  <c r="BK134"/>
  <c r="N134"/>
  <c r="BF134" s="1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N132"/>
  <c r="BF132" s="1"/>
  <c r="BI131"/>
  <c r="BH131"/>
  <c r="BG131"/>
  <c r="BE131"/>
  <c r="AA131"/>
  <c r="Y131"/>
  <c r="W131"/>
  <c r="BK131"/>
  <c r="N131"/>
  <c r="BF131" s="1"/>
  <c r="BI130"/>
  <c r="BH130"/>
  <c r="BG130"/>
  <c r="BE130"/>
  <c r="AA130"/>
  <c r="Y130"/>
  <c r="W130"/>
  <c r="BK130"/>
  <c r="N130"/>
  <c r="BF130" s="1"/>
  <c r="BI128"/>
  <c r="BH128"/>
  <c r="BG128"/>
  <c r="BE128"/>
  <c r="AA128"/>
  <c r="Y128"/>
  <c r="W128"/>
  <c r="BK128"/>
  <c r="N128"/>
  <c r="BF128" s="1"/>
  <c r="BI127"/>
  <c r="BH127"/>
  <c r="BG127"/>
  <c r="BE127"/>
  <c r="AA127"/>
  <c r="Y127"/>
  <c r="W127"/>
  <c r="BK127"/>
  <c r="N127"/>
  <c r="BF127" s="1"/>
  <c r="BI126"/>
  <c r="BH126"/>
  <c r="BG126"/>
  <c r="BE126"/>
  <c r="AA126"/>
  <c r="Y126"/>
  <c r="W126"/>
  <c r="BK126"/>
  <c r="N126"/>
  <c r="BF126"/>
  <c r="BI125"/>
  <c r="BH125"/>
  <c r="BG125"/>
  <c r="BE125"/>
  <c r="AA125"/>
  <c r="Y125"/>
  <c r="W125"/>
  <c r="BK125"/>
  <c r="N125"/>
  <c r="BF125" s="1"/>
  <c r="BI124"/>
  <c r="BH124"/>
  <c r="BG124"/>
  <c r="BE124"/>
  <c r="AA124"/>
  <c r="Y124"/>
  <c r="W124"/>
  <c r="BK124"/>
  <c r="N124"/>
  <c r="BF124" s="1"/>
  <c r="BI123"/>
  <c r="BH123"/>
  <c r="BG123"/>
  <c r="BE123"/>
  <c r="AA123"/>
  <c r="Y123"/>
  <c r="W123"/>
  <c r="BK123"/>
  <c r="N123"/>
  <c r="BF123" s="1"/>
  <c r="BI122"/>
  <c r="BH122"/>
  <c r="BG122"/>
  <c r="BE122"/>
  <c r="AA122"/>
  <c r="Y122"/>
  <c r="W122"/>
  <c r="BK122"/>
  <c r="N122"/>
  <c r="BF122" s="1"/>
  <c r="BI121"/>
  <c r="BH121"/>
  <c r="BG121"/>
  <c r="BE121"/>
  <c r="AA121"/>
  <c r="Y121"/>
  <c r="W121"/>
  <c r="BK121"/>
  <c r="N121"/>
  <c r="BF121" s="1"/>
  <c r="BI120"/>
  <c r="BH120"/>
  <c r="BG120"/>
  <c r="BE120"/>
  <c r="AA120"/>
  <c r="Y120"/>
  <c r="W120"/>
  <c r="BK120"/>
  <c r="N120"/>
  <c r="BF120" s="1"/>
  <c r="BI119"/>
  <c r="BH119"/>
  <c r="BG119"/>
  <c r="BE119"/>
  <c r="AA119"/>
  <c r="Y119"/>
  <c r="W119"/>
  <c r="BK119"/>
  <c r="N119"/>
  <c r="BF119" s="1"/>
  <c r="F113"/>
  <c r="M112"/>
  <c r="F112"/>
  <c r="F110"/>
  <c r="F108"/>
  <c r="M29"/>
  <c r="AS126" i="1" s="1"/>
  <c r="F85" i="38"/>
  <c r="M84"/>
  <c r="F84"/>
  <c r="F82"/>
  <c r="F80"/>
  <c r="O22"/>
  <c r="E22"/>
  <c r="M113" s="1"/>
  <c r="O21"/>
  <c r="O10"/>
  <c r="M110" s="1"/>
  <c r="F6"/>
  <c r="F78" s="1"/>
  <c r="AY125" i="1"/>
  <c r="AX125"/>
  <c r="BI159" i="37"/>
  <c r="BH159"/>
  <c r="BG159"/>
  <c r="BE159"/>
  <c r="AA159"/>
  <c r="Y159"/>
  <c r="W159"/>
  <c r="BK159"/>
  <c r="N159"/>
  <c r="BF159" s="1"/>
  <c r="BI158"/>
  <c r="BH158"/>
  <c r="BG158"/>
  <c r="BE158"/>
  <c r="AA158"/>
  <c r="Y158"/>
  <c r="W158"/>
  <c r="BK158"/>
  <c r="N158"/>
  <c r="BF158" s="1"/>
  <c r="BI156"/>
  <c r="BH156"/>
  <c r="BG156"/>
  <c r="BE156"/>
  <c r="AA156"/>
  <c r="Y156"/>
  <c r="W156"/>
  <c r="BK156"/>
  <c r="N156"/>
  <c r="BF156" s="1"/>
  <c r="BI155"/>
  <c r="BH155"/>
  <c r="BG155"/>
  <c r="BE155"/>
  <c r="AA155"/>
  <c r="Y155"/>
  <c r="W155"/>
  <c r="BK155"/>
  <c r="N155"/>
  <c r="BF155" s="1"/>
  <c r="BI153"/>
  <c r="BH153"/>
  <c r="BG153"/>
  <c r="BE153"/>
  <c r="AA153"/>
  <c r="Y153"/>
  <c r="W153"/>
  <c r="BK153"/>
  <c r="N153"/>
  <c r="BF153" s="1"/>
  <c r="BI152"/>
  <c r="BH152"/>
  <c r="BG152"/>
  <c r="BE152"/>
  <c r="AA152"/>
  <c r="Y152"/>
  <c r="W152"/>
  <c r="BK152"/>
  <c r="N152"/>
  <c r="BF152" s="1"/>
  <c r="BI151"/>
  <c r="BH151"/>
  <c r="BG151"/>
  <c r="BE151"/>
  <c r="AA151"/>
  <c r="Y151"/>
  <c r="W151"/>
  <c r="BK151"/>
  <c r="N151"/>
  <c r="BF151" s="1"/>
  <c r="BI150"/>
  <c r="BH150"/>
  <c r="BG150"/>
  <c r="BE150"/>
  <c r="AA150"/>
  <c r="Y150"/>
  <c r="W150"/>
  <c r="BK150"/>
  <c r="N150"/>
  <c r="BF150" s="1"/>
  <c r="BI149"/>
  <c r="BH149"/>
  <c r="BG149"/>
  <c r="BE149"/>
  <c r="AA149"/>
  <c r="Y149"/>
  <c r="W149"/>
  <c r="BK149"/>
  <c r="N149"/>
  <c r="BF149" s="1"/>
  <c r="BI148"/>
  <c r="BH148"/>
  <c r="BG148"/>
  <c r="BE148"/>
  <c r="AA148"/>
  <c r="Y148"/>
  <c r="W148"/>
  <c r="BK148"/>
  <c r="N148"/>
  <c r="BF148" s="1"/>
  <c r="BI147"/>
  <c r="BH147"/>
  <c r="BG147"/>
  <c r="BE147"/>
  <c r="AA147"/>
  <c r="Y147"/>
  <c r="W147"/>
  <c r="BK147"/>
  <c r="N147"/>
  <c r="BF147" s="1"/>
  <c r="BI146"/>
  <c r="BH146"/>
  <c r="BG146"/>
  <c r="BE146"/>
  <c r="AA146"/>
  <c r="Y146"/>
  <c r="W146"/>
  <c r="BK146"/>
  <c r="N146"/>
  <c r="BF146" s="1"/>
  <c r="BI145"/>
  <c r="BH145"/>
  <c r="BG145"/>
  <c r="BE145"/>
  <c r="AA145"/>
  <c r="Y145"/>
  <c r="W145"/>
  <c r="BK145"/>
  <c r="N145"/>
  <c r="BF145" s="1"/>
  <c r="BI144"/>
  <c r="BH144"/>
  <c r="BG144"/>
  <c r="BE144"/>
  <c r="AA144"/>
  <c r="Y144"/>
  <c r="W144"/>
  <c r="BK144"/>
  <c r="N144"/>
  <c r="BF144" s="1"/>
  <c r="BI143"/>
  <c r="BH143"/>
  <c r="BG143"/>
  <c r="BE143"/>
  <c r="AA143"/>
  <c r="Y143"/>
  <c r="W143"/>
  <c r="BK143"/>
  <c r="N143"/>
  <c r="BF143" s="1"/>
  <c r="BI142"/>
  <c r="BH142"/>
  <c r="BG142"/>
  <c r="BE142"/>
  <c r="AA142"/>
  <c r="Y142"/>
  <c r="W142"/>
  <c r="BK142"/>
  <c r="N142"/>
  <c r="BF142" s="1"/>
  <c r="BI141"/>
  <c r="BH141"/>
  <c r="BG141"/>
  <c r="BE141"/>
  <c r="AA141"/>
  <c r="Y141"/>
  <c r="W141"/>
  <c r="BK141"/>
  <c r="N141"/>
  <c r="BF141" s="1"/>
  <c r="BI140"/>
  <c r="BH140"/>
  <c r="BG140"/>
  <c r="BE140"/>
  <c r="AA140"/>
  <c r="Y140"/>
  <c r="W140"/>
  <c r="BK140"/>
  <c r="N140"/>
  <c r="BF140" s="1"/>
  <c r="BI139"/>
  <c r="BH139"/>
  <c r="BG139"/>
  <c r="BE139"/>
  <c r="AA139"/>
  <c r="Y139"/>
  <c r="W139"/>
  <c r="BK139"/>
  <c r="N139"/>
  <c r="BF139" s="1"/>
  <c r="BI138"/>
  <c r="BH138"/>
  <c r="BG138"/>
  <c r="BE138"/>
  <c r="AA138"/>
  <c r="Y138"/>
  <c r="W138"/>
  <c r="BK138"/>
  <c r="N138"/>
  <c r="BF138" s="1"/>
  <c r="BI137"/>
  <c r="BH137"/>
  <c r="BG137"/>
  <c r="BE137"/>
  <c r="AA137"/>
  <c r="Y137"/>
  <c r="W137"/>
  <c r="BK137"/>
  <c r="N137"/>
  <c r="BF137" s="1"/>
  <c r="BI136"/>
  <c r="BH136"/>
  <c r="BG136"/>
  <c r="BE136"/>
  <c r="AA136"/>
  <c r="Y136"/>
  <c r="W136"/>
  <c r="BK136"/>
  <c r="N136"/>
  <c r="BF136" s="1"/>
  <c r="BI135"/>
  <c r="BH135"/>
  <c r="BG135"/>
  <c r="BE135"/>
  <c r="AA135"/>
  <c r="Y135"/>
  <c r="W135"/>
  <c r="BK135"/>
  <c r="N135"/>
  <c r="BF135" s="1"/>
  <c r="BI134"/>
  <c r="BH134"/>
  <c r="BG134"/>
  <c r="BE134"/>
  <c r="AA134"/>
  <c r="Y134"/>
  <c r="W134"/>
  <c r="BK134"/>
  <c r="N134"/>
  <c r="BF134" s="1"/>
  <c r="BI132"/>
  <c r="BH132"/>
  <c r="BG132"/>
  <c r="BE132"/>
  <c r="AA132"/>
  <c r="Y132"/>
  <c r="W132"/>
  <c r="BK132"/>
  <c r="N132"/>
  <c r="BF132" s="1"/>
  <c r="BI131"/>
  <c r="BH131"/>
  <c r="BG131"/>
  <c r="BE131"/>
  <c r="AA131"/>
  <c r="Y131"/>
  <c r="W131"/>
  <c r="BK131"/>
  <c r="N131"/>
  <c r="BF131" s="1"/>
  <c r="BI130"/>
  <c r="BH130"/>
  <c r="BG130"/>
  <c r="BE130"/>
  <c r="AA130"/>
  <c r="Y130"/>
  <c r="W130"/>
  <c r="BK130"/>
  <c r="N130"/>
  <c r="BF130" s="1"/>
  <c r="BI129"/>
  <c r="BH129"/>
  <c r="BG129"/>
  <c r="BE129"/>
  <c r="AA129"/>
  <c r="Y129"/>
  <c r="W129"/>
  <c r="BK129"/>
  <c r="N129"/>
  <c r="BF129" s="1"/>
  <c r="BI128"/>
  <c r="BH128"/>
  <c r="BG128"/>
  <c r="BE128"/>
  <c r="AA128"/>
  <c r="Y128"/>
  <c r="W128"/>
  <c r="BK128"/>
  <c r="N128"/>
  <c r="BF128" s="1"/>
  <c r="BI127"/>
  <c r="BH127"/>
  <c r="BG127"/>
  <c r="BE127"/>
  <c r="AA127"/>
  <c r="Y127"/>
  <c r="W127"/>
  <c r="BK127"/>
  <c r="N127"/>
  <c r="BF127" s="1"/>
  <c r="BI126"/>
  <c r="BH126"/>
  <c r="BG126"/>
  <c r="BE126"/>
  <c r="AA126"/>
  <c r="Y126"/>
  <c r="W126"/>
  <c r="BK126"/>
  <c r="N126"/>
  <c r="BF126" s="1"/>
  <c r="BI125"/>
  <c r="BH125"/>
  <c r="BG125"/>
  <c r="BE125"/>
  <c r="AA125"/>
  <c r="Y125"/>
  <c r="W125"/>
  <c r="BK125"/>
  <c r="N125"/>
  <c r="BF125" s="1"/>
  <c r="BI124"/>
  <c r="BH124"/>
  <c r="BG124"/>
  <c r="BE124"/>
  <c r="AA124"/>
  <c r="Y124"/>
  <c r="W124"/>
  <c r="BK124"/>
  <c r="N124"/>
  <c r="BF124" s="1"/>
  <c r="BI123"/>
  <c r="BH123"/>
  <c r="BG123"/>
  <c r="BE123"/>
  <c r="AA123"/>
  <c r="Y123"/>
  <c r="W123"/>
  <c r="BK123"/>
  <c r="N123"/>
  <c r="BF123" s="1"/>
  <c r="BI122"/>
  <c r="BH122"/>
  <c r="BG122"/>
  <c r="BE122"/>
  <c r="AA122"/>
  <c r="Y122"/>
  <c r="W122"/>
  <c r="BK122"/>
  <c r="N122"/>
  <c r="BF122" s="1"/>
  <c r="BI121"/>
  <c r="BH121"/>
  <c r="BG121"/>
  <c r="BE121"/>
  <c r="AA121"/>
  <c r="Y121"/>
  <c r="W121"/>
  <c r="BK121"/>
  <c r="N121"/>
  <c r="BF121" s="1"/>
  <c r="BI120"/>
  <c r="BH120"/>
  <c r="BG120"/>
  <c r="BE120"/>
  <c r="AA120"/>
  <c r="Y120"/>
  <c r="W120"/>
  <c r="BK120"/>
  <c r="N120"/>
  <c r="BF120" s="1"/>
  <c r="BI119"/>
  <c r="BH119"/>
  <c r="BG119"/>
  <c r="BE119"/>
  <c r="AA119"/>
  <c r="Y119"/>
  <c r="W119"/>
  <c r="BK119"/>
  <c r="N119"/>
  <c r="BF119" s="1"/>
  <c r="F113"/>
  <c r="M112"/>
  <c r="F112"/>
  <c r="F110"/>
  <c r="F108"/>
  <c r="M29"/>
  <c r="AS125" i="1" s="1"/>
  <c r="F85" i="37"/>
  <c r="M84"/>
  <c r="F84"/>
  <c r="F82"/>
  <c r="F80"/>
  <c r="O22"/>
  <c r="E22"/>
  <c r="M113" s="1"/>
  <c r="O21"/>
  <c r="O10"/>
  <c r="F6"/>
  <c r="F106" s="1"/>
  <c r="AY124" i="1"/>
  <c r="AX124"/>
  <c r="BI163" i="36"/>
  <c r="BH163"/>
  <c r="BG163"/>
  <c r="BE163"/>
  <c r="AA163"/>
  <c r="Y163"/>
  <c r="W163"/>
  <c r="BK163"/>
  <c r="N163"/>
  <c r="BF163" s="1"/>
  <c r="BI162"/>
  <c r="BH162"/>
  <c r="BG162"/>
  <c r="BE162"/>
  <c r="AA162"/>
  <c r="Y162"/>
  <c r="W162"/>
  <c r="BK162"/>
  <c r="N162"/>
  <c r="BF162" s="1"/>
  <c r="BI160"/>
  <c r="BH160"/>
  <c r="BG160"/>
  <c r="BE160"/>
  <c r="AA160"/>
  <c r="Y160"/>
  <c r="W160"/>
  <c r="BK160"/>
  <c r="N160"/>
  <c r="BF160" s="1"/>
  <c r="BI159"/>
  <c r="BH159"/>
  <c r="BG159"/>
  <c r="BE159"/>
  <c r="AA159"/>
  <c r="Y159"/>
  <c r="W159"/>
  <c r="BK159"/>
  <c r="N159"/>
  <c r="BF159" s="1"/>
  <c r="BI157"/>
  <c r="BH157"/>
  <c r="BG157"/>
  <c r="BE157"/>
  <c r="AA157"/>
  <c r="Y157"/>
  <c r="W157"/>
  <c r="BK157"/>
  <c r="N157"/>
  <c r="BF157" s="1"/>
  <c r="BI156"/>
  <c r="BH156"/>
  <c r="BG156"/>
  <c r="BE156"/>
  <c r="AA156"/>
  <c r="Y156"/>
  <c r="W156"/>
  <c r="BK156"/>
  <c r="N156"/>
  <c r="BF156" s="1"/>
  <c r="BI155"/>
  <c r="BH155"/>
  <c r="BG155"/>
  <c r="BE155"/>
  <c r="AA155"/>
  <c r="Y155"/>
  <c r="W155"/>
  <c r="BK155"/>
  <c r="N155"/>
  <c r="BF155" s="1"/>
  <c r="BI154"/>
  <c r="BH154"/>
  <c r="BG154"/>
  <c r="BE154"/>
  <c r="AA154"/>
  <c r="Y154"/>
  <c r="W154"/>
  <c r="BK154"/>
  <c r="N154"/>
  <c r="BF154" s="1"/>
  <c r="BI153"/>
  <c r="BH153"/>
  <c r="BG153"/>
  <c r="BE153"/>
  <c r="AA153"/>
  <c r="Y153"/>
  <c r="W153"/>
  <c r="BK153"/>
  <c r="N153"/>
  <c r="BF153" s="1"/>
  <c r="BI152"/>
  <c r="BH152"/>
  <c r="BG152"/>
  <c r="BE152"/>
  <c r="AA152"/>
  <c r="Y152"/>
  <c r="W152"/>
  <c r="BK152"/>
  <c r="N152"/>
  <c r="BF152" s="1"/>
  <c r="BI151"/>
  <c r="BH151"/>
  <c r="BG151"/>
  <c r="BE151"/>
  <c r="AA151"/>
  <c r="Y151"/>
  <c r="W151"/>
  <c r="BK151"/>
  <c r="N151"/>
  <c r="BF151" s="1"/>
  <c r="BI150"/>
  <c r="BH150"/>
  <c r="BG150"/>
  <c r="BE150"/>
  <c r="AA150"/>
  <c r="Y150"/>
  <c r="W150"/>
  <c r="BK150"/>
  <c r="N150"/>
  <c r="BF150" s="1"/>
  <c r="BI148"/>
  <c r="BH148"/>
  <c r="BG148"/>
  <c r="BE148"/>
  <c r="AA148"/>
  <c r="Y148"/>
  <c r="W148"/>
  <c r="BK148"/>
  <c r="N148"/>
  <c r="BF148" s="1"/>
  <c r="BI147"/>
  <c r="BH147"/>
  <c r="BG147"/>
  <c r="BE147"/>
  <c r="AA147"/>
  <c r="Y147"/>
  <c r="W147"/>
  <c r="BK147"/>
  <c r="N147"/>
  <c r="BF147" s="1"/>
  <c r="BI146"/>
  <c r="BH146"/>
  <c r="BG146"/>
  <c r="BE146"/>
  <c r="AA146"/>
  <c r="Y146"/>
  <c r="W146"/>
  <c r="BK146"/>
  <c r="N146"/>
  <c r="BF146" s="1"/>
  <c r="BI145"/>
  <c r="BH145"/>
  <c r="BG145"/>
  <c r="BE145"/>
  <c r="AA145"/>
  <c r="Y145"/>
  <c r="W145"/>
  <c r="BK145"/>
  <c r="N145"/>
  <c r="BF145" s="1"/>
  <c r="BI143"/>
  <c r="BH143"/>
  <c r="BG143"/>
  <c r="BE143"/>
  <c r="AA143"/>
  <c r="Y143"/>
  <c r="W143"/>
  <c r="BK143"/>
  <c r="N143"/>
  <c r="BF143" s="1"/>
  <c r="BI142"/>
  <c r="BH142"/>
  <c r="BG142"/>
  <c r="BE142"/>
  <c r="AA142"/>
  <c r="Y142"/>
  <c r="W142"/>
  <c r="BK142"/>
  <c r="N142"/>
  <c r="BF142" s="1"/>
  <c r="BI139"/>
  <c r="BH139"/>
  <c r="BG139"/>
  <c r="BE139"/>
  <c r="AA139"/>
  <c r="Y139"/>
  <c r="W139"/>
  <c r="BK139"/>
  <c r="N139"/>
  <c r="BF139" s="1"/>
  <c r="BI138"/>
  <c r="BH138"/>
  <c r="BG138"/>
  <c r="BE138"/>
  <c r="AA138"/>
  <c r="Y138"/>
  <c r="W138"/>
  <c r="BK138"/>
  <c r="N138"/>
  <c r="BF138" s="1"/>
  <c r="BI137"/>
  <c r="BH137"/>
  <c r="BG137"/>
  <c r="BE137"/>
  <c r="AA137"/>
  <c r="Y137"/>
  <c r="W137"/>
  <c r="BK137"/>
  <c r="N137"/>
  <c r="BF137" s="1"/>
  <c r="BI136"/>
  <c r="BH136"/>
  <c r="BG136"/>
  <c r="BE136"/>
  <c r="AA136"/>
  <c r="Y136"/>
  <c r="W136"/>
  <c r="BK136"/>
  <c r="N136"/>
  <c r="BF136" s="1"/>
  <c r="BI135"/>
  <c r="BH135"/>
  <c r="BG135"/>
  <c r="BE135"/>
  <c r="AA135"/>
  <c r="Y135"/>
  <c r="W135"/>
  <c r="BK135"/>
  <c r="N135"/>
  <c r="BF135" s="1"/>
  <c r="BI134"/>
  <c r="BH134"/>
  <c r="BG134"/>
  <c r="BE134"/>
  <c r="AA134"/>
  <c r="Y134"/>
  <c r="W134"/>
  <c r="BK134"/>
  <c r="N134"/>
  <c r="BF134" s="1"/>
  <c r="BI131"/>
  <c r="BH131"/>
  <c r="BG131"/>
  <c r="BE131"/>
  <c r="AA131"/>
  <c r="AA130" s="1"/>
  <c r="Y131"/>
  <c r="Y130" s="1"/>
  <c r="W131"/>
  <c r="W130" s="1"/>
  <c r="BK131"/>
  <c r="BK130" s="1"/>
  <c r="N130" s="1"/>
  <c r="N92" s="1"/>
  <c r="N131"/>
  <c r="BF131" s="1"/>
  <c r="BI129"/>
  <c r="BH129"/>
  <c r="BG129"/>
  <c r="BE129"/>
  <c r="AA129"/>
  <c r="Y129"/>
  <c r="W129"/>
  <c r="BK129"/>
  <c r="N129"/>
  <c r="BF129" s="1"/>
  <c r="BI128"/>
  <c r="BH128"/>
  <c r="BG128"/>
  <c r="BE128"/>
  <c r="AA128"/>
  <c r="Y128"/>
  <c r="W128"/>
  <c r="BK128"/>
  <c r="N128"/>
  <c r="BF128" s="1"/>
  <c r="BI127"/>
  <c r="BH127"/>
  <c r="BG127"/>
  <c r="BE127"/>
  <c r="AA127"/>
  <c r="Y127"/>
  <c r="W127"/>
  <c r="BK127"/>
  <c r="N127"/>
  <c r="BF127" s="1"/>
  <c r="BI126"/>
  <c r="BH126"/>
  <c r="BG126"/>
  <c r="BE126"/>
  <c r="AA126"/>
  <c r="Y126"/>
  <c r="W126"/>
  <c r="BK126"/>
  <c r="N126"/>
  <c r="BF126" s="1"/>
  <c r="BI125"/>
  <c r="BH125"/>
  <c r="BG125"/>
  <c r="BE125"/>
  <c r="AA125"/>
  <c r="Y125"/>
  <c r="W125"/>
  <c r="BK125"/>
  <c r="N125"/>
  <c r="BF125" s="1"/>
  <c r="F119"/>
  <c r="M118"/>
  <c r="F118"/>
  <c r="F116"/>
  <c r="F114"/>
  <c r="M29"/>
  <c r="AS124" i="1" s="1"/>
  <c r="F85" i="36"/>
  <c r="M84"/>
  <c r="F84"/>
  <c r="F82"/>
  <c r="F80"/>
  <c r="O22"/>
  <c r="E22"/>
  <c r="O21"/>
  <c r="O10"/>
  <c r="F6"/>
  <c r="AY123" i="1"/>
  <c r="AX123"/>
  <c r="BI236" i="35"/>
  <c r="BH236"/>
  <c r="BG236"/>
  <c r="BE236"/>
  <c r="AA236"/>
  <c r="Y236"/>
  <c r="W236"/>
  <c r="BK236"/>
  <c r="N236"/>
  <c r="BI234"/>
  <c r="BH234"/>
  <c r="BG234"/>
  <c r="BE234"/>
  <c r="AA234"/>
  <c r="Y234"/>
  <c r="W234"/>
  <c r="BK234"/>
  <c r="N234"/>
  <c r="BF234" s="1"/>
  <c r="BI232"/>
  <c r="BH232"/>
  <c r="BG232"/>
  <c r="BE232"/>
  <c r="AA232"/>
  <c r="Y232"/>
  <c r="W232"/>
  <c r="BK232"/>
  <c r="N232"/>
  <c r="BF232" s="1"/>
  <c r="BI231"/>
  <c r="BH231"/>
  <c r="BG231"/>
  <c r="BE231"/>
  <c r="AA231"/>
  <c r="Y231"/>
  <c r="W231"/>
  <c r="BK231"/>
  <c r="N231"/>
  <c r="BF231" s="1"/>
  <c r="BI229"/>
  <c r="BH229"/>
  <c r="BG229"/>
  <c r="BE229"/>
  <c r="AA229"/>
  <c r="Y229"/>
  <c r="W229"/>
  <c r="BK229"/>
  <c r="N229"/>
  <c r="BF229" s="1"/>
  <c r="BI228"/>
  <c r="BH228"/>
  <c r="BG228"/>
  <c r="BE228"/>
  <c r="AA228"/>
  <c r="Y228"/>
  <c r="W228"/>
  <c r="BK228"/>
  <c r="N228"/>
  <c r="BF228" s="1"/>
  <c r="BI227"/>
  <c r="BH227"/>
  <c r="BG227"/>
  <c r="BE227"/>
  <c r="AA227"/>
  <c r="Y227"/>
  <c r="W227"/>
  <c r="BK227"/>
  <c r="N227"/>
  <c r="BF227" s="1"/>
  <c r="BI226"/>
  <c r="BH226"/>
  <c r="BG226"/>
  <c r="BE226"/>
  <c r="AA226"/>
  <c r="Y226"/>
  <c r="W226"/>
  <c r="BK226"/>
  <c r="N226"/>
  <c r="BF226" s="1"/>
  <c r="BI225"/>
  <c r="BH225"/>
  <c r="BG225"/>
  <c r="BE225"/>
  <c r="AA225"/>
  <c r="Y225"/>
  <c r="W225"/>
  <c r="BK225"/>
  <c r="N225"/>
  <c r="BF225" s="1"/>
  <c r="BI224"/>
  <c r="BH224"/>
  <c r="BG224"/>
  <c r="BE224"/>
  <c r="AA224"/>
  <c r="Y224"/>
  <c r="W224"/>
  <c r="BK224"/>
  <c r="N224"/>
  <c r="BF224" s="1"/>
  <c r="BI223"/>
  <c r="BH223"/>
  <c r="BG223"/>
  <c r="BE223"/>
  <c r="AA223"/>
  <c r="Y223"/>
  <c r="W223"/>
  <c r="BK223"/>
  <c r="N223"/>
  <c r="BF223" s="1"/>
  <c r="BI222"/>
  <c r="BH222"/>
  <c r="BG222"/>
  <c r="BE222"/>
  <c r="AA222"/>
  <c r="Y222"/>
  <c r="W222"/>
  <c r="BK222"/>
  <c r="N222"/>
  <c r="BF222" s="1"/>
  <c r="BI221"/>
  <c r="BH221"/>
  <c r="BG221"/>
  <c r="BE221"/>
  <c r="AA221"/>
  <c r="Y221"/>
  <c r="W221"/>
  <c r="BK221"/>
  <c r="N221"/>
  <c r="BF221" s="1"/>
  <c r="BI220"/>
  <c r="BH220"/>
  <c r="BG220"/>
  <c r="BE220"/>
  <c r="AA220"/>
  <c r="Y220"/>
  <c r="W220"/>
  <c r="BK220"/>
  <c r="N220"/>
  <c r="BF220" s="1"/>
  <c r="BI219"/>
  <c r="BH219"/>
  <c r="BG219"/>
  <c r="BE219"/>
  <c r="AA219"/>
  <c r="Y219"/>
  <c r="W219"/>
  <c r="BK219"/>
  <c r="N219"/>
  <c r="BF219" s="1"/>
  <c r="BI218"/>
  <c r="BH218"/>
  <c r="BG218"/>
  <c r="BE218"/>
  <c r="AA218"/>
  <c r="Y218"/>
  <c r="W218"/>
  <c r="BK218"/>
  <c r="N218"/>
  <c r="BF218" s="1"/>
  <c r="BI217"/>
  <c r="BH217"/>
  <c r="BG217"/>
  <c r="BE217"/>
  <c r="AA217"/>
  <c r="Y217"/>
  <c r="W217"/>
  <c r="BK217"/>
  <c r="N217"/>
  <c r="BF217" s="1"/>
  <c r="BI214"/>
  <c r="BH214"/>
  <c r="BG214"/>
  <c r="BE214"/>
  <c r="AA214"/>
  <c r="Y214"/>
  <c r="W214"/>
  <c r="BK214"/>
  <c r="N214"/>
  <c r="BF214" s="1"/>
  <c r="BI213"/>
  <c r="BH213"/>
  <c r="BG213"/>
  <c r="BE213"/>
  <c r="AA213"/>
  <c r="Y213"/>
  <c r="W213"/>
  <c r="BK213"/>
  <c r="N213"/>
  <c r="BF213" s="1"/>
  <c r="BI212"/>
  <c r="BH212"/>
  <c r="BG212"/>
  <c r="BE212"/>
  <c r="AA212"/>
  <c r="Y212"/>
  <c r="W212"/>
  <c r="BK212"/>
  <c r="N212"/>
  <c r="BF212" s="1"/>
  <c r="BI211"/>
  <c r="BH211"/>
  <c r="BG211"/>
  <c r="BE211"/>
  <c r="AA211"/>
  <c r="Y211"/>
  <c r="W211"/>
  <c r="BK211"/>
  <c r="N211"/>
  <c r="BF211" s="1"/>
  <c r="BI210"/>
  <c r="BH210"/>
  <c r="BG210"/>
  <c r="BE210"/>
  <c r="AA210"/>
  <c r="Y210"/>
  <c r="W210"/>
  <c r="BK210"/>
  <c r="N210"/>
  <c r="BF210" s="1"/>
  <c r="BI209"/>
  <c r="BH209"/>
  <c r="BG209"/>
  <c r="BE209"/>
  <c r="AA209"/>
  <c r="Y209"/>
  <c r="W209"/>
  <c r="BK209"/>
  <c r="N209"/>
  <c r="BF209" s="1"/>
  <c r="BI208"/>
  <c r="BH208"/>
  <c r="BG208"/>
  <c r="BE208"/>
  <c r="AA208"/>
  <c r="Y208"/>
  <c r="W208"/>
  <c r="BK208"/>
  <c r="N208"/>
  <c r="BF208" s="1"/>
  <c r="BI207"/>
  <c r="BH207"/>
  <c r="BG207"/>
  <c r="BE207"/>
  <c r="AA207"/>
  <c r="Y207"/>
  <c r="W207"/>
  <c r="BK207"/>
  <c r="N207"/>
  <c r="BF207" s="1"/>
  <c r="BI206"/>
  <c r="BH206"/>
  <c r="BG206"/>
  <c r="BE206"/>
  <c r="AA206"/>
  <c r="Y206"/>
  <c r="W206"/>
  <c r="BK206"/>
  <c r="N206"/>
  <c r="BF206" s="1"/>
  <c r="BI205"/>
  <c r="BH205"/>
  <c r="BG205"/>
  <c r="BE205"/>
  <c r="AA205"/>
  <c r="Y205"/>
  <c r="W205"/>
  <c r="BK205"/>
  <c r="N205"/>
  <c r="BF205" s="1"/>
  <c r="BI203"/>
  <c r="BH203"/>
  <c r="BG203"/>
  <c r="BE203"/>
  <c r="AA203"/>
  <c r="Y203"/>
  <c r="W203"/>
  <c r="BK203"/>
  <c r="N203"/>
  <c r="BF203" s="1"/>
  <c r="BI202"/>
  <c r="BH202"/>
  <c r="BG202"/>
  <c r="BE202"/>
  <c r="AA202"/>
  <c r="Y202"/>
  <c r="W202"/>
  <c r="BK202"/>
  <c r="N202"/>
  <c r="BF202" s="1"/>
  <c r="BI200"/>
  <c r="BH200"/>
  <c r="BG200"/>
  <c r="BE200"/>
  <c r="AA200"/>
  <c r="Y200"/>
  <c r="W200"/>
  <c r="BK200"/>
  <c r="N200"/>
  <c r="BF200" s="1"/>
  <c r="BI199"/>
  <c r="BH199"/>
  <c r="BG199"/>
  <c r="BE199"/>
  <c r="AA199"/>
  <c r="Y199"/>
  <c r="W199"/>
  <c r="W196" s="1"/>
  <c r="BK199"/>
  <c r="N199"/>
  <c r="BF199" s="1"/>
  <c r="BI198"/>
  <c r="BH198"/>
  <c r="BG198"/>
  <c r="BE198"/>
  <c r="AA198"/>
  <c r="Y198"/>
  <c r="W198"/>
  <c r="BK198"/>
  <c r="N198"/>
  <c r="BF198" s="1"/>
  <c r="BI197"/>
  <c r="BH197"/>
  <c r="BG197"/>
  <c r="BE197"/>
  <c r="AA197"/>
  <c r="Y197"/>
  <c r="W197"/>
  <c r="BK197"/>
  <c r="N197"/>
  <c r="BF197" s="1"/>
  <c r="BI195"/>
  <c r="BH195"/>
  <c r="BG195"/>
  <c r="BE195"/>
  <c r="AA195"/>
  <c r="AA194" s="1"/>
  <c r="Y195"/>
  <c r="Y194" s="1"/>
  <c r="W195"/>
  <c r="W194"/>
  <c r="BK195"/>
  <c r="BK194" s="1"/>
  <c r="N195"/>
  <c r="BF195" s="1"/>
  <c r="BI192"/>
  <c r="BH192"/>
  <c r="BG192"/>
  <c r="BE192"/>
  <c r="AA192"/>
  <c r="Y192"/>
  <c r="W192"/>
  <c r="BK192"/>
  <c r="N192"/>
  <c r="BF192" s="1"/>
  <c r="BI191"/>
  <c r="BH191"/>
  <c r="BG191"/>
  <c r="BE191"/>
  <c r="AA191"/>
  <c r="Y191"/>
  <c r="W191"/>
  <c r="BK191"/>
  <c r="N191"/>
  <c r="BF191" s="1"/>
  <c r="BI190"/>
  <c r="BH190"/>
  <c r="BG190"/>
  <c r="BE190"/>
  <c r="AA190"/>
  <c r="Y190"/>
  <c r="W190"/>
  <c r="BK190"/>
  <c r="N190"/>
  <c r="BF190" s="1"/>
  <c r="BI189"/>
  <c r="BH189"/>
  <c r="BG189"/>
  <c r="BE189"/>
  <c r="AA189"/>
  <c r="Y189"/>
  <c r="W189"/>
  <c r="BK189"/>
  <c r="N189"/>
  <c r="BF189" s="1"/>
  <c r="BI188"/>
  <c r="BH188"/>
  <c r="BG188"/>
  <c r="BE188"/>
  <c r="AA188"/>
  <c r="Y188"/>
  <c r="W188"/>
  <c r="BK188"/>
  <c r="N188"/>
  <c r="BF188" s="1"/>
  <c r="BI187"/>
  <c r="BH187"/>
  <c r="BG187"/>
  <c r="BE187"/>
  <c r="AA187"/>
  <c r="Y187"/>
  <c r="W187"/>
  <c r="BK187"/>
  <c r="N187"/>
  <c r="BF187" s="1"/>
  <c r="BI186"/>
  <c r="BH186"/>
  <c r="BG186"/>
  <c r="BE186"/>
  <c r="AA186"/>
  <c r="AA185" s="1"/>
  <c r="Y186"/>
  <c r="W186"/>
  <c r="BK186"/>
  <c r="N186"/>
  <c r="BF186" s="1"/>
  <c r="BI184"/>
  <c r="BH184"/>
  <c r="BG184"/>
  <c r="BE184"/>
  <c r="AA184"/>
  <c r="AA183" s="1"/>
  <c r="Y184"/>
  <c r="Y183" s="1"/>
  <c r="W184"/>
  <c r="W183" s="1"/>
  <c r="BK184"/>
  <c r="BK183" s="1"/>
  <c r="N183" s="1"/>
  <c r="N99" s="1"/>
  <c r="N184"/>
  <c r="BF184" s="1"/>
  <c r="BI182"/>
  <c r="BH182"/>
  <c r="BG182"/>
  <c r="BE182"/>
  <c r="AA182"/>
  <c r="Y182"/>
  <c r="W182"/>
  <c r="BK182"/>
  <c r="N182"/>
  <c r="BF182"/>
  <c r="BI181"/>
  <c r="BH181"/>
  <c r="BG181"/>
  <c r="BE181"/>
  <c r="AA181"/>
  <c r="Y181"/>
  <c r="W181"/>
  <c r="BK181"/>
  <c r="N181"/>
  <c r="BF181"/>
  <c r="BI180"/>
  <c r="BH180"/>
  <c r="BG180"/>
  <c r="BE180"/>
  <c r="AA180"/>
  <c r="Y180"/>
  <c r="W180"/>
  <c r="BK180"/>
  <c r="N180"/>
  <c r="BF180"/>
  <c r="BI179"/>
  <c r="BH179"/>
  <c r="BG179"/>
  <c r="BE179"/>
  <c r="AA179"/>
  <c r="Y179"/>
  <c r="W179"/>
  <c r="BK179"/>
  <c r="N179"/>
  <c r="BF179"/>
  <c r="BI178"/>
  <c r="BH178"/>
  <c r="BG178"/>
  <c r="BE178"/>
  <c r="AA178"/>
  <c r="Y178"/>
  <c r="W178"/>
  <c r="BK178"/>
  <c r="N178"/>
  <c r="BF178"/>
  <c r="BI177"/>
  <c r="BH177"/>
  <c r="BG177"/>
  <c r="BE177"/>
  <c r="AA177"/>
  <c r="AA176"/>
  <c r="Y177"/>
  <c r="W177"/>
  <c r="W176" s="1"/>
  <c r="BK177"/>
  <c r="N177"/>
  <c r="BF177" s="1"/>
  <c r="BI175"/>
  <c r="BH175"/>
  <c r="BG175"/>
  <c r="BE175"/>
  <c r="AA175"/>
  <c r="Y175"/>
  <c r="W175"/>
  <c r="BK175"/>
  <c r="N175"/>
  <c r="BF175" s="1"/>
  <c r="BI174"/>
  <c r="BH174"/>
  <c r="BG174"/>
  <c r="BE174"/>
  <c r="AA174"/>
  <c r="Y174"/>
  <c r="W174"/>
  <c r="BK174"/>
  <c r="N174"/>
  <c r="BF174" s="1"/>
  <c r="BI173"/>
  <c r="BH173"/>
  <c r="BG173"/>
  <c r="BE173"/>
  <c r="AA173"/>
  <c r="Y173"/>
  <c r="W173"/>
  <c r="BK173"/>
  <c r="N173"/>
  <c r="BF173" s="1"/>
  <c r="BI172"/>
  <c r="BH172"/>
  <c r="BG172"/>
  <c r="BE172"/>
  <c r="AA172"/>
  <c r="Y172"/>
  <c r="W172"/>
  <c r="BK172"/>
  <c r="N172"/>
  <c r="BF172" s="1"/>
  <c r="BI171"/>
  <c r="BH171"/>
  <c r="BG171"/>
  <c r="BE171"/>
  <c r="AA171"/>
  <c r="Y171"/>
  <c r="W171"/>
  <c r="BK171"/>
  <c r="N171"/>
  <c r="BF171" s="1"/>
  <c r="BI170"/>
  <c r="BH170"/>
  <c r="BG170"/>
  <c r="BE170"/>
  <c r="AA170"/>
  <c r="Y170"/>
  <c r="W170"/>
  <c r="BK170"/>
  <c r="N170"/>
  <c r="BF170" s="1"/>
  <c r="BI169"/>
  <c r="BH169"/>
  <c r="BG169"/>
  <c r="BE169"/>
  <c r="AA169"/>
  <c r="Y169"/>
  <c r="W169"/>
  <c r="BK169"/>
  <c r="N169"/>
  <c r="BF169" s="1"/>
  <c r="BI168"/>
  <c r="BH168"/>
  <c r="BG168"/>
  <c r="BE168"/>
  <c r="AA168"/>
  <c r="Y168"/>
  <c r="W168"/>
  <c r="BK168"/>
  <c r="N168"/>
  <c r="BF168" s="1"/>
  <c r="BI167"/>
  <c r="BH167"/>
  <c r="BG167"/>
  <c r="BE167"/>
  <c r="AA167"/>
  <c r="Y167"/>
  <c r="W167"/>
  <c r="BK167"/>
  <c r="N167"/>
  <c r="BF167" s="1"/>
  <c r="BI164"/>
  <c r="BH164"/>
  <c r="BG164"/>
  <c r="BE164"/>
  <c r="AA164"/>
  <c r="AA163" s="1"/>
  <c r="Y164"/>
  <c r="Y163" s="1"/>
  <c r="W164"/>
  <c r="W163" s="1"/>
  <c r="BK164"/>
  <c r="BK163" s="1"/>
  <c r="N163" s="1"/>
  <c r="N95" s="1"/>
  <c r="N164"/>
  <c r="BF164" s="1"/>
  <c r="BI162"/>
  <c r="BH162"/>
  <c r="BG162"/>
  <c r="BE162"/>
  <c r="AA162"/>
  <c r="AA161"/>
  <c r="Y162"/>
  <c r="Y161"/>
  <c r="W162"/>
  <c r="W161"/>
  <c r="BK162"/>
  <c r="BK161" s="1"/>
  <c r="N161" s="1"/>
  <c r="N94" s="1"/>
  <c r="N162"/>
  <c r="BF162" s="1"/>
  <c r="BI160"/>
  <c r="BH160"/>
  <c r="BG160"/>
  <c r="BE160"/>
  <c r="AA160"/>
  <c r="Y160"/>
  <c r="W160"/>
  <c r="BK160"/>
  <c r="N160"/>
  <c r="BF160" s="1"/>
  <c r="BI159"/>
  <c r="BH159"/>
  <c r="BG159"/>
  <c r="BE159"/>
  <c r="AA159"/>
  <c r="Y159"/>
  <c r="W159"/>
  <c r="BK159"/>
  <c r="N159"/>
  <c r="BF159" s="1"/>
  <c r="BI158"/>
  <c r="BH158"/>
  <c r="BG158"/>
  <c r="BE158"/>
  <c r="AA158"/>
  <c r="Y158"/>
  <c r="W158"/>
  <c r="BK158"/>
  <c r="N158"/>
  <c r="BF158" s="1"/>
  <c r="BI157"/>
  <c r="BH157"/>
  <c r="BG157"/>
  <c r="BE157"/>
  <c r="AA157"/>
  <c r="Y157"/>
  <c r="W157"/>
  <c r="BK157"/>
  <c r="N157"/>
  <c r="BF157" s="1"/>
  <c r="BI156"/>
  <c r="BH156"/>
  <c r="BG156"/>
  <c r="BE156"/>
  <c r="AA156"/>
  <c r="Y156"/>
  <c r="W156"/>
  <c r="BK156"/>
  <c r="N156"/>
  <c r="BF156" s="1"/>
  <c r="BI154"/>
  <c r="BH154"/>
  <c r="BG154"/>
  <c r="BE154"/>
  <c r="AA154"/>
  <c r="Y154"/>
  <c r="W154"/>
  <c r="BK154"/>
  <c r="N154"/>
  <c r="BF154" s="1"/>
  <c r="BI153"/>
  <c r="BH153"/>
  <c r="BG153"/>
  <c r="BE153"/>
  <c r="AA153"/>
  <c r="Y153"/>
  <c r="W153"/>
  <c r="BK153"/>
  <c r="N153"/>
  <c r="BF153" s="1"/>
  <c r="BI152"/>
  <c r="BH152"/>
  <c r="BG152"/>
  <c r="BE152"/>
  <c r="AA152"/>
  <c r="Y152"/>
  <c r="W152"/>
  <c r="BK152"/>
  <c r="N152"/>
  <c r="BF152" s="1"/>
  <c r="BI151"/>
  <c r="BH151"/>
  <c r="BG151"/>
  <c r="BE151"/>
  <c r="AA151"/>
  <c r="Y151"/>
  <c r="W151"/>
  <c r="BK151"/>
  <c r="N151"/>
  <c r="BF151" s="1"/>
  <c r="BI150"/>
  <c r="BH150"/>
  <c r="BG150"/>
  <c r="BE150"/>
  <c r="AA150"/>
  <c r="Y150"/>
  <c r="W150"/>
  <c r="BK150"/>
  <c r="N150"/>
  <c r="BF150" s="1"/>
  <c r="BI149"/>
  <c r="BH149"/>
  <c r="BG149"/>
  <c r="BE149"/>
  <c r="AA149"/>
  <c r="Y149"/>
  <c r="W149"/>
  <c r="BK149"/>
  <c r="N149"/>
  <c r="BF149" s="1"/>
  <c r="BI148"/>
  <c r="BH148"/>
  <c r="BG148"/>
  <c r="BE148"/>
  <c r="AA148"/>
  <c r="Y148"/>
  <c r="W148"/>
  <c r="BK148"/>
  <c r="N148"/>
  <c r="BF148" s="1"/>
  <c r="BI147"/>
  <c r="BH147"/>
  <c r="BG147"/>
  <c r="BE147"/>
  <c r="AA147"/>
  <c r="Y147"/>
  <c r="W147"/>
  <c r="BK147"/>
  <c r="N147"/>
  <c r="BF147" s="1"/>
  <c r="BI146"/>
  <c r="BH146"/>
  <c r="BG146"/>
  <c r="BE146"/>
  <c r="AA146"/>
  <c r="Y146"/>
  <c r="W146"/>
  <c r="BK146"/>
  <c r="N146"/>
  <c r="BF146" s="1"/>
  <c r="BI145"/>
  <c r="BH145"/>
  <c r="BG145"/>
  <c r="BE145"/>
  <c r="AA145"/>
  <c r="Y145"/>
  <c r="W145"/>
  <c r="W144" s="1"/>
  <c r="BK145"/>
  <c r="N145"/>
  <c r="BF145" s="1"/>
  <c r="BI143"/>
  <c r="BH143"/>
  <c r="BG143"/>
  <c r="BE143"/>
  <c r="AA143"/>
  <c r="Y143"/>
  <c r="W143"/>
  <c r="BK143"/>
  <c r="N143"/>
  <c r="BF143" s="1"/>
  <c r="BI142"/>
  <c r="BH142"/>
  <c r="BG142"/>
  <c r="BE142"/>
  <c r="AA142"/>
  <c r="Y142"/>
  <c r="W142"/>
  <c r="BK142"/>
  <c r="N142"/>
  <c r="BF142" s="1"/>
  <c r="BI141"/>
  <c r="BH141"/>
  <c r="BG141"/>
  <c r="BE141"/>
  <c r="AA141"/>
  <c r="Y141"/>
  <c r="W141"/>
  <c r="BK141"/>
  <c r="N141"/>
  <c r="BF141" s="1"/>
  <c r="BI140"/>
  <c r="BH140"/>
  <c r="BG140"/>
  <c r="BE140"/>
  <c r="AA140"/>
  <c r="Y140"/>
  <c r="W140"/>
  <c r="BK140"/>
  <c r="N140"/>
  <c r="BF140" s="1"/>
  <c r="BI139"/>
  <c r="BH139"/>
  <c r="BG139"/>
  <c r="BE139"/>
  <c r="AA139"/>
  <c r="Y139"/>
  <c r="W139"/>
  <c r="BK139"/>
  <c r="N139"/>
  <c r="BF139" s="1"/>
  <c r="BI138"/>
  <c r="BH138"/>
  <c r="BG138"/>
  <c r="BE138"/>
  <c r="AA138"/>
  <c r="Y138"/>
  <c r="W138"/>
  <c r="BK138"/>
  <c r="N138"/>
  <c r="BF138" s="1"/>
  <c r="BI137"/>
  <c r="BH137"/>
  <c r="BG137"/>
  <c r="BE137"/>
  <c r="AA137"/>
  <c r="Y137"/>
  <c r="W137"/>
  <c r="BK137"/>
  <c r="N137"/>
  <c r="BF137" s="1"/>
  <c r="BI136"/>
  <c r="BH136"/>
  <c r="BG136"/>
  <c r="BE136"/>
  <c r="AA136"/>
  <c r="Y136"/>
  <c r="W136"/>
  <c r="BK136"/>
  <c r="N136"/>
  <c r="BF136" s="1"/>
  <c r="BI135"/>
  <c r="BH135"/>
  <c r="BG135"/>
  <c r="BE135"/>
  <c r="AA135"/>
  <c r="Y135"/>
  <c r="W135"/>
  <c r="BK135"/>
  <c r="N135"/>
  <c r="BF135" s="1"/>
  <c r="BI134"/>
  <c r="BH134"/>
  <c r="BG134"/>
  <c r="BE134"/>
  <c r="AA134"/>
  <c r="Y134"/>
  <c r="W134"/>
  <c r="BK134"/>
  <c r="N134"/>
  <c r="BF134" s="1"/>
  <c r="F128"/>
  <c r="M127"/>
  <c r="F127"/>
  <c r="F125"/>
  <c r="F123"/>
  <c r="M29"/>
  <c r="AS123" i="1" s="1"/>
  <c r="F85" i="35"/>
  <c r="M84"/>
  <c r="F84"/>
  <c r="F82"/>
  <c r="F80"/>
  <c r="O22"/>
  <c r="E22"/>
  <c r="M128" s="1"/>
  <c r="O21"/>
  <c r="O10"/>
  <c r="M125" s="1"/>
  <c r="F6"/>
  <c r="AY122" i="1"/>
  <c r="AX122"/>
  <c r="BI129" i="34"/>
  <c r="BH129"/>
  <c r="BG129"/>
  <c r="BE129"/>
  <c r="AA129"/>
  <c r="Y129"/>
  <c r="W129"/>
  <c r="BK129"/>
  <c r="N129"/>
  <c r="BF129" s="1"/>
  <c r="BI128"/>
  <c r="BH128"/>
  <c r="BG128"/>
  <c r="BE128"/>
  <c r="AA128"/>
  <c r="Y128"/>
  <c r="W128"/>
  <c r="BK128"/>
  <c r="N128"/>
  <c r="BF128" s="1"/>
  <c r="BI127"/>
  <c r="BH127"/>
  <c r="BG127"/>
  <c r="BE127"/>
  <c r="AA127"/>
  <c r="Y127"/>
  <c r="W127"/>
  <c r="BK127"/>
  <c r="N127"/>
  <c r="BF127" s="1"/>
  <c r="BI126"/>
  <c r="BH126"/>
  <c r="BG126"/>
  <c r="BE126"/>
  <c r="AA126"/>
  <c r="Y126"/>
  <c r="W126"/>
  <c r="BK126"/>
  <c r="N126"/>
  <c r="BF126" s="1"/>
  <c r="BI125"/>
  <c r="BH125"/>
  <c r="BG125"/>
  <c r="BE125"/>
  <c r="AA125"/>
  <c r="Y125"/>
  <c r="W125"/>
  <c r="BK125"/>
  <c r="N125"/>
  <c r="BF125" s="1"/>
  <c r="BI124"/>
  <c r="BH124"/>
  <c r="BG124"/>
  <c r="BE124"/>
  <c r="AA124"/>
  <c r="Y124"/>
  <c r="W124"/>
  <c r="BK124"/>
  <c r="N124"/>
  <c r="BF124" s="1"/>
  <c r="BI123"/>
  <c r="BH123"/>
  <c r="BG123"/>
  <c r="BE123"/>
  <c r="AA123"/>
  <c r="Y123"/>
  <c r="W123"/>
  <c r="BK123"/>
  <c r="N123"/>
  <c r="BF123" s="1"/>
  <c r="BI122"/>
  <c r="BH122"/>
  <c r="BG122"/>
  <c r="BE122"/>
  <c r="AA122"/>
  <c r="Y122"/>
  <c r="W122"/>
  <c r="BK122"/>
  <c r="N122"/>
  <c r="BF122" s="1"/>
  <c r="BI121"/>
  <c r="BH121"/>
  <c r="BG121"/>
  <c r="BE121"/>
  <c r="AA121"/>
  <c r="Y121"/>
  <c r="W121"/>
  <c r="BK121"/>
  <c r="N121"/>
  <c r="BF121" s="1"/>
  <c r="BI120"/>
  <c r="BH120"/>
  <c r="BG120"/>
  <c r="BE120"/>
  <c r="AA120"/>
  <c r="Y120"/>
  <c r="W120"/>
  <c r="BK120"/>
  <c r="N120"/>
  <c r="BF120" s="1"/>
  <c r="BI119"/>
  <c r="BH119"/>
  <c r="BG119"/>
  <c r="BE119"/>
  <c r="AA119"/>
  <c r="Y119"/>
  <c r="W119"/>
  <c r="BK119"/>
  <c r="N119"/>
  <c r="BF119" s="1"/>
  <c r="BI118"/>
  <c r="BH118"/>
  <c r="BG118"/>
  <c r="BE118"/>
  <c r="AA118"/>
  <c r="Y118"/>
  <c r="W118"/>
  <c r="BK118"/>
  <c r="N118"/>
  <c r="BF118" s="1"/>
  <c r="BI117"/>
  <c r="BH117"/>
  <c r="BG117"/>
  <c r="BE117"/>
  <c r="AA117"/>
  <c r="Y117"/>
  <c r="W117"/>
  <c r="BK117"/>
  <c r="N117"/>
  <c r="BF117" s="1"/>
  <c r="BI116"/>
  <c r="BH116"/>
  <c r="BG116"/>
  <c r="BE116"/>
  <c r="AA116"/>
  <c r="Y116"/>
  <c r="W116"/>
  <c r="BK116"/>
  <c r="N116"/>
  <c r="BF116" s="1"/>
  <c r="BI115"/>
  <c r="BH115"/>
  <c r="BG115"/>
  <c r="BE115"/>
  <c r="AA115"/>
  <c r="Y115"/>
  <c r="W115"/>
  <c r="BK115"/>
  <c r="N115"/>
  <c r="BF115" s="1"/>
  <c r="BI114"/>
  <c r="BH114"/>
  <c r="BG114"/>
  <c r="BE114"/>
  <c r="AA114"/>
  <c r="Y114"/>
  <c r="W114"/>
  <c r="BK114"/>
  <c r="N114"/>
  <c r="BF114" s="1"/>
  <c r="F109"/>
  <c r="M108"/>
  <c r="F108"/>
  <c r="F106"/>
  <c r="F104"/>
  <c r="M29"/>
  <c r="AS122" i="1"/>
  <c r="F85" i="34"/>
  <c r="M84"/>
  <c r="F84"/>
  <c r="F82"/>
  <c r="F80"/>
  <c r="O22"/>
  <c r="E22"/>
  <c r="M109" s="1"/>
  <c r="M85"/>
  <c r="O21"/>
  <c r="O10"/>
  <c r="M106" s="1"/>
  <c r="F6"/>
  <c r="F102" s="1"/>
  <c r="AY121" i="1"/>
  <c r="AX121"/>
  <c r="BI138" i="33"/>
  <c r="BH138"/>
  <c r="BG138"/>
  <c r="BE138"/>
  <c r="AA138"/>
  <c r="Y138"/>
  <c r="W138"/>
  <c r="BK138"/>
  <c r="N138"/>
  <c r="BF138" s="1"/>
  <c r="BI137"/>
  <c r="BH137"/>
  <c r="BG137"/>
  <c r="BE137"/>
  <c r="AA137"/>
  <c r="Y137"/>
  <c r="W137"/>
  <c r="BK137"/>
  <c r="N137"/>
  <c r="BF137" s="1"/>
  <c r="BI136"/>
  <c r="BH136"/>
  <c r="BG136"/>
  <c r="BE136"/>
  <c r="AA136"/>
  <c r="Y136"/>
  <c r="W136"/>
  <c r="BK136"/>
  <c r="N136"/>
  <c r="BF136" s="1"/>
  <c r="BI135"/>
  <c r="BH135"/>
  <c r="BG135"/>
  <c r="BE135"/>
  <c r="AA135"/>
  <c r="Y135"/>
  <c r="W135"/>
  <c r="BK135"/>
  <c r="N135"/>
  <c r="BF135"/>
  <c r="BI134"/>
  <c r="BH134"/>
  <c r="BG134"/>
  <c r="BE134"/>
  <c r="AA134"/>
  <c r="Y134"/>
  <c r="W134"/>
  <c r="BK134"/>
  <c r="N134"/>
  <c r="BF134" s="1"/>
  <c r="BI133"/>
  <c r="BH133"/>
  <c r="BG133"/>
  <c r="BE133"/>
  <c r="AA133"/>
  <c r="Y133"/>
  <c r="W133"/>
  <c r="BK133"/>
  <c r="N133"/>
  <c r="BF133" s="1"/>
  <c r="BI132"/>
  <c r="BH132"/>
  <c r="BG132"/>
  <c r="BE132"/>
  <c r="AA132"/>
  <c r="Y132"/>
  <c r="W132"/>
  <c r="BK132"/>
  <c r="N132"/>
  <c r="BF132" s="1"/>
  <c r="BI131"/>
  <c r="BH131"/>
  <c r="BG131"/>
  <c r="BE131"/>
  <c r="AA131"/>
  <c r="Y131"/>
  <c r="W131"/>
  <c r="BK131"/>
  <c r="N131"/>
  <c r="BF131" s="1"/>
  <c r="BI130"/>
  <c r="BH130"/>
  <c r="BG130"/>
  <c r="BE130"/>
  <c r="AA130"/>
  <c r="Y130"/>
  <c r="W130"/>
  <c r="BK130"/>
  <c r="N130"/>
  <c r="BF130" s="1"/>
  <c r="BI129"/>
  <c r="BH129"/>
  <c r="BG129"/>
  <c r="BE129"/>
  <c r="AA129"/>
  <c r="Y129"/>
  <c r="W129"/>
  <c r="BK129"/>
  <c r="N129"/>
  <c r="BF129" s="1"/>
  <c r="BI128"/>
  <c r="BH128"/>
  <c r="BG128"/>
  <c r="BE128"/>
  <c r="AA128"/>
  <c r="Y128"/>
  <c r="W128"/>
  <c r="BK128"/>
  <c r="N128"/>
  <c r="BF128" s="1"/>
  <c r="BI127"/>
  <c r="BH127"/>
  <c r="BG127"/>
  <c r="BE127"/>
  <c r="AA127"/>
  <c r="Y127"/>
  <c r="W127"/>
  <c r="BK127"/>
  <c r="N127"/>
  <c r="BF127" s="1"/>
  <c r="BI126"/>
  <c r="BH126"/>
  <c r="BG126"/>
  <c r="BE126"/>
  <c r="AA126"/>
  <c r="Y126"/>
  <c r="W126"/>
  <c r="BK126"/>
  <c r="N126"/>
  <c r="BF126" s="1"/>
  <c r="BI125"/>
  <c r="BH125"/>
  <c r="BG125"/>
  <c r="BE125"/>
  <c r="AA125"/>
  <c r="Y125"/>
  <c r="W125"/>
  <c r="BK125"/>
  <c r="N125"/>
  <c r="BF125"/>
  <c r="BI124"/>
  <c r="BH124"/>
  <c r="BG124"/>
  <c r="BE124"/>
  <c r="AA124"/>
  <c r="Y124"/>
  <c r="W124"/>
  <c r="BK124"/>
  <c r="N124"/>
  <c r="BF124" s="1"/>
  <c r="BI123"/>
  <c r="BH123"/>
  <c r="BG123"/>
  <c r="BE123"/>
  <c r="AA123"/>
  <c r="Y123"/>
  <c r="W123"/>
  <c r="BK123"/>
  <c r="N123"/>
  <c r="BF123" s="1"/>
  <c r="BI122"/>
  <c r="BH122"/>
  <c r="BG122"/>
  <c r="BE122"/>
  <c r="AA122"/>
  <c r="Y122"/>
  <c r="W122"/>
  <c r="BK122"/>
  <c r="N122"/>
  <c r="BF122" s="1"/>
  <c r="BI121"/>
  <c r="BH121"/>
  <c r="BG121"/>
  <c r="BE121"/>
  <c r="AA121"/>
  <c r="Y121"/>
  <c r="W121"/>
  <c r="BK121"/>
  <c r="N121"/>
  <c r="BF121" s="1"/>
  <c r="BI120"/>
  <c r="BH120"/>
  <c r="BG120"/>
  <c r="BE120"/>
  <c r="AA120"/>
  <c r="Y120"/>
  <c r="W120"/>
  <c r="BK120"/>
  <c r="N120"/>
  <c r="BF120" s="1"/>
  <c r="BI119"/>
  <c r="BH119"/>
  <c r="BG119"/>
  <c r="BE119"/>
  <c r="AA119"/>
  <c r="Y119"/>
  <c r="W119"/>
  <c r="BK119"/>
  <c r="N119"/>
  <c r="BF119" s="1"/>
  <c r="BI118"/>
  <c r="BH118"/>
  <c r="BG118"/>
  <c r="BE118"/>
  <c r="AA118"/>
  <c r="Y118"/>
  <c r="W118"/>
  <c r="BK118"/>
  <c r="N118"/>
  <c r="BF118" s="1"/>
  <c r="BI117"/>
  <c r="BH117"/>
  <c r="BG117"/>
  <c r="BE117"/>
  <c r="AA117"/>
  <c r="Y117"/>
  <c r="W117"/>
  <c r="BK117"/>
  <c r="N117"/>
  <c r="BF117" s="1"/>
  <c r="BI116"/>
  <c r="BH116"/>
  <c r="BG116"/>
  <c r="BE116"/>
  <c r="AA116"/>
  <c r="Y116"/>
  <c r="W116"/>
  <c r="BK116"/>
  <c r="N116"/>
  <c r="BF116" s="1"/>
  <c r="BI115"/>
  <c r="BH115"/>
  <c r="BG115"/>
  <c r="BE115"/>
  <c r="AA115"/>
  <c r="Y115"/>
  <c r="W115"/>
  <c r="BK115"/>
  <c r="N115"/>
  <c r="BF115" s="1"/>
  <c r="BI114"/>
  <c r="BH114"/>
  <c r="BG114"/>
  <c r="BE114"/>
  <c r="AA114"/>
  <c r="Y114"/>
  <c r="W114"/>
  <c r="BK114"/>
  <c r="N114"/>
  <c r="BF114" s="1"/>
  <c r="F109"/>
  <c r="M108"/>
  <c r="F108"/>
  <c r="F106"/>
  <c r="F104"/>
  <c r="M29"/>
  <c r="AS121" i="1" s="1"/>
  <c r="F85" i="33"/>
  <c r="M84"/>
  <c r="F84"/>
  <c r="F82"/>
  <c r="F80"/>
  <c r="O22"/>
  <c r="E22"/>
  <c r="O21"/>
  <c r="O10"/>
  <c r="F6"/>
  <c r="F102" s="1"/>
  <c r="AY120" i="1"/>
  <c r="AX120"/>
  <c r="BI122" i="32"/>
  <c r="BH122"/>
  <c r="BG122"/>
  <c r="BE122"/>
  <c r="AA122"/>
  <c r="Y122"/>
  <c r="W122"/>
  <c r="BK122"/>
  <c r="N122"/>
  <c r="BF122" s="1"/>
  <c r="BI121"/>
  <c r="BH121"/>
  <c r="BG121"/>
  <c r="BE121"/>
  <c r="AA121"/>
  <c r="Y121"/>
  <c r="W121"/>
  <c r="BK121"/>
  <c r="N121"/>
  <c r="BF121" s="1"/>
  <c r="BI120"/>
  <c r="BH120"/>
  <c r="BG120"/>
  <c r="BE120"/>
  <c r="AA120"/>
  <c r="Y120"/>
  <c r="W120"/>
  <c r="BK120"/>
  <c r="N120"/>
  <c r="BF120" s="1"/>
  <c r="BI119"/>
  <c r="BH119"/>
  <c r="BG119"/>
  <c r="BE119"/>
  <c r="AA119"/>
  <c r="Y119"/>
  <c r="W119"/>
  <c r="BK119"/>
  <c r="N119"/>
  <c r="BF119" s="1"/>
  <c r="BI118"/>
  <c r="BH118"/>
  <c r="BG118"/>
  <c r="BE118"/>
  <c r="AA118"/>
  <c r="Y118"/>
  <c r="W118"/>
  <c r="BK118"/>
  <c r="N118"/>
  <c r="BF118" s="1"/>
  <c r="BI117"/>
  <c r="BH117"/>
  <c r="BG117"/>
  <c r="BE117"/>
  <c r="AA117"/>
  <c r="Y117"/>
  <c r="W117"/>
  <c r="BK117"/>
  <c r="N117"/>
  <c r="BF117" s="1"/>
  <c r="BI116"/>
  <c r="BH116"/>
  <c r="BG116"/>
  <c r="BE116"/>
  <c r="AA116"/>
  <c r="Y116"/>
  <c r="W116"/>
  <c r="BK116"/>
  <c r="N116"/>
  <c r="BF116" s="1"/>
  <c r="BI115"/>
  <c r="BH115"/>
  <c r="BG115"/>
  <c r="BE115"/>
  <c r="AA115"/>
  <c r="Y115"/>
  <c r="W115"/>
  <c r="BK115"/>
  <c r="N115"/>
  <c r="BF115" s="1"/>
  <c r="BI114"/>
  <c r="BH114"/>
  <c r="BG114"/>
  <c r="BE114"/>
  <c r="AA114"/>
  <c r="Y114"/>
  <c r="W114"/>
  <c r="BK114"/>
  <c r="N114"/>
  <c r="BF114" s="1"/>
  <c r="F109"/>
  <c r="M108"/>
  <c r="F108"/>
  <c r="F106"/>
  <c r="F104"/>
  <c r="M29"/>
  <c r="AS120" i="1"/>
  <c r="F85" i="32"/>
  <c r="M84"/>
  <c r="F84"/>
  <c r="F82"/>
  <c r="F80"/>
  <c r="O22"/>
  <c r="E22"/>
  <c r="M109" s="1"/>
  <c r="M85"/>
  <c r="O21"/>
  <c r="O10"/>
  <c r="M106" s="1"/>
  <c r="F6"/>
  <c r="F102" s="1"/>
  <c r="AY119" i="1"/>
  <c r="AX119"/>
  <c r="BI124" i="31"/>
  <c r="BH124"/>
  <c r="BG124"/>
  <c r="BE124"/>
  <c r="AA124"/>
  <c r="Y124"/>
  <c r="W124"/>
  <c r="BK124"/>
  <c r="N124"/>
  <c r="BF124" s="1"/>
  <c r="BI123"/>
  <c r="BH123"/>
  <c r="BG123"/>
  <c r="BE123"/>
  <c r="AA123"/>
  <c r="Y123"/>
  <c r="W123"/>
  <c r="BK123"/>
  <c r="N123"/>
  <c r="BF123" s="1"/>
  <c r="BI122"/>
  <c r="BH122"/>
  <c r="BG122"/>
  <c r="BE122"/>
  <c r="AA122"/>
  <c r="Y122"/>
  <c r="W122"/>
  <c r="BK122"/>
  <c r="N122"/>
  <c r="BF122" s="1"/>
  <c r="BI121"/>
  <c r="BH121"/>
  <c r="BG121"/>
  <c r="BE121"/>
  <c r="AA121"/>
  <c r="Y121"/>
  <c r="W121"/>
  <c r="BK121"/>
  <c r="N121"/>
  <c r="BF121" s="1"/>
  <c r="BI120"/>
  <c r="BH120"/>
  <c r="BG120"/>
  <c r="BE120"/>
  <c r="AA120"/>
  <c r="Y120"/>
  <c r="W120"/>
  <c r="BK120"/>
  <c r="N120"/>
  <c r="BF120" s="1"/>
  <c r="BI119"/>
  <c r="BH119"/>
  <c r="BG119"/>
  <c r="BE119"/>
  <c r="AA119"/>
  <c r="Y119"/>
  <c r="W119"/>
  <c r="BK119"/>
  <c r="N119"/>
  <c r="BF119"/>
  <c r="BI118"/>
  <c r="BH118"/>
  <c r="BG118"/>
  <c r="BE118"/>
  <c r="AA118"/>
  <c r="Y118"/>
  <c r="W118"/>
  <c r="BK118"/>
  <c r="N118"/>
  <c r="BF118" s="1"/>
  <c r="BI117"/>
  <c r="BH117"/>
  <c r="BG117"/>
  <c r="BE117"/>
  <c r="AA117"/>
  <c r="Y117"/>
  <c r="W117"/>
  <c r="BK117"/>
  <c r="N117"/>
  <c r="BF117" s="1"/>
  <c r="BI116"/>
  <c r="BH116"/>
  <c r="BG116"/>
  <c r="BE116"/>
  <c r="AA116"/>
  <c r="Y116"/>
  <c r="W116"/>
  <c r="BK116"/>
  <c r="N116"/>
  <c r="BF116" s="1"/>
  <c r="BI115"/>
  <c r="BH115"/>
  <c r="BG115"/>
  <c r="BE115"/>
  <c r="AA115"/>
  <c r="Y115"/>
  <c r="W115"/>
  <c r="BK115"/>
  <c r="N115"/>
  <c r="BF115" s="1"/>
  <c r="BI114"/>
  <c r="BH114"/>
  <c r="BG114"/>
  <c r="BE114"/>
  <c r="AA114"/>
  <c r="Y114"/>
  <c r="W114"/>
  <c r="BK114"/>
  <c r="N114"/>
  <c r="BF114" s="1"/>
  <c r="F109"/>
  <c r="M108"/>
  <c r="F108"/>
  <c r="F106"/>
  <c r="F104"/>
  <c r="M29"/>
  <c r="AS119" i="1" s="1"/>
  <c r="F85" i="31"/>
  <c r="M84"/>
  <c r="F84"/>
  <c r="F82"/>
  <c r="F80"/>
  <c r="O22"/>
  <c r="E22"/>
  <c r="O21"/>
  <c r="O10"/>
  <c r="M106" s="1"/>
  <c r="F6"/>
  <c r="F102" s="1"/>
  <c r="AY118" i="1"/>
  <c r="AX118"/>
  <c r="BI135" i="30"/>
  <c r="BH135"/>
  <c r="BG135"/>
  <c r="BE135"/>
  <c r="AA135"/>
  <c r="Y135"/>
  <c r="W135"/>
  <c r="BK135"/>
  <c r="N135"/>
  <c r="BF135" s="1"/>
  <c r="BI134"/>
  <c r="BH134"/>
  <c r="BG134"/>
  <c r="BE134"/>
  <c r="AA134"/>
  <c r="Y134"/>
  <c r="Y133" s="1"/>
  <c r="W134"/>
  <c r="BK134"/>
  <c r="N134"/>
  <c r="BF134" s="1"/>
  <c r="BI132"/>
  <c r="BH132"/>
  <c r="BG132"/>
  <c r="BE132"/>
  <c r="AA132"/>
  <c r="Y132"/>
  <c r="W132"/>
  <c r="BK132"/>
  <c r="N132"/>
  <c r="BF132" s="1"/>
  <c r="BI131"/>
  <c r="BH131"/>
  <c r="BG131"/>
  <c r="BE131"/>
  <c r="AA131"/>
  <c r="Y131"/>
  <c r="W131"/>
  <c r="BK131"/>
  <c r="N131"/>
  <c r="BF131" s="1"/>
  <c r="BI130"/>
  <c r="BH130"/>
  <c r="BG130"/>
  <c r="BE130"/>
  <c r="AA130"/>
  <c r="Y130"/>
  <c r="W130"/>
  <c r="BK130"/>
  <c r="N130"/>
  <c r="BF130" s="1"/>
  <c r="BI129"/>
  <c r="BH129"/>
  <c r="BG129"/>
  <c r="BE129"/>
  <c r="AA129"/>
  <c r="Y129"/>
  <c r="W129"/>
  <c r="BK129"/>
  <c r="N129"/>
  <c r="BF129" s="1"/>
  <c r="BI128"/>
  <c r="BH128"/>
  <c r="BG128"/>
  <c r="BE128"/>
  <c r="AA128"/>
  <c r="Y128"/>
  <c r="W128"/>
  <c r="BK128"/>
  <c r="N128"/>
  <c r="BF128" s="1"/>
  <c r="BI127"/>
  <c r="BH127"/>
  <c r="BG127"/>
  <c r="BE127"/>
  <c r="AA127"/>
  <c r="Y127"/>
  <c r="W127"/>
  <c r="BK127"/>
  <c r="N127"/>
  <c r="BF127" s="1"/>
  <c r="BI126"/>
  <c r="BH126"/>
  <c r="BG126"/>
  <c r="BE126"/>
  <c r="AA126"/>
  <c r="Y126"/>
  <c r="W126"/>
  <c r="BK126"/>
  <c r="N126"/>
  <c r="BF126" s="1"/>
  <c r="BI125"/>
  <c r="BH125"/>
  <c r="BG125"/>
  <c r="BE125"/>
  <c r="AA125"/>
  <c r="Y125"/>
  <c r="W125"/>
  <c r="BK125"/>
  <c r="N125"/>
  <c r="BF125" s="1"/>
  <c r="BI124"/>
  <c r="BH124"/>
  <c r="BG124"/>
  <c r="BE124"/>
  <c r="AA124"/>
  <c r="Y124"/>
  <c r="W124"/>
  <c r="BK124"/>
  <c r="N124"/>
  <c r="BF124" s="1"/>
  <c r="BI123"/>
  <c r="BH123"/>
  <c r="BG123"/>
  <c r="BE123"/>
  <c r="AA123"/>
  <c r="Y123"/>
  <c r="W123"/>
  <c r="BK123"/>
  <c r="N123"/>
  <c r="BF123"/>
  <c r="BI121"/>
  <c r="BH121"/>
  <c r="BG121"/>
  <c r="BE121"/>
  <c r="AA121"/>
  <c r="Y121"/>
  <c r="W121"/>
  <c r="BK121"/>
  <c r="N121"/>
  <c r="BF121" s="1"/>
  <c r="BI120"/>
  <c r="BH120"/>
  <c r="BG120"/>
  <c r="BE120"/>
  <c r="AA120"/>
  <c r="Y120"/>
  <c r="W120"/>
  <c r="BK120"/>
  <c r="N120"/>
  <c r="BF120" s="1"/>
  <c r="BI119"/>
  <c r="BH119"/>
  <c r="BG119"/>
  <c r="BE119"/>
  <c r="AA119"/>
  <c r="Y119"/>
  <c r="W119"/>
  <c r="BK119"/>
  <c r="N119"/>
  <c r="BF119" s="1"/>
  <c r="BI118"/>
  <c r="BH118"/>
  <c r="BG118"/>
  <c r="BE118"/>
  <c r="AA118"/>
  <c r="Y118"/>
  <c r="W118"/>
  <c r="BK118"/>
  <c r="N118"/>
  <c r="BF118" s="1"/>
  <c r="F112"/>
  <c r="M111"/>
  <c r="F111"/>
  <c r="F109"/>
  <c r="F107"/>
  <c r="M29"/>
  <c r="AS118" i="1" s="1"/>
  <c r="F85" i="30"/>
  <c r="M84"/>
  <c r="F84"/>
  <c r="F82"/>
  <c r="F80"/>
  <c r="O22"/>
  <c r="E22"/>
  <c r="M112" s="1"/>
  <c r="O21"/>
  <c r="O10"/>
  <c r="F6"/>
  <c r="F105" s="1"/>
  <c r="AY117" i="1"/>
  <c r="AX117"/>
  <c r="BI168" i="29"/>
  <c r="BH168"/>
  <c r="BG168"/>
  <c r="BE168"/>
  <c r="AA168"/>
  <c r="Y168"/>
  <c r="W168"/>
  <c r="BK168"/>
  <c r="N168"/>
  <c r="BF168" s="1"/>
  <c r="BI167"/>
  <c r="BH167"/>
  <c r="BG167"/>
  <c r="BE167"/>
  <c r="AA167"/>
  <c r="Y167"/>
  <c r="W167"/>
  <c r="W166" s="1"/>
  <c r="BK167"/>
  <c r="N167"/>
  <c r="BF167" s="1"/>
  <c r="BI165"/>
  <c r="BH165"/>
  <c r="BG165"/>
  <c r="BE165"/>
  <c r="AA165"/>
  <c r="Y165"/>
  <c r="W165"/>
  <c r="BK165"/>
  <c r="N165"/>
  <c r="BF165" s="1"/>
  <c r="BI164"/>
  <c r="BH164"/>
  <c r="BG164"/>
  <c r="BE164"/>
  <c r="AA164"/>
  <c r="Y164"/>
  <c r="W164"/>
  <c r="BK164"/>
  <c r="N164"/>
  <c r="BF164" s="1"/>
  <c r="BI163"/>
  <c r="BH163"/>
  <c r="BG163"/>
  <c r="BE163"/>
  <c r="AA163"/>
  <c r="Y163"/>
  <c r="W163"/>
  <c r="BK163"/>
  <c r="N163"/>
  <c r="BF163" s="1"/>
  <c r="BI162"/>
  <c r="BH162"/>
  <c r="BG162"/>
  <c r="BE162"/>
  <c r="AA162"/>
  <c r="Y162"/>
  <c r="W162"/>
  <c r="BK162"/>
  <c r="N162"/>
  <c r="BF162" s="1"/>
  <c r="BI161"/>
  <c r="BH161"/>
  <c r="BG161"/>
  <c r="BE161"/>
  <c r="AA161"/>
  <c r="Y161"/>
  <c r="W161"/>
  <c r="BK161"/>
  <c r="N161"/>
  <c r="BF161"/>
  <c r="BI160"/>
  <c r="BH160"/>
  <c r="BG160"/>
  <c r="BE160"/>
  <c r="AA160"/>
  <c r="Y160"/>
  <c r="W160"/>
  <c r="BK160"/>
  <c r="N160"/>
  <c r="BF160" s="1"/>
  <c r="BI159"/>
  <c r="BH159"/>
  <c r="BG159"/>
  <c r="BE159"/>
  <c r="AA159"/>
  <c r="Y159"/>
  <c r="W159"/>
  <c r="BK159"/>
  <c r="N159"/>
  <c r="BF159" s="1"/>
  <c r="BI158"/>
  <c r="BH158"/>
  <c r="BG158"/>
  <c r="BE158"/>
  <c r="AA158"/>
  <c r="Y158"/>
  <c r="W158"/>
  <c r="BK158"/>
  <c r="N158"/>
  <c r="BF158" s="1"/>
  <c r="BI157"/>
  <c r="BH157"/>
  <c r="BG157"/>
  <c r="BE157"/>
  <c r="AA157"/>
  <c r="Y157"/>
  <c r="W157"/>
  <c r="BK157"/>
  <c r="N157"/>
  <c r="BF157" s="1"/>
  <c r="BI156"/>
  <c r="BH156"/>
  <c r="BG156"/>
  <c r="BE156"/>
  <c r="AA156"/>
  <c r="Y156"/>
  <c r="W156"/>
  <c r="BK156"/>
  <c r="N156"/>
  <c r="BF156" s="1"/>
  <c r="BI154"/>
  <c r="BH154"/>
  <c r="BG154"/>
  <c r="BE154"/>
  <c r="AA154"/>
  <c r="Y154"/>
  <c r="W154"/>
  <c r="BK154"/>
  <c r="N154"/>
  <c r="BF154" s="1"/>
  <c r="BI153"/>
  <c r="BH153"/>
  <c r="BG153"/>
  <c r="BE153"/>
  <c r="AA153"/>
  <c r="Y153"/>
  <c r="W153"/>
  <c r="BK153"/>
  <c r="N153"/>
  <c r="BF153" s="1"/>
  <c r="BI152"/>
  <c r="BH152"/>
  <c r="BG152"/>
  <c r="BE152"/>
  <c r="AA152"/>
  <c r="Y152"/>
  <c r="W152"/>
  <c r="BK152"/>
  <c r="N152"/>
  <c r="BF152" s="1"/>
  <c r="BI151"/>
  <c r="BH151"/>
  <c r="BG151"/>
  <c r="BE151"/>
  <c r="AA151"/>
  <c r="Y151"/>
  <c r="W151"/>
  <c r="BK151"/>
  <c r="N151"/>
  <c r="BF151" s="1"/>
  <c r="BI150"/>
  <c r="BH150"/>
  <c r="BG150"/>
  <c r="BE150"/>
  <c r="AA150"/>
  <c r="Y150"/>
  <c r="W150"/>
  <c r="BK150"/>
  <c r="N150"/>
  <c r="BF150" s="1"/>
  <c r="BI149"/>
  <c r="BH149"/>
  <c r="BG149"/>
  <c r="BE149"/>
  <c r="AA149"/>
  <c r="Y149"/>
  <c r="W149"/>
  <c r="BK149"/>
  <c r="N149"/>
  <c r="BF149" s="1"/>
  <c r="BI148"/>
  <c r="BH148"/>
  <c r="BG148"/>
  <c r="BE148"/>
  <c r="AA148"/>
  <c r="Y148"/>
  <c r="W148"/>
  <c r="BK148"/>
  <c r="N148"/>
  <c r="BF148" s="1"/>
  <c r="BI147"/>
  <c r="BH147"/>
  <c r="BG147"/>
  <c r="BE147"/>
  <c r="AA147"/>
  <c r="Y147"/>
  <c r="W147"/>
  <c r="BK147"/>
  <c r="N147"/>
  <c r="BF147" s="1"/>
  <c r="BI146"/>
  <c r="BH146"/>
  <c r="BG146"/>
  <c r="BE146"/>
  <c r="AA146"/>
  <c r="Y146"/>
  <c r="W146"/>
  <c r="BK146"/>
  <c r="N146"/>
  <c r="BF146" s="1"/>
  <c r="BI145"/>
  <c r="BH145"/>
  <c r="BG145"/>
  <c r="BE145"/>
  <c r="AA145"/>
  <c r="Y145"/>
  <c r="W145"/>
  <c r="BK145"/>
  <c r="N145"/>
  <c r="BF145" s="1"/>
  <c r="BI144"/>
  <c r="BH144"/>
  <c r="BG144"/>
  <c r="BE144"/>
  <c r="AA144"/>
  <c r="Y144"/>
  <c r="W144"/>
  <c r="BK144"/>
  <c r="N144"/>
  <c r="BF144" s="1"/>
  <c r="BI143"/>
  <c r="BH143"/>
  <c r="BG143"/>
  <c r="BE143"/>
  <c r="AA143"/>
  <c r="Y143"/>
  <c r="W143"/>
  <c r="BK143"/>
  <c r="N143"/>
  <c r="BF143" s="1"/>
  <c r="BI142"/>
  <c r="BH142"/>
  <c r="BG142"/>
  <c r="BE142"/>
  <c r="AA142"/>
  <c r="Y142"/>
  <c r="W142"/>
  <c r="BK142"/>
  <c r="N142"/>
  <c r="BF142" s="1"/>
  <c r="BI141"/>
  <c r="BH141"/>
  <c r="BG141"/>
  <c r="BE141"/>
  <c r="AA141"/>
  <c r="Y141"/>
  <c r="W141"/>
  <c r="BK141"/>
  <c r="N141"/>
  <c r="BF141" s="1"/>
  <c r="BI140"/>
  <c r="BH140"/>
  <c r="BG140"/>
  <c r="BE140"/>
  <c r="AA140"/>
  <c r="Y140"/>
  <c r="W140"/>
  <c r="BK140"/>
  <c r="N140"/>
  <c r="BF140" s="1"/>
  <c r="BI138"/>
  <c r="BH138"/>
  <c r="BG138"/>
  <c r="BE138"/>
  <c r="AA138"/>
  <c r="Y138"/>
  <c r="W138"/>
  <c r="BK138"/>
  <c r="N138"/>
  <c r="BF138" s="1"/>
  <c r="BI137"/>
  <c r="BH137"/>
  <c r="BG137"/>
  <c r="BE137"/>
  <c r="AA137"/>
  <c r="Y137"/>
  <c r="W137"/>
  <c r="BK137"/>
  <c r="N137"/>
  <c r="BF137" s="1"/>
  <c r="BI136"/>
  <c r="BH136"/>
  <c r="BG136"/>
  <c r="BE136"/>
  <c r="AA136"/>
  <c r="Y136"/>
  <c r="W136"/>
  <c r="BK136"/>
  <c r="N136"/>
  <c r="BF136" s="1"/>
  <c r="BI135"/>
  <c r="BH135"/>
  <c r="BG135"/>
  <c r="BE135"/>
  <c r="AA135"/>
  <c r="Y135"/>
  <c r="W135"/>
  <c r="BK135"/>
  <c r="N135"/>
  <c r="BF135" s="1"/>
  <c r="BI134"/>
  <c r="BH134"/>
  <c r="BG134"/>
  <c r="BE134"/>
  <c r="AA134"/>
  <c r="Y134"/>
  <c r="W134"/>
  <c r="BK134"/>
  <c r="N134"/>
  <c r="BF134" s="1"/>
  <c r="BI133"/>
  <c r="BH133"/>
  <c r="BG133"/>
  <c r="BE133"/>
  <c r="AA133"/>
  <c r="Y133"/>
  <c r="W133"/>
  <c r="BK133"/>
  <c r="N133"/>
  <c r="BF133" s="1"/>
  <c r="BI132"/>
  <c r="BH132"/>
  <c r="BG132"/>
  <c r="BE132"/>
  <c r="AA132"/>
  <c r="Y132"/>
  <c r="W132"/>
  <c r="BK132"/>
  <c r="N132"/>
  <c r="BF132" s="1"/>
  <c r="BI131"/>
  <c r="BH131"/>
  <c r="BG131"/>
  <c r="BE131"/>
  <c r="AA131"/>
  <c r="Y131"/>
  <c r="W131"/>
  <c r="BK131"/>
  <c r="N131"/>
  <c r="BF131" s="1"/>
  <c r="BI130"/>
  <c r="BH130"/>
  <c r="BG130"/>
  <c r="BE130"/>
  <c r="AA130"/>
  <c r="Y130"/>
  <c r="W130"/>
  <c r="BK130"/>
  <c r="N130"/>
  <c r="BF130" s="1"/>
  <c r="BI128"/>
  <c r="BH128"/>
  <c r="BG128"/>
  <c r="BE128"/>
  <c r="AA128"/>
  <c r="Y128"/>
  <c r="W128"/>
  <c r="BK128"/>
  <c r="N128"/>
  <c r="BF128" s="1"/>
  <c r="BI127"/>
  <c r="BH127"/>
  <c r="BG127"/>
  <c r="BE127"/>
  <c r="AA127"/>
  <c r="Y127"/>
  <c r="W127"/>
  <c r="BK127"/>
  <c r="N127"/>
  <c r="BF127" s="1"/>
  <c r="BI126"/>
  <c r="BH126"/>
  <c r="BG126"/>
  <c r="BE126"/>
  <c r="AA126"/>
  <c r="Y126"/>
  <c r="W126"/>
  <c r="BK126"/>
  <c r="N126"/>
  <c r="BF126" s="1"/>
  <c r="BI125"/>
  <c r="BH125"/>
  <c r="BG125"/>
  <c r="BE125"/>
  <c r="AA125"/>
  <c r="Y125"/>
  <c r="W125"/>
  <c r="BK125"/>
  <c r="N125"/>
  <c r="BF125" s="1"/>
  <c r="BI124"/>
  <c r="BH124"/>
  <c r="BG124"/>
  <c r="BE124"/>
  <c r="AA124"/>
  <c r="Y124"/>
  <c r="W124"/>
  <c r="BK124"/>
  <c r="N124"/>
  <c r="BF124" s="1"/>
  <c r="BI123"/>
  <c r="BH123"/>
  <c r="BG123"/>
  <c r="BE123"/>
  <c r="AA123"/>
  <c r="Y123"/>
  <c r="W123"/>
  <c r="BK123"/>
  <c r="N123"/>
  <c r="BF123" s="1"/>
  <c r="BI122"/>
  <c r="BH122"/>
  <c r="BG122"/>
  <c r="BE122"/>
  <c r="AA122"/>
  <c r="Y122"/>
  <c r="W122"/>
  <c r="BK122"/>
  <c r="N122"/>
  <c r="BF122" s="1"/>
  <c r="BI121"/>
  <c r="BH121"/>
  <c r="BG121"/>
  <c r="BE121"/>
  <c r="AA121"/>
  <c r="Y121"/>
  <c r="W121"/>
  <c r="BK121"/>
  <c r="N121"/>
  <c r="BF121" s="1"/>
  <c r="BI120"/>
  <c r="BH120"/>
  <c r="BG120"/>
  <c r="BE120"/>
  <c r="AA120"/>
  <c r="Y120"/>
  <c r="W120"/>
  <c r="BK120"/>
  <c r="N120"/>
  <c r="BF120" s="1"/>
  <c r="F114"/>
  <c r="M113"/>
  <c r="F113"/>
  <c r="F111"/>
  <c r="F109"/>
  <c r="M29"/>
  <c r="AS117" i="1" s="1"/>
  <c r="F85" i="29"/>
  <c r="M84"/>
  <c r="F84"/>
  <c r="F82"/>
  <c r="F80"/>
  <c r="O22"/>
  <c r="E22"/>
  <c r="O21"/>
  <c r="O10"/>
  <c r="M111" s="1"/>
  <c r="F6"/>
  <c r="F107" s="1"/>
  <c r="AY116" i="1"/>
  <c r="AX116"/>
  <c r="BI147" i="28"/>
  <c r="BH147"/>
  <c r="BG147"/>
  <c r="BE147"/>
  <c r="AA147"/>
  <c r="Y147"/>
  <c r="W147"/>
  <c r="BK147"/>
  <c r="N147"/>
  <c r="BF147" s="1"/>
  <c r="BI146"/>
  <c r="BH146"/>
  <c r="BG146"/>
  <c r="BE146"/>
  <c r="AA146"/>
  <c r="Y146"/>
  <c r="W146"/>
  <c r="BK146"/>
  <c r="N146"/>
  <c r="BF146" s="1"/>
  <c r="BI144"/>
  <c r="BH144"/>
  <c r="BG144"/>
  <c r="BE144"/>
  <c r="AA144"/>
  <c r="Y144"/>
  <c r="W144"/>
  <c r="BK144"/>
  <c r="N144"/>
  <c r="BF144" s="1"/>
  <c r="BI143"/>
  <c r="BH143"/>
  <c r="BG143"/>
  <c r="BE143"/>
  <c r="AA143"/>
  <c r="Y143"/>
  <c r="W143"/>
  <c r="BK143"/>
  <c r="N143"/>
  <c r="BF143" s="1"/>
  <c r="BI142"/>
  <c r="BH142"/>
  <c r="BG142"/>
  <c r="BE142"/>
  <c r="AA142"/>
  <c r="Y142"/>
  <c r="W142"/>
  <c r="BK142"/>
  <c r="N142"/>
  <c r="BF142" s="1"/>
  <c r="BI141"/>
  <c r="BH141"/>
  <c r="BG141"/>
  <c r="BE141"/>
  <c r="AA141"/>
  <c r="Y141"/>
  <c r="W141"/>
  <c r="BK141"/>
  <c r="N141"/>
  <c r="BF141" s="1"/>
  <c r="BI140"/>
  <c r="BH140"/>
  <c r="BG140"/>
  <c r="BE140"/>
  <c r="AA140"/>
  <c r="Y140"/>
  <c r="W140"/>
  <c r="BK140"/>
  <c r="N140"/>
  <c r="BF140" s="1"/>
  <c r="BI139"/>
  <c r="BH139"/>
  <c r="BG139"/>
  <c r="BE139"/>
  <c r="AA139"/>
  <c r="Y139"/>
  <c r="W139"/>
  <c r="BK139"/>
  <c r="N139"/>
  <c r="BF139" s="1"/>
  <c r="BI138"/>
  <c r="BH138"/>
  <c r="BG138"/>
  <c r="BE138"/>
  <c r="AA138"/>
  <c r="Y138"/>
  <c r="W138"/>
  <c r="BK138"/>
  <c r="N138"/>
  <c r="BF138" s="1"/>
  <c r="BI137"/>
  <c r="BH137"/>
  <c r="BG137"/>
  <c r="BE137"/>
  <c r="AA137"/>
  <c r="Y137"/>
  <c r="W137"/>
  <c r="BK137"/>
  <c r="N137"/>
  <c r="BF137" s="1"/>
  <c r="BI136"/>
  <c r="BH136"/>
  <c r="BG136"/>
  <c r="BE136"/>
  <c r="AA136"/>
  <c r="Y136"/>
  <c r="W136"/>
  <c r="BK136"/>
  <c r="N136"/>
  <c r="BF136" s="1"/>
  <c r="BI135"/>
  <c r="BH135"/>
  <c r="BG135"/>
  <c r="BE135"/>
  <c r="AA135"/>
  <c r="Y135"/>
  <c r="W135"/>
  <c r="BK135"/>
  <c r="N135"/>
  <c r="BF135" s="1"/>
  <c r="BI134"/>
  <c r="BH134"/>
  <c r="BG134"/>
  <c r="BE134"/>
  <c r="AA134"/>
  <c r="Y134"/>
  <c r="W134"/>
  <c r="BK134"/>
  <c r="N134"/>
  <c r="BF134" s="1"/>
  <c r="BI133"/>
  <c r="BH133"/>
  <c r="BG133"/>
  <c r="BE133"/>
  <c r="AA133"/>
  <c r="Y133"/>
  <c r="W133"/>
  <c r="BK133"/>
  <c r="N133"/>
  <c r="BF133" s="1"/>
  <c r="BI132"/>
  <c r="BH132"/>
  <c r="BG132"/>
  <c r="BE132"/>
  <c r="AA132"/>
  <c r="Y132"/>
  <c r="W132"/>
  <c r="BK132"/>
  <c r="N132"/>
  <c r="BF132" s="1"/>
  <c r="BI130"/>
  <c r="BH130"/>
  <c r="BG130"/>
  <c r="BE130"/>
  <c r="AA130"/>
  <c r="Y130"/>
  <c r="W130"/>
  <c r="BK130"/>
  <c r="N130"/>
  <c r="BF130" s="1"/>
  <c r="BI129"/>
  <c r="BH129"/>
  <c r="BG129"/>
  <c r="BE129"/>
  <c r="AA129"/>
  <c r="Y129"/>
  <c r="W129"/>
  <c r="BK129"/>
  <c r="N129"/>
  <c r="BF129" s="1"/>
  <c r="BI127"/>
  <c r="BH127"/>
  <c r="BG127"/>
  <c r="BE127"/>
  <c r="AA127"/>
  <c r="Y127"/>
  <c r="W127"/>
  <c r="BK127"/>
  <c r="N127"/>
  <c r="BF127" s="1"/>
  <c r="BI126"/>
  <c r="BH126"/>
  <c r="BG126"/>
  <c r="BE126"/>
  <c r="AA126"/>
  <c r="Y126"/>
  <c r="W126"/>
  <c r="BK126"/>
  <c r="N126"/>
  <c r="BF126" s="1"/>
  <c r="BI125"/>
  <c r="BH125"/>
  <c r="BG125"/>
  <c r="BE125"/>
  <c r="AA125"/>
  <c r="Y125"/>
  <c r="W125"/>
  <c r="BK125"/>
  <c r="N125"/>
  <c r="BF125" s="1"/>
  <c r="BI124"/>
  <c r="BH124"/>
  <c r="BG124"/>
  <c r="BE124"/>
  <c r="AA124"/>
  <c r="Y124"/>
  <c r="W124"/>
  <c r="BK124"/>
  <c r="N124"/>
  <c r="BF124" s="1"/>
  <c r="BI123"/>
  <c r="BH123"/>
  <c r="BG123"/>
  <c r="BE123"/>
  <c r="AA123"/>
  <c r="Y123"/>
  <c r="W123"/>
  <c r="BK123"/>
  <c r="N123"/>
  <c r="BF123" s="1"/>
  <c r="BI122"/>
  <c r="BH122"/>
  <c r="BG122"/>
  <c r="BE122"/>
  <c r="AA122"/>
  <c r="Y122"/>
  <c r="W122"/>
  <c r="BK122"/>
  <c r="N122"/>
  <c r="BF122" s="1"/>
  <c r="BI121"/>
  <c r="BH121"/>
  <c r="BG121"/>
  <c r="BE121"/>
  <c r="AA121"/>
  <c r="Y121"/>
  <c r="W121"/>
  <c r="BK121"/>
  <c r="N121"/>
  <c r="BF121" s="1"/>
  <c r="BI120"/>
  <c r="BH120"/>
  <c r="BG120"/>
  <c r="BE120"/>
  <c r="AA120"/>
  <c r="Y120"/>
  <c r="W120"/>
  <c r="BK120"/>
  <c r="N120"/>
  <c r="BF120" s="1"/>
  <c r="BI119"/>
  <c r="BH119"/>
  <c r="BG119"/>
  <c r="BE119"/>
  <c r="AA119"/>
  <c r="Y119"/>
  <c r="W119"/>
  <c r="BK119"/>
  <c r="N119"/>
  <c r="BF119" s="1"/>
  <c r="F113"/>
  <c r="M112"/>
  <c r="F112"/>
  <c r="F110"/>
  <c r="F108"/>
  <c r="M29"/>
  <c r="AS116" i="1" s="1"/>
  <c r="F85" i="28"/>
  <c r="M84"/>
  <c r="F84"/>
  <c r="F82"/>
  <c r="F80"/>
  <c r="O22"/>
  <c r="E22"/>
  <c r="O21"/>
  <c r="O10"/>
  <c r="F6"/>
  <c r="F106" s="1"/>
  <c r="AY115" i="1"/>
  <c r="AX115"/>
  <c r="BI179" i="27"/>
  <c r="BH179"/>
  <c r="BG179"/>
  <c r="BE179"/>
  <c r="AA179"/>
  <c r="Y179"/>
  <c r="W179"/>
  <c r="BK179"/>
  <c r="N179"/>
  <c r="BF179" s="1"/>
  <c r="BI178"/>
  <c r="BH178"/>
  <c r="BG178"/>
  <c r="BE178"/>
  <c r="AA178"/>
  <c r="Y178"/>
  <c r="Y177"/>
  <c r="W178"/>
  <c r="BK178"/>
  <c r="N178"/>
  <c r="BF178" s="1"/>
  <c r="BI176"/>
  <c r="BH176"/>
  <c r="BG176"/>
  <c r="BE176"/>
  <c r="AA176"/>
  <c r="Y176"/>
  <c r="W176"/>
  <c r="BK176"/>
  <c r="N176"/>
  <c r="BF176" s="1"/>
  <c r="BI175"/>
  <c r="BH175"/>
  <c r="BG175"/>
  <c r="BE175"/>
  <c r="AA175"/>
  <c r="Y175"/>
  <c r="W175"/>
  <c r="BK175"/>
  <c r="N175"/>
  <c r="BF175" s="1"/>
  <c r="BI174"/>
  <c r="BH174"/>
  <c r="BG174"/>
  <c r="BE174"/>
  <c r="AA174"/>
  <c r="Y174"/>
  <c r="W174"/>
  <c r="BK174"/>
  <c r="N174"/>
  <c r="BF174" s="1"/>
  <c r="BI173"/>
  <c r="BH173"/>
  <c r="BG173"/>
  <c r="BE173"/>
  <c r="AA173"/>
  <c r="Y173"/>
  <c r="W173"/>
  <c r="BK173"/>
  <c r="N173"/>
  <c r="BF173" s="1"/>
  <c r="BI172"/>
  <c r="BH172"/>
  <c r="BG172"/>
  <c r="BE172"/>
  <c r="AA172"/>
  <c r="Y172"/>
  <c r="W172"/>
  <c r="BK172"/>
  <c r="N172"/>
  <c r="BF172" s="1"/>
  <c r="BI171"/>
  <c r="BH171"/>
  <c r="BG171"/>
  <c r="BE171"/>
  <c r="AA171"/>
  <c r="Y171"/>
  <c r="W171"/>
  <c r="BK171"/>
  <c r="N171"/>
  <c r="BF171" s="1"/>
  <c r="BI170"/>
  <c r="BH170"/>
  <c r="BG170"/>
  <c r="BE170"/>
  <c r="AA170"/>
  <c r="Y170"/>
  <c r="W170"/>
  <c r="BK170"/>
  <c r="N170"/>
  <c r="BF170" s="1"/>
  <c r="BI169"/>
  <c r="BH169"/>
  <c r="BG169"/>
  <c r="BE169"/>
  <c r="AA169"/>
  <c r="Y169"/>
  <c r="W169"/>
  <c r="BK169"/>
  <c r="N169"/>
  <c r="BF169" s="1"/>
  <c r="BI168"/>
  <c r="BH168"/>
  <c r="BG168"/>
  <c r="BE168"/>
  <c r="AA168"/>
  <c r="Y168"/>
  <c r="W168"/>
  <c r="BK168"/>
  <c r="N168"/>
  <c r="BF168" s="1"/>
  <c r="BI167"/>
  <c r="BH167"/>
  <c r="BG167"/>
  <c r="BE167"/>
  <c r="AA167"/>
  <c r="Y167"/>
  <c r="W167"/>
  <c r="BK167"/>
  <c r="N167"/>
  <c r="BF167" s="1"/>
  <c r="BI165"/>
  <c r="BH165"/>
  <c r="BG165"/>
  <c r="BE165"/>
  <c r="AA165"/>
  <c r="Y165"/>
  <c r="W165"/>
  <c r="BK165"/>
  <c r="N165"/>
  <c r="BF165" s="1"/>
  <c r="BI164"/>
  <c r="BH164"/>
  <c r="BG164"/>
  <c r="BE164"/>
  <c r="AA164"/>
  <c r="Y164"/>
  <c r="W164"/>
  <c r="BK164"/>
  <c r="N164"/>
  <c r="BF164" s="1"/>
  <c r="BI163"/>
  <c r="BH163"/>
  <c r="BG163"/>
  <c r="BE163"/>
  <c r="AA163"/>
  <c r="Y163"/>
  <c r="W163"/>
  <c r="BK163"/>
  <c r="N163"/>
  <c r="BF163" s="1"/>
  <c r="BI162"/>
  <c r="BH162"/>
  <c r="BG162"/>
  <c r="BE162"/>
  <c r="AA162"/>
  <c r="Y162"/>
  <c r="W162"/>
  <c r="BK162"/>
  <c r="N162"/>
  <c r="BF162" s="1"/>
  <c r="BI161"/>
  <c r="BH161"/>
  <c r="BG161"/>
  <c r="BE161"/>
  <c r="AA161"/>
  <c r="Y161"/>
  <c r="W161"/>
  <c r="BK161"/>
  <c r="N161"/>
  <c r="BF161" s="1"/>
  <c r="BI160"/>
  <c r="BH160"/>
  <c r="BG160"/>
  <c r="BE160"/>
  <c r="AA160"/>
  <c r="Y160"/>
  <c r="W160"/>
  <c r="BK160"/>
  <c r="N160"/>
  <c r="BF160" s="1"/>
  <c r="BI159"/>
  <c r="BH159"/>
  <c r="BG159"/>
  <c r="BE159"/>
  <c r="AA159"/>
  <c r="Y159"/>
  <c r="W159"/>
  <c r="BK159"/>
  <c r="N159"/>
  <c r="BF159" s="1"/>
  <c r="BI158"/>
  <c r="BH158"/>
  <c r="BG158"/>
  <c r="BE158"/>
  <c r="AA158"/>
  <c r="Y158"/>
  <c r="W158"/>
  <c r="BK158"/>
  <c r="N158"/>
  <c r="BF158" s="1"/>
  <c r="BI157"/>
  <c r="BH157"/>
  <c r="BG157"/>
  <c r="BE157"/>
  <c r="AA157"/>
  <c r="Y157"/>
  <c r="W157"/>
  <c r="BK157"/>
  <c r="N157"/>
  <c r="BF157" s="1"/>
  <c r="BI156"/>
  <c r="BH156"/>
  <c r="BG156"/>
  <c r="BE156"/>
  <c r="AA156"/>
  <c r="Y156"/>
  <c r="W156"/>
  <c r="BK156"/>
  <c r="N156"/>
  <c r="BF156" s="1"/>
  <c r="BI155"/>
  <c r="BH155"/>
  <c r="BG155"/>
  <c r="BE155"/>
  <c r="AA155"/>
  <c r="Y155"/>
  <c r="W155"/>
  <c r="BK155"/>
  <c r="N155"/>
  <c r="BF155" s="1"/>
  <c r="BI154"/>
  <c r="BH154"/>
  <c r="BG154"/>
  <c r="BE154"/>
  <c r="AA154"/>
  <c r="Y154"/>
  <c r="W154"/>
  <c r="BK154"/>
  <c r="N154"/>
  <c r="BF154" s="1"/>
  <c r="BI153"/>
  <c r="BH153"/>
  <c r="BG153"/>
  <c r="BE153"/>
  <c r="AA153"/>
  <c r="Y153"/>
  <c r="W153"/>
  <c r="BK153"/>
  <c r="N153"/>
  <c r="BF153" s="1"/>
  <c r="BI152"/>
  <c r="BH152"/>
  <c r="BG152"/>
  <c r="BE152"/>
  <c r="AA152"/>
  <c r="Y152"/>
  <c r="W152"/>
  <c r="BK152"/>
  <c r="N152"/>
  <c r="BF152" s="1"/>
  <c r="BI151"/>
  <c r="BH151"/>
  <c r="BG151"/>
  <c r="BE151"/>
  <c r="AA151"/>
  <c r="Y151"/>
  <c r="W151"/>
  <c r="BK151"/>
  <c r="N151"/>
  <c r="BF151" s="1"/>
  <c r="BI150"/>
  <c r="BH150"/>
  <c r="BG150"/>
  <c r="BE150"/>
  <c r="AA150"/>
  <c r="Y150"/>
  <c r="W150"/>
  <c r="BK150"/>
  <c r="N150"/>
  <c r="BF150" s="1"/>
  <c r="BI149"/>
  <c r="BH149"/>
  <c r="BG149"/>
  <c r="BE149"/>
  <c r="AA149"/>
  <c r="Y149"/>
  <c r="W149"/>
  <c r="BK149"/>
  <c r="N149"/>
  <c r="BF149" s="1"/>
  <c r="BI148"/>
  <c r="BH148"/>
  <c r="BG148"/>
  <c r="BE148"/>
  <c r="AA148"/>
  <c r="Y148"/>
  <c r="W148"/>
  <c r="BK148"/>
  <c r="N148"/>
  <c r="BF148" s="1"/>
  <c r="BI146"/>
  <c r="BH146"/>
  <c r="BG146"/>
  <c r="BE146"/>
  <c r="AA146"/>
  <c r="Y146"/>
  <c r="W146"/>
  <c r="BK146"/>
  <c r="N146"/>
  <c r="BF146" s="1"/>
  <c r="BI145"/>
  <c r="BH145"/>
  <c r="BG145"/>
  <c r="BE145"/>
  <c r="AA145"/>
  <c r="AA144" s="1"/>
  <c r="Y145"/>
  <c r="Y144"/>
  <c r="W145"/>
  <c r="BK145"/>
  <c r="N145"/>
  <c r="BF145" s="1"/>
  <c r="BI143"/>
  <c r="BH143"/>
  <c r="BG143"/>
  <c r="BE143"/>
  <c r="AA143"/>
  <c r="Y143"/>
  <c r="W143"/>
  <c r="BK143"/>
  <c r="N143"/>
  <c r="BF143" s="1"/>
  <c r="BI142"/>
  <c r="BH142"/>
  <c r="BG142"/>
  <c r="BE142"/>
  <c r="AA142"/>
  <c r="Y142"/>
  <c r="W142"/>
  <c r="BK142"/>
  <c r="N142"/>
  <c r="BF142" s="1"/>
  <c r="BI141"/>
  <c r="BH141"/>
  <c r="BG141"/>
  <c r="BE141"/>
  <c r="AA141"/>
  <c r="Y141"/>
  <c r="W141"/>
  <c r="BK141"/>
  <c r="N141"/>
  <c r="BF141" s="1"/>
  <c r="BI140"/>
  <c r="BH140"/>
  <c r="BG140"/>
  <c r="BE140"/>
  <c r="AA140"/>
  <c r="Y140"/>
  <c r="W140"/>
  <c r="BK140"/>
  <c r="N140"/>
  <c r="BF140" s="1"/>
  <c r="BI139"/>
  <c r="BH139"/>
  <c r="BG139"/>
  <c r="BE139"/>
  <c r="AA139"/>
  <c r="Y139"/>
  <c r="W139"/>
  <c r="BK139"/>
  <c r="N139"/>
  <c r="BF139" s="1"/>
  <c r="BI138"/>
  <c r="BH138"/>
  <c r="BG138"/>
  <c r="BE138"/>
  <c r="AA138"/>
  <c r="Y138"/>
  <c r="W138"/>
  <c r="BK138"/>
  <c r="N138"/>
  <c r="BF138" s="1"/>
  <c r="BI137"/>
  <c r="BH137"/>
  <c r="BG137"/>
  <c r="BE137"/>
  <c r="AA137"/>
  <c r="Y137"/>
  <c r="W137"/>
  <c r="BK137"/>
  <c r="N137"/>
  <c r="BF137" s="1"/>
  <c r="BI136"/>
  <c r="BH136"/>
  <c r="BG136"/>
  <c r="BE136"/>
  <c r="AA136"/>
  <c r="Y136"/>
  <c r="W136"/>
  <c r="BK136"/>
  <c r="N136"/>
  <c r="BF136" s="1"/>
  <c r="BI135"/>
  <c r="BH135"/>
  <c r="BG135"/>
  <c r="BE135"/>
  <c r="AA135"/>
  <c r="Y135"/>
  <c r="W135"/>
  <c r="BK135"/>
  <c r="N135"/>
  <c r="BF135" s="1"/>
  <c r="BI134"/>
  <c r="BH134"/>
  <c r="BG134"/>
  <c r="BE134"/>
  <c r="AA134"/>
  <c r="Y134"/>
  <c r="W134"/>
  <c r="BK134"/>
  <c r="N134"/>
  <c r="BF134" s="1"/>
  <c r="BI132"/>
  <c r="BH132"/>
  <c r="BG132"/>
  <c r="BE132"/>
  <c r="AA132"/>
  <c r="Y132"/>
  <c r="W132"/>
  <c r="BK132"/>
  <c r="N132"/>
  <c r="BF132" s="1"/>
  <c r="BI131"/>
  <c r="BH131"/>
  <c r="BG131"/>
  <c r="BE131"/>
  <c r="AA131"/>
  <c r="Y131"/>
  <c r="Y130" s="1"/>
  <c r="W131"/>
  <c r="BK131"/>
  <c r="N131"/>
  <c r="BF131" s="1"/>
  <c r="BI129"/>
  <c r="BH129"/>
  <c r="BG129"/>
  <c r="BE129"/>
  <c r="AA129"/>
  <c r="Y129"/>
  <c r="W129"/>
  <c r="BK129"/>
  <c r="N129"/>
  <c r="BF129" s="1"/>
  <c r="BI128"/>
  <c r="BH128"/>
  <c r="BG128"/>
  <c r="BE128"/>
  <c r="AA128"/>
  <c r="Y128"/>
  <c r="W128"/>
  <c r="BK128"/>
  <c r="N128"/>
  <c r="BF128" s="1"/>
  <c r="BI127"/>
  <c r="BH127"/>
  <c r="BG127"/>
  <c r="BE127"/>
  <c r="AA127"/>
  <c r="Y127"/>
  <c r="W127"/>
  <c r="BK127"/>
  <c r="N127"/>
  <c r="BF127" s="1"/>
  <c r="BI126"/>
  <c r="BH126"/>
  <c r="BG126"/>
  <c r="BE126"/>
  <c r="AA126"/>
  <c r="Y126"/>
  <c r="W126"/>
  <c r="BK126"/>
  <c r="N126"/>
  <c r="BF126" s="1"/>
  <c r="BI125"/>
  <c r="BH125"/>
  <c r="BG125"/>
  <c r="BE125"/>
  <c r="AA125"/>
  <c r="Y125"/>
  <c r="W125"/>
  <c r="BK125"/>
  <c r="N125"/>
  <c r="BF125" s="1"/>
  <c r="BI124"/>
  <c r="BH124"/>
  <c r="BG124"/>
  <c r="BE124"/>
  <c r="AA124"/>
  <c r="Y124"/>
  <c r="W124"/>
  <c r="BK124"/>
  <c r="N124"/>
  <c r="BF124" s="1"/>
  <c r="BI123"/>
  <c r="BH123"/>
  <c r="BG123"/>
  <c r="BE123"/>
  <c r="AA123"/>
  <c r="Y123"/>
  <c r="W123"/>
  <c r="BK123"/>
  <c r="N123"/>
  <c r="BF123" s="1"/>
  <c r="BI122"/>
  <c r="BH122"/>
  <c r="BG122"/>
  <c r="BE122"/>
  <c r="AA122"/>
  <c r="Y122"/>
  <c r="W122"/>
  <c r="BK122"/>
  <c r="N122"/>
  <c r="BF122" s="1"/>
  <c r="F116"/>
  <c r="M115"/>
  <c r="F115"/>
  <c r="F113"/>
  <c r="F111"/>
  <c r="M29"/>
  <c r="AS115" i="1" s="1"/>
  <c r="AS114" s="1"/>
  <c r="F85" i="27"/>
  <c r="M84"/>
  <c r="F84"/>
  <c r="F82"/>
  <c r="F80"/>
  <c r="O22"/>
  <c r="E22"/>
  <c r="M116" s="1"/>
  <c r="O21"/>
  <c r="O10"/>
  <c r="F6"/>
  <c r="F109" s="1"/>
  <c r="AY113" i="1"/>
  <c r="AX113"/>
  <c r="AS113"/>
  <c r="AY112"/>
  <c r="AX112"/>
  <c r="AS112"/>
  <c r="AY111"/>
  <c r="AX111"/>
  <c r="AS111"/>
  <c r="AY110"/>
  <c r="AX110"/>
  <c r="AS110"/>
  <c r="AY109"/>
  <c r="AX109"/>
  <c r="AS109"/>
  <c r="AY108"/>
  <c r="AX108"/>
  <c r="AS108"/>
  <c r="AY107"/>
  <c r="AX107"/>
  <c r="AS107"/>
  <c r="AY106"/>
  <c r="AX106"/>
  <c r="AS106"/>
  <c r="AY105"/>
  <c r="AX105"/>
  <c r="AS105"/>
  <c r="AY104"/>
  <c r="AX104"/>
  <c r="AS104"/>
  <c r="AY103"/>
  <c r="AX103"/>
  <c r="AS103"/>
  <c r="AY102"/>
  <c r="AX102"/>
  <c r="AS102"/>
  <c r="AY101"/>
  <c r="AX101"/>
  <c r="AS101"/>
  <c r="AY100"/>
  <c r="AX100"/>
  <c r="AS100"/>
  <c r="AY99"/>
  <c r="AX99"/>
  <c r="AS99"/>
  <c r="AY98"/>
  <c r="AX98"/>
  <c r="AS98"/>
  <c r="AY97"/>
  <c r="AX97"/>
  <c r="BI57" i="10"/>
  <c r="BH57"/>
  <c r="BG57"/>
  <c r="BE57"/>
  <c r="AA57"/>
  <c r="AA56" s="1"/>
  <c r="Y57"/>
  <c r="Y56" s="1"/>
  <c r="W57"/>
  <c r="W56" s="1"/>
  <c r="BK57"/>
  <c r="BK56" s="1"/>
  <c r="N56" s="1"/>
  <c r="N57"/>
  <c r="BF57" s="1"/>
  <c r="BI55"/>
  <c r="BH55"/>
  <c r="BG55"/>
  <c r="BE55"/>
  <c r="AA55"/>
  <c r="Y55"/>
  <c r="W55"/>
  <c r="BK55"/>
  <c r="N55"/>
  <c r="BF55" s="1"/>
  <c r="BI54"/>
  <c r="BH54"/>
  <c r="BG54"/>
  <c r="BE54"/>
  <c r="AA54"/>
  <c r="Y54"/>
  <c r="W54"/>
  <c r="BK54"/>
  <c r="N54"/>
  <c r="BF54" s="1"/>
  <c r="BI53"/>
  <c r="BH53"/>
  <c r="BG53"/>
  <c r="BE53"/>
  <c r="AA53"/>
  <c r="Y53"/>
  <c r="W53"/>
  <c r="BK53"/>
  <c r="N53"/>
  <c r="BF53" s="1"/>
  <c r="BI52"/>
  <c r="BH52"/>
  <c r="BG52"/>
  <c r="BE52"/>
  <c r="AA52"/>
  <c r="Y52"/>
  <c r="W52"/>
  <c r="BK52"/>
  <c r="N52"/>
  <c r="BF52" s="1"/>
  <c r="BI51"/>
  <c r="BH51"/>
  <c r="BG51"/>
  <c r="BE51"/>
  <c r="AA51"/>
  <c r="Y51"/>
  <c r="W51"/>
  <c r="BK51"/>
  <c r="N51"/>
  <c r="BF51" s="1"/>
  <c r="BI50"/>
  <c r="BH50"/>
  <c r="BG50"/>
  <c r="BE50"/>
  <c r="AA50"/>
  <c r="Y50"/>
  <c r="W50"/>
  <c r="BK50"/>
  <c r="N50"/>
  <c r="BF50" s="1"/>
  <c r="BI49"/>
  <c r="BH49"/>
  <c r="BG49"/>
  <c r="BE49"/>
  <c r="AA49"/>
  <c r="Y49"/>
  <c r="W49"/>
  <c r="BK49"/>
  <c r="N49"/>
  <c r="BF49" s="1"/>
  <c r="BI48"/>
  <c r="BH48"/>
  <c r="BG48"/>
  <c r="BE48"/>
  <c r="AA48"/>
  <c r="Y48"/>
  <c r="W48"/>
  <c r="BK48"/>
  <c r="N48"/>
  <c r="BF48" s="1"/>
  <c r="BI47"/>
  <c r="BH47"/>
  <c r="BG47"/>
  <c r="BE47"/>
  <c r="AA47"/>
  <c r="Y47"/>
  <c r="W47"/>
  <c r="BK47"/>
  <c r="N47"/>
  <c r="BF47" s="1"/>
  <c r="BI46"/>
  <c r="BH46"/>
  <c r="BG46"/>
  <c r="BE46"/>
  <c r="AA46"/>
  <c r="Y46"/>
  <c r="W46"/>
  <c r="BK46"/>
  <c r="N46"/>
  <c r="BF46" s="1"/>
  <c r="BI44"/>
  <c r="BH44"/>
  <c r="BG44"/>
  <c r="BE44"/>
  <c r="AA44"/>
  <c r="Y44"/>
  <c r="W44"/>
  <c r="BK44"/>
  <c r="N44"/>
  <c r="BF44" s="1"/>
  <c r="BI43"/>
  <c r="BH43"/>
  <c r="BG43"/>
  <c r="BE43"/>
  <c r="AA43"/>
  <c r="Y43"/>
  <c r="W43"/>
  <c r="BK43"/>
  <c r="N43"/>
  <c r="BF43" s="1"/>
  <c r="BI42"/>
  <c r="BH42"/>
  <c r="BG42"/>
  <c r="BE42"/>
  <c r="AA42"/>
  <c r="Y42"/>
  <c r="W42"/>
  <c r="BK42"/>
  <c r="N42"/>
  <c r="BF42" s="1"/>
  <c r="BI41"/>
  <c r="BH41"/>
  <c r="BG41"/>
  <c r="BE41"/>
  <c r="AA41"/>
  <c r="Y41"/>
  <c r="W41"/>
  <c r="BK41"/>
  <c r="N41"/>
  <c r="BF41" s="1"/>
  <c r="BI40"/>
  <c r="BH40"/>
  <c r="BG40"/>
  <c r="BE40"/>
  <c r="AA40"/>
  <c r="Y40"/>
  <c r="W40"/>
  <c r="BK40"/>
  <c r="N40"/>
  <c r="BF40" s="1"/>
  <c r="BI39"/>
  <c r="BH39"/>
  <c r="BG39"/>
  <c r="BE39"/>
  <c r="AA39"/>
  <c r="Y39"/>
  <c r="W39"/>
  <c r="BK39"/>
  <c r="N39"/>
  <c r="BF39" s="1"/>
  <c r="BI38"/>
  <c r="BH38"/>
  <c r="BG38"/>
  <c r="BE38"/>
  <c r="AA38"/>
  <c r="Y38"/>
  <c r="W38"/>
  <c r="BK38"/>
  <c r="N38"/>
  <c r="BF38" s="1"/>
  <c r="BI37"/>
  <c r="BH37"/>
  <c r="BG37"/>
  <c r="BE37"/>
  <c r="AA37"/>
  <c r="Y37"/>
  <c r="W37"/>
  <c r="BK37"/>
  <c r="N37"/>
  <c r="BF37" s="1"/>
  <c r="BI36"/>
  <c r="BH36"/>
  <c r="BG36"/>
  <c r="BE36"/>
  <c r="AA36"/>
  <c r="Y36"/>
  <c r="W36"/>
  <c r="BK36"/>
  <c r="N36"/>
  <c r="BF36" s="1"/>
  <c r="BI35"/>
  <c r="BH35"/>
  <c r="BG35"/>
  <c r="BE35"/>
  <c r="AA35"/>
  <c r="Y35"/>
  <c r="W35"/>
  <c r="BK35"/>
  <c r="N35"/>
  <c r="BF35" s="1"/>
  <c r="BI34"/>
  <c r="BH34"/>
  <c r="BG34"/>
  <c r="BE34"/>
  <c r="AA34"/>
  <c r="Y34"/>
  <c r="W34"/>
  <c r="BK34"/>
  <c r="N34"/>
  <c r="BF34" s="1"/>
  <c r="BI33"/>
  <c r="BH33"/>
  <c r="BG33"/>
  <c r="BE33"/>
  <c r="AA33"/>
  <c r="Y33"/>
  <c r="W33"/>
  <c r="BK33"/>
  <c r="N33"/>
  <c r="BF33" s="1"/>
  <c r="BI32"/>
  <c r="BH32"/>
  <c r="BG32"/>
  <c r="BE32"/>
  <c r="AA32"/>
  <c r="Y32"/>
  <c r="W32"/>
  <c r="BK32"/>
  <c r="N32"/>
  <c r="BF32" s="1"/>
  <c r="BI31"/>
  <c r="BH31"/>
  <c r="BG31"/>
  <c r="BE31"/>
  <c r="AA31"/>
  <c r="Y31"/>
  <c r="W31"/>
  <c r="BK31"/>
  <c r="N31"/>
  <c r="BF31" s="1"/>
  <c r="BI30"/>
  <c r="BH30"/>
  <c r="BG30"/>
  <c r="BE30"/>
  <c r="AA30"/>
  <c r="Y30"/>
  <c r="W30"/>
  <c r="BK30"/>
  <c r="N30"/>
  <c r="BF30" s="1"/>
  <c r="BI29"/>
  <c r="BH29"/>
  <c r="BG29"/>
  <c r="BE29"/>
  <c r="AA29"/>
  <c r="Y29"/>
  <c r="W29"/>
  <c r="BK29"/>
  <c r="N29"/>
  <c r="BF29" s="1"/>
  <c r="BI28"/>
  <c r="BH28"/>
  <c r="BG28"/>
  <c r="BE28"/>
  <c r="AA28"/>
  <c r="Y28"/>
  <c r="W28"/>
  <c r="BK28"/>
  <c r="N28"/>
  <c r="BF28" s="1"/>
  <c r="BI27"/>
  <c r="BH27"/>
  <c r="BG27"/>
  <c r="BE27"/>
  <c r="AA27"/>
  <c r="Y27"/>
  <c r="W27"/>
  <c r="BK27"/>
  <c r="N27"/>
  <c r="BF27" s="1"/>
  <c r="BI26"/>
  <c r="BH26"/>
  <c r="BG26"/>
  <c r="BE26"/>
  <c r="AA26"/>
  <c r="Y26"/>
  <c r="W26"/>
  <c r="BK26"/>
  <c r="N26"/>
  <c r="BF26" s="1"/>
  <c r="BI25"/>
  <c r="BH25"/>
  <c r="BG25"/>
  <c r="BE25"/>
  <c r="AA25"/>
  <c r="Y25"/>
  <c r="W25"/>
  <c r="BK25"/>
  <c r="N25"/>
  <c r="BF25" s="1"/>
  <c r="BI24"/>
  <c r="BH24"/>
  <c r="BG24"/>
  <c r="BE24"/>
  <c r="AA24"/>
  <c r="Y24"/>
  <c r="W24"/>
  <c r="BK24"/>
  <c r="N24"/>
  <c r="BF24" s="1"/>
  <c r="BI23"/>
  <c r="BH23"/>
  <c r="BG23"/>
  <c r="BE23"/>
  <c r="AA23"/>
  <c r="Y23"/>
  <c r="W23"/>
  <c r="BK23"/>
  <c r="N23"/>
  <c r="BF23" s="1"/>
  <c r="BI22"/>
  <c r="BH22"/>
  <c r="BG22"/>
  <c r="BE22"/>
  <c r="AA22"/>
  <c r="Y22"/>
  <c r="W22"/>
  <c r="BK22"/>
  <c r="N22"/>
  <c r="BF22" s="1"/>
  <c r="BI21"/>
  <c r="BH21"/>
  <c r="BG21"/>
  <c r="BE21"/>
  <c r="AA21"/>
  <c r="Y21"/>
  <c r="W21"/>
  <c r="BK21"/>
  <c r="N21"/>
  <c r="BF21" s="1"/>
  <c r="BI20"/>
  <c r="BH20"/>
  <c r="BG20"/>
  <c r="BE20"/>
  <c r="AA20"/>
  <c r="Y20"/>
  <c r="W20"/>
  <c r="BK20"/>
  <c r="N20"/>
  <c r="BF20" s="1"/>
  <c r="BI19"/>
  <c r="BH19"/>
  <c r="BG19"/>
  <c r="BE19"/>
  <c r="AA19"/>
  <c r="Y19"/>
  <c r="W19"/>
  <c r="BK19"/>
  <c r="N19"/>
  <c r="BF19" s="1"/>
  <c r="BI18"/>
  <c r="BH18"/>
  <c r="BG18"/>
  <c r="BE18"/>
  <c r="AA18"/>
  <c r="Y18"/>
  <c r="W18"/>
  <c r="BK18"/>
  <c r="N18"/>
  <c r="BF18" s="1"/>
  <c r="BI17"/>
  <c r="BH17"/>
  <c r="BG17"/>
  <c r="BE17"/>
  <c r="AA17"/>
  <c r="Y17"/>
  <c r="W17"/>
  <c r="BK17"/>
  <c r="N17"/>
  <c r="BF17" s="1"/>
  <c r="AS97" i="1"/>
  <c r="AY96"/>
  <c r="AX96"/>
  <c r="AS96"/>
  <c r="AY95"/>
  <c r="AX95"/>
  <c r="BI528" i="8"/>
  <c r="BH528"/>
  <c r="BG528"/>
  <c r="BE528"/>
  <c r="AA528"/>
  <c r="Y528"/>
  <c r="W528"/>
  <c r="BK528"/>
  <c r="N528"/>
  <c r="BF528" s="1"/>
  <c r="BI527"/>
  <c r="BH527"/>
  <c r="BG527"/>
  <c r="BE527"/>
  <c r="AA527"/>
  <c r="Y527"/>
  <c r="W527"/>
  <c r="BK527"/>
  <c r="N527"/>
  <c r="BF527" s="1"/>
  <c r="BI526"/>
  <c r="BH526"/>
  <c r="BG526"/>
  <c r="BE526"/>
  <c r="AA526"/>
  <c r="Y526"/>
  <c r="W526"/>
  <c r="BK526"/>
  <c r="N526"/>
  <c r="BF526" s="1"/>
  <c r="BI525"/>
  <c r="BH525"/>
  <c r="BG525"/>
  <c r="BE525"/>
  <c r="AA525"/>
  <c r="Y525"/>
  <c r="W525"/>
  <c r="BK525"/>
  <c r="N525"/>
  <c r="BF525" s="1"/>
  <c r="BI524"/>
  <c r="BH524"/>
  <c r="BG524"/>
  <c r="BE524"/>
  <c r="AA524"/>
  <c r="Y524"/>
  <c r="W524"/>
  <c r="BK524"/>
  <c r="N524"/>
  <c r="BF524" s="1"/>
  <c r="BI523"/>
  <c r="BH523"/>
  <c r="BG523"/>
  <c r="BE523"/>
  <c r="AA523"/>
  <c r="Y523"/>
  <c r="W523"/>
  <c r="BK523"/>
  <c r="N523"/>
  <c r="BF523" s="1"/>
  <c r="BI522"/>
  <c r="BH522"/>
  <c r="BG522"/>
  <c r="BE522"/>
  <c r="AA522"/>
  <c r="Y522"/>
  <c r="W522"/>
  <c r="BK522"/>
  <c r="N522"/>
  <c r="BF522" s="1"/>
  <c r="BI521"/>
  <c r="BH521"/>
  <c r="BG521"/>
  <c r="BE521"/>
  <c r="AA521"/>
  <c r="Y521"/>
  <c r="W521"/>
  <c r="BK521"/>
  <c r="N521"/>
  <c r="BF521" s="1"/>
  <c r="BI520"/>
  <c r="BH520"/>
  <c r="BG520"/>
  <c r="BE520"/>
  <c r="AA520"/>
  <c r="Y520"/>
  <c r="W520"/>
  <c r="BK520"/>
  <c r="N520"/>
  <c r="BF520" s="1"/>
  <c r="BI519"/>
  <c r="BH519"/>
  <c r="BG519"/>
  <c r="BE519"/>
  <c r="AA519"/>
  <c r="Y519"/>
  <c r="W519"/>
  <c r="BK519"/>
  <c r="N519"/>
  <c r="BF519" s="1"/>
  <c r="BI517"/>
  <c r="BH517"/>
  <c r="BG517"/>
  <c r="BE517"/>
  <c r="AA517"/>
  <c r="Y517"/>
  <c r="W517"/>
  <c r="BK517"/>
  <c r="N517"/>
  <c r="BF517" s="1"/>
  <c r="BI516"/>
  <c r="BH516"/>
  <c r="BG516"/>
  <c r="BE516"/>
  <c r="AA516"/>
  <c r="Y516"/>
  <c r="W516"/>
  <c r="BK516"/>
  <c r="N516"/>
  <c r="BF516" s="1"/>
  <c r="BI515"/>
  <c r="BH515"/>
  <c r="BG515"/>
  <c r="BE515"/>
  <c r="AA515"/>
  <c r="Y515"/>
  <c r="W515"/>
  <c r="BK515"/>
  <c r="N515"/>
  <c r="BF515" s="1"/>
  <c r="BI514"/>
  <c r="BH514"/>
  <c r="BG514"/>
  <c r="BE514"/>
  <c r="AA514"/>
  <c r="Y514"/>
  <c r="W514"/>
  <c r="BK514"/>
  <c r="N514"/>
  <c r="BF514" s="1"/>
  <c r="BI513"/>
  <c r="BH513"/>
  <c r="BG513"/>
  <c r="BE513"/>
  <c r="AA513"/>
  <c r="Y513"/>
  <c r="W513"/>
  <c r="BK513"/>
  <c r="N513"/>
  <c r="BF513" s="1"/>
  <c r="BI512"/>
  <c r="BH512"/>
  <c r="BG512"/>
  <c r="BE512"/>
  <c r="AA512"/>
  <c r="Y512"/>
  <c r="W512"/>
  <c r="BK512"/>
  <c r="N512"/>
  <c r="BF512" s="1"/>
  <c r="BI511"/>
  <c r="BH511"/>
  <c r="BG511"/>
  <c r="BE511"/>
  <c r="AA511"/>
  <c r="Y511"/>
  <c r="W511"/>
  <c r="BK511"/>
  <c r="N511"/>
  <c r="BF511" s="1"/>
  <c r="BI510"/>
  <c r="BH510"/>
  <c r="BG510"/>
  <c r="BE510"/>
  <c r="AA510"/>
  <c r="Y510"/>
  <c r="W510"/>
  <c r="BK510"/>
  <c r="N510"/>
  <c r="BF510" s="1"/>
  <c r="BI509"/>
  <c r="BH509"/>
  <c r="BG509"/>
  <c r="BE509"/>
  <c r="AA509"/>
  <c r="Y509"/>
  <c r="W509"/>
  <c r="BK509"/>
  <c r="N509"/>
  <c r="BF509" s="1"/>
  <c r="BI508"/>
  <c r="BH508"/>
  <c r="BG508"/>
  <c r="BE508"/>
  <c r="AA508"/>
  <c r="Y508"/>
  <c r="W508"/>
  <c r="BK508"/>
  <c r="N508"/>
  <c r="BF508" s="1"/>
  <c r="BI507"/>
  <c r="BH507"/>
  <c r="BG507"/>
  <c r="BE507"/>
  <c r="AA507"/>
  <c r="Y507"/>
  <c r="W507"/>
  <c r="BK507"/>
  <c r="N507"/>
  <c r="BF507" s="1"/>
  <c r="BI506"/>
  <c r="BH506"/>
  <c r="BG506"/>
  <c r="BE506"/>
  <c r="AA506"/>
  <c r="Y506"/>
  <c r="W506"/>
  <c r="BK506"/>
  <c r="N506"/>
  <c r="BF506" s="1"/>
  <c r="BI505"/>
  <c r="BH505"/>
  <c r="BG505"/>
  <c r="BE505"/>
  <c r="AA505"/>
  <c r="Y505"/>
  <c r="W505"/>
  <c r="BK505"/>
  <c r="N505"/>
  <c r="BF505" s="1"/>
  <c r="BI504"/>
  <c r="BH504"/>
  <c r="BG504"/>
  <c r="BE504"/>
  <c r="AA504"/>
  <c r="Y504"/>
  <c r="W504"/>
  <c r="BK504"/>
  <c r="N504"/>
  <c r="BF504" s="1"/>
  <c r="BI503"/>
  <c r="BH503"/>
  <c r="BG503"/>
  <c r="BE503"/>
  <c r="AA503"/>
  <c r="Y503"/>
  <c r="W503"/>
  <c r="BK503"/>
  <c r="N503"/>
  <c r="BF503" s="1"/>
  <c r="BI502"/>
  <c r="BH502"/>
  <c r="BG502"/>
  <c r="BE502"/>
  <c r="AA502"/>
  <c r="Y502"/>
  <c r="W502"/>
  <c r="BK502"/>
  <c r="N502"/>
  <c r="BF502" s="1"/>
  <c r="BI501"/>
  <c r="BH501"/>
  <c r="BG501"/>
  <c r="BE501"/>
  <c r="AA501"/>
  <c r="Y501"/>
  <c r="W501"/>
  <c r="BK501"/>
  <c r="N501"/>
  <c r="BF501" s="1"/>
  <c r="BI500"/>
  <c r="BH500"/>
  <c r="BG500"/>
  <c r="BE500"/>
  <c r="AA500"/>
  <c r="Y500"/>
  <c r="W500"/>
  <c r="BK500"/>
  <c r="N500"/>
  <c r="BF500" s="1"/>
  <c r="BI499"/>
  <c r="BH499"/>
  <c r="BG499"/>
  <c r="BE499"/>
  <c r="AA499"/>
  <c r="Y499"/>
  <c r="W499"/>
  <c r="BK499"/>
  <c r="N499"/>
  <c r="BF499" s="1"/>
  <c r="BI498"/>
  <c r="BH498"/>
  <c r="BG498"/>
  <c r="BE498"/>
  <c r="AA498"/>
  <c r="Y498"/>
  <c r="W498"/>
  <c r="BK498"/>
  <c r="N498"/>
  <c r="BF498" s="1"/>
  <c r="BI497"/>
  <c r="BH497"/>
  <c r="BG497"/>
  <c r="BE497"/>
  <c r="AA497"/>
  <c r="Y497"/>
  <c r="W497"/>
  <c r="BK497"/>
  <c r="N497"/>
  <c r="BF497" s="1"/>
  <c r="BI496"/>
  <c r="BH496"/>
  <c r="BG496"/>
  <c r="BE496"/>
  <c r="AA496"/>
  <c r="Y496"/>
  <c r="W496"/>
  <c r="BK496"/>
  <c r="N496"/>
  <c r="BF496" s="1"/>
  <c r="BI495"/>
  <c r="BH495"/>
  <c r="BG495"/>
  <c r="BE495"/>
  <c r="AA495"/>
  <c r="Y495"/>
  <c r="W495"/>
  <c r="BK495"/>
  <c r="N495"/>
  <c r="BF495" s="1"/>
  <c r="BI494"/>
  <c r="BH494"/>
  <c r="BG494"/>
  <c r="BE494"/>
  <c r="AA494"/>
  <c r="Y494"/>
  <c r="W494"/>
  <c r="BK494"/>
  <c r="N494"/>
  <c r="BF494" s="1"/>
  <c r="BI493"/>
  <c r="BH493"/>
  <c r="BG493"/>
  <c r="BE493"/>
  <c r="AA493"/>
  <c r="Y493"/>
  <c r="W493"/>
  <c r="BK493"/>
  <c r="N493"/>
  <c r="BF493" s="1"/>
  <c r="BI491"/>
  <c r="BH491"/>
  <c r="BG491"/>
  <c r="BE491"/>
  <c r="AA491"/>
  <c r="Y491"/>
  <c r="W491"/>
  <c r="BK491"/>
  <c r="N491"/>
  <c r="BF491" s="1"/>
  <c r="BI490"/>
  <c r="BH490"/>
  <c r="BG490"/>
  <c r="BE490"/>
  <c r="AA490"/>
  <c r="Y490"/>
  <c r="W490"/>
  <c r="BK490"/>
  <c r="N490"/>
  <c r="BF490" s="1"/>
  <c r="BI489"/>
  <c r="BH489"/>
  <c r="BG489"/>
  <c r="BE489"/>
  <c r="AA489"/>
  <c r="Y489"/>
  <c r="W489"/>
  <c r="BK489"/>
  <c r="N489"/>
  <c r="BF489" s="1"/>
  <c r="BI488"/>
  <c r="BH488"/>
  <c r="BG488"/>
  <c r="BE488"/>
  <c r="AA488"/>
  <c r="Y488"/>
  <c r="W488"/>
  <c r="BK488"/>
  <c r="N488"/>
  <c r="BF488" s="1"/>
  <c r="BI487"/>
  <c r="BH487"/>
  <c r="BG487"/>
  <c r="BE487"/>
  <c r="AA487"/>
  <c r="Y487"/>
  <c r="W487"/>
  <c r="BK487"/>
  <c r="N487"/>
  <c r="BF487" s="1"/>
  <c r="BI486"/>
  <c r="BH486"/>
  <c r="BG486"/>
  <c r="BE486"/>
  <c r="AA486"/>
  <c r="Y486"/>
  <c r="W486"/>
  <c r="BK486"/>
  <c r="N486"/>
  <c r="BF486" s="1"/>
  <c r="BI485"/>
  <c r="BH485"/>
  <c r="BG485"/>
  <c r="BE485"/>
  <c r="AA485"/>
  <c r="Y485"/>
  <c r="W485"/>
  <c r="BK485"/>
  <c r="N485"/>
  <c r="BF485" s="1"/>
  <c r="BI484"/>
  <c r="BH484"/>
  <c r="BG484"/>
  <c r="BE484"/>
  <c r="AA484"/>
  <c r="Y484"/>
  <c r="W484"/>
  <c r="BK484"/>
  <c r="N484"/>
  <c r="BF484" s="1"/>
  <c r="BI483"/>
  <c r="BH483"/>
  <c r="BG483"/>
  <c r="BE483"/>
  <c r="AA483"/>
  <c r="Y483"/>
  <c r="W483"/>
  <c r="BK483"/>
  <c r="N483"/>
  <c r="BF483" s="1"/>
  <c r="BI482"/>
  <c r="BH482"/>
  <c r="BG482"/>
  <c r="BE482"/>
  <c r="AA482"/>
  <c r="Y482"/>
  <c r="W482"/>
  <c r="BK482"/>
  <c r="N482"/>
  <c r="BF482" s="1"/>
  <c r="BI481"/>
  <c r="BH481"/>
  <c r="BG481"/>
  <c r="BE481"/>
  <c r="AA481"/>
  <c r="Y481"/>
  <c r="W481"/>
  <c r="BK481"/>
  <c r="N481"/>
  <c r="BF481" s="1"/>
  <c r="BI480"/>
  <c r="BH480"/>
  <c r="BG480"/>
  <c r="BE480"/>
  <c r="AA480"/>
  <c r="Y480"/>
  <c r="W480"/>
  <c r="BK480"/>
  <c r="N480"/>
  <c r="BF480" s="1"/>
  <c r="BI479"/>
  <c r="BH479"/>
  <c r="BG479"/>
  <c r="BE479"/>
  <c r="AA479"/>
  <c r="Y479"/>
  <c r="W479"/>
  <c r="BK479"/>
  <c r="N479"/>
  <c r="BF479" s="1"/>
  <c r="BI478"/>
  <c r="BH478"/>
  <c r="BG478"/>
  <c r="BE478"/>
  <c r="AA478"/>
  <c r="Y478"/>
  <c r="W478"/>
  <c r="BK478"/>
  <c r="N478"/>
  <c r="BF478" s="1"/>
  <c r="BI477"/>
  <c r="BH477"/>
  <c r="BG477"/>
  <c r="BE477"/>
  <c r="AA477"/>
  <c r="Y477"/>
  <c r="W477"/>
  <c r="BK477"/>
  <c r="N477"/>
  <c r="BF477" s="1"/>
  <c r="BI476"/>
  <c r="BH476"/>
  <c r="BG476"/>
  <c r="BE476"/>
  <c r="AA476"/>
  <c r="Y476"/>
  <c r="W476"/>
  <c r="BK476"/>
  <c r="N476"/>
  <c r="BF476" s="1"/>
  <c r="BI475"/>
  <c r="BH475"/>
  <c r="BG475"/>
  <c r="BE475"/>
  <c r="AA475"/>
  <c r="Y475"/>
  <c r="W475"/>
  <c r="BK475"/>
  <c r="N475"/>
  <c r="BF475" s="1"/>
  <c r="BI474"/>
  <c r="BH474"/>
  <c r="BG474"/>
  <c r="BE474"/>
  <c r="AA474"/>
  <c r="Y474"/>
  <c r="W474"/>
  <c r="BK474"/>
  <c r="N474"/>
  <c r="BF474" s="1"/>
  <c r="BI473"/>
  <c r="BH473"/>
  <c r="BG473"/>
  <c r="BE473"/>
  <c r="AA473"/>
  <c r="Y473"/>
  <c r="W473"/>
  <c r="BK473"/>
  <c r="N473"/>
  <c r="BF473" s="1"/>
  <c r="BI472"/>
  <c r="BH472"/>
  <c r="BG472"/>
  <c r="BE472"/>
  <c r="AA472"/>
  <c r="Y472"/>
  <c r="W472"/>
  <c r="BK472"/>
  <c r="N472"/>
  <c r="BF472" s="1"/>
  <c r="BI471"/>
  <c r="BH471"/>
  <c r="BG471"/>
  <c r="BE471"/>
  <c r="AA471"/>
  <c r="Y471"/>
  <c r="W471"/>
  <c r="BK471"/>
  <c r="N471"/>
  <c r="BF471" s="1"/>
  <c r="BI470"/>
  <c r="BH470"/>
  <c r="BG470"/>
  <c r="BE470"/>
  <c r="AA470"/>
  <c r="Y470"/>
  <c r="W470"/>
  <c r="BK470"/>
  <c r="N470"/>
  <c r="BF470" s="1"/>
  <c r="BI469"/>
  <c r="BH469"/>
  <c r="BG469"/>
  <c r="BE469"/>
  <c r="AA469"/>
  <c r="Y469"/>
  <c r="W469"/>
  <c r="BK469"/>
  <c r="N469"/>
  <c r="BF469" s="1"/>
  <c r="BI468"/>
  <c r="BH468"/>
  <c r="BG468"/>
  <c r="BE468"/>
  <c r="AA468"/>
  <c r="Y468"/>
  <c r="W468"/>
  <c r="BK468"/>
  <c r="N468"/>
  <c r="BF468" s="1"/>
  <c r="BI467"/>
  <c r="BH467"/>
  <c r="BG467"/>
  <c r="BE467"/>
  <c r="AA467"/>
  <c r="Y467"/>
  <c r="W467"/>
  <c r="BK467"/>
  <c r="N467"/>
  <c r="BF467" s="1"/>
  <c r="BI466"/>
  <c r="BH466"/>
  <c r="BG466"/>
  <c r="BE466"/>
  <c r="AA466"/>
  <c r="Y466"/>
  <c r="W466"/>
  <c r="BK466"/>
  <c r="N466"/>
  <c r="BF466" s="1"/>
  <c r="BI465"/>
  <c r="BH465"/>
  <c r="BG465"/>
  <c r="BE465"/>
  <c r="AA465"/>
  <c r="Y465"/>
  <c r="W465"/>
  <c r="BK465"/>
  <c r="N465"/>
  <c r="BF465" s="1"/>
  <c r="BI464"/>
  <c r="BH464"/>
  <c r="BG464"/>
  <c r="BE464"/>
  <c r="AA464"/>
  <c r="Y464"/>
  <c r="W464"/>
  <c r="BK464"/>
  <c r="N464"/>
  <c r="BF464" s="1"/>
  <c r="BI463"/>
  <c r="BH463"/>
  <c r="BG463"/>
  <c r="BE463"/>
  <c r="AA463"/>
  <c r="Y463"/>
  <c r="W463"/>
  <c r="BK463"/>
  <c r="N463"/>
  <c r="BF463" s="1"/>
  <c r="BI462"/>
  <c r="BH462"/>
  <c r="BG462"/>
  <c r="BE462"/>
  <c r="AA462"/>
  <c r="Y462"/>
  <c r="W462"/>
  <c r="BK462"/>
  <c r="N462"/>
  <c r="BF462" s="1"/>
  <c r="BI461"/>
  <c r="BH461"/>
  <c r="BG461"/>
  <c r="BE461"/>
  <c r="AA461"/>
  <c r="Y461"/>
  <c r="W461"/>
  <c r="BK461"/>
  <c r="N461"/>
  <c r="BF461" s="1"/>
  <c r="BI460"/>
  <c r="BH460"/>
  <c r="BG460"/>
  <c r="BE460"/>
  <c r="AA460"/>
  <c r="Y460"/>
  <c r="W460"/>
  <c r="BK460"/>
  <c r="N460"/>
  <c r="BF460" s="1"/>
  <c r="BI459"/>
  <c r="BH459"/>
  <c r="BG459"/>
  <c r="BE459"/>
  <c r="AA459"/>
  <c r="Y459"/>
  <c r="W459"/>
  <c r="BK459"/>
  <c r="N459"/>
  <c r="BF459" s="1"/>
  <c r="BI458"/>
  <c r="BH458"/>
  <c r="BG458"/>
  <c r="BE458"/>
  <c r="AA458"/>
  <c r="Y458"/>
  <c r="W458"/>
  <c r="BK458"/>
  <c r="N458"/>
  <c r="BF458" s="1"/>
  <c r="BI457"/>
  <c r="BH457"/>
  <c r="BG457"/>
  <c r="BE457"/>
  <c r="AA457"/>
  <c r="Y457"/>
  <c r="W457"/>
  <c r="BK457"/>
  <c r="N457"/>
  <c r="BF457" s="1"/>
  <c r="BI456"/>
  <c r="BH456"/>
  <c r="BG456"/>
  <c r="BE456"/>
  <c r="AA456"/>
  <c r="Y456"/>
  <c r="W456"/>
  <c r="BK456"/>
  <c r="N456"/>
  <c r="BF456" s="1"/>
  <c r="BI454"/>
  <c r="BH454"/>
  <c r="BG454"/>
  <c r="BE454"/>
  <c r="AA454"/>
  <c r="Y454"/>
  <c r="W454"/>
  <c r="BK454"/>
  <c r="N454"/>
  <c r="BF454" s="1"/>
  <c r="BI453"/>
  <c r="BH453"/>
  <c r="BG453"/>
  <c r="BE453"/>
  <c r="AA453"/>
  <c r="Y453"/>
  <c r="W453"/>
  <c r="BK453"/>
  <c r="N453"/>
  <c r="BF453" s="1"/>
  <c r="BI452"/>
  <c r="BH452"/>
  <c r="BG452"/>
  <c r="BE452"/>
  <c r="AA452"/>
  <c r="Y452"/>
  <c r="W452"/>
  <c r="BK452"/>
  <c r="N452"/>
  <c r="BF452" s="1"/>
  <c r="BI451"/>
  <c r="BH451"/>
  <c r="BG451"/>
  <c r="BE451"/>
  <c r="AA451"/>
  <c r="Y451"/>
  <c r="W451"/>
  <c r="BK451"/>
  <c r="N451"/>
  <c r="BF451" s="1"/>
  <c r="BI450"/>
  <c r="BH450"/>
  <c r="BG450"/>
  <c r="BE450"/>
  <c r="AA450"/>
  <c r="Y450"/>
  <c r="W450"/>
  <c r="BK450"/>
  <c r="N450"/>
  <c r="BF450" s="1"/>
  <c r="BI449"/>
  <c r="BH449"/>
  <c r="BG449"/>
  <c r="BE449"/>
  <c r="AA449"/>
  <c r="Y449"/>
  <c r="W449"/>
  <c r="BK449"/>
  <c r="N449"/>
  <c r="BF449" s="1"/>
  <c r="BI448"/>
  <c r="BH448"/>
  <c r="BG448"/>
  <c r="BE448"/>
  <c r="AA448"/>
  <c r="Y448"/>
  <c r="W448"/>
  <c r="BK448"/>
  <c r="N448"/>
  <c r="BF448" s="1"/>
  <c r="BI447"/>
  <c r="BH447"/>
  <c r="BG447"/>
  <c r="BE447"/>
  <c r="AA447"/>
  <c r="Y447"/>
  <c r="W447"/>
  <c r="BK447"/>
  <c r="N447"/>
  <c r="BF447" s="1"/>
  <c r="BI446"/>
  <c r="BH446"/>
  <c r="BG446"/>
  <c r="BE446"/>
  <c r="AA446"/>
  <c r="Y446"/>
  <c r="W446"/>
  <c r="BK446"/>
  <c r="N446"/>
  <c r="BF446" s="1"/>
  <c r="BI445"/>
  <c r="BH445"/>
  <c r="BG445"/>
  <c r="BE445"/>
  <c r="AA445"/>
  <c r="Y445"/>
  <c r="W445"/>
  <c r="BK445"/>
  <c r="N445"/>
  <c r="BF445" s="1"/>
  <c r="BI444"/>
  <c r="BH444"/>
  <c r="BG444"/>
  <c r="BE444"/>
  <c r="AA444"/>
  <c r="Y444"/>
  <c r="W444"/>
  <c r="BK444"/>
  <c r="N444"/>
  <c r="BF444" s="1"/>
  <c r="BI443"/>
  <c r="BH443"/>
  <c r="BG443"/>
  <c r="BE443"/>
  <c r="AA443"/>
  <c r="Y443"/>
  <c r="W443"/>
  <c r="BK443"/>
  <c r="N443"/>
  <c r="BF443" s="1"/>
  <c r="BI442"/>
  <c r="BH442"/>
  <c r="BG442"/>
  <c r="BE442"/>
  <c r="AA442"/>
  <c r="Y442"/>
  <c r="W442"/>
  <c r="BK442"/>
  <c r="N442"/>
  <c r="BF442" s="1"/>
  <c r="BI441"/>
  <c r="BH441"/>
  <c r="BG441"/>
  <c r="BE441"/>
  <c r="AA441"/>
  <c r="Y441"/>
  <c r="W441"/>
  <c r="BK441"/>
  <c r="N441"/>
  <c r="BF441" s="1"/>
  <c r="BI440"/>
  <c r="BH440"/>
  <c r="BG440"/>
  <c r="BE440"/>
  <c r="AA440"/>
  <c r="Y440"/>
  <c r="W440"/>
  <c r="BK440"/>
  <c r="N440"/>
  <c r="BF440" s="1"/>
  <c r="BI439"/>
  <c r="BH439"/>
  <c r="BG439"/>
  <c r="BE439"/>
  <c r="AA439"/>
  <c r="Y439"/>
  <c r="W439"/>
  <c r="BK439"/>
  <c r="N439"/>
  <c r="BF439" s="1"/>
  <c r="BI438"/>
  <c r="BH438"/>
  <c r="BG438"/>
  <c r="BE438"/>
  <c r="AA438"/>
  <c r="Y438"/>
  <c r="W438"/>
  <c r="BK438"/>
  <c r="N438"/>
  <c r="BF438" s="1"/>
  <c r="BI437"/>
  <c r="BH437"/>
  <c r="BG437"/>
  <c r="BE437"/>
  <c r="AA437"/>
  <c r="Y437"/>
  <c r="W437"/>
  <c r="BK437"/>
  <c r="N437"/>
  <c r="BF437" s="1"/>
  <c r="BI436"/>
  <c r="BH436"/>
  <c r="BG436"/>
  <c r="BE436"/>
  <c r="AA436"/>
  <c r="Y436"/>
  <c r="W436"/>
  <c r="BK436"/>
  <c r="N436"/>
  <c r="BF436" s="1"/>
  <c r="BI435"/>
  <c r="BH435"/>
  <c r="BG435"/>
  <c r="BE435"/>
  <c r="AA435"/>
  <c r="Y435"/>
  <c r="W435"/>
  <c r="BK435"/>
  <c r="N435"/>
  <c r="BF435" s="1"/>
  <c r="BI434"/>
  <c r="BH434"/>
  <c r="BG434"/>
  <c r="BE434"/>
  <c r="AA434"/>
  <c r="Y434"/>
  <c r="W434"/>
  <c r="BK434"/>
  <c r="N434"/>
  <c r="BF434" s="1"/>
  <c r="BI433"/>
  <c r="BH433"/>
  <c r="BG433"/>
  <c r="BE433"/>
  <c r="AA433"/>
  <c r="Y433"/>
  <c r="W433"/>
  <c r="BK433"/>
  <c r="N433"/>
  <c r="BF433" s="1"/>
  <c r="BI432"/>
  <c r="BH432"/>
  <c r="BG432"/>
  <c r="BE432"/>
  <c r="AA432"/>
  <c r="Y432"/>
  <c r="W432"/>
  <c r="BK432"/>
  <c r="N432"/>
  <c r="BF432" s="1"/>
  <c r="BI431"/>
  <c r="BH431"/>
  <c r="BG431"/>
  <c r="BE431"/>
  <c r="AA431"/>
  <c r="Y431"/>
  <c r="W431"/>
  <c r="BK431"/>
  <c r="N431"/>
  <c r="BF431" s="1"/>
  <c r="BI430"/>
  <c r="BH430"/>
  <c r="BG430"/>
  <c r="BE430"/>
  <c r="AA430"/>
  <c r="Y430"/>
  <c r="W430"/>
  <c r="BK430"/>
  <c r="N430"/>
  <c r="BF430" s="1"/>
  <c r="BI429"/>
  <c r="BH429"/>
  <c r="BG429"/>
  <c r="BE429"/>
  <c r="AA429"/>
  <c r="Y429"/>
  <c r="W429"/>
  <c r="BK429"/>
  <c r="N429"/>
  <c r="BF429" s="1"/>
  <c r="BI428"/>
  <c r="BH428"/>
  <c r="BG428"/>
  <c r="BE428"/>
  <c r="AA428"/>
  <c r="Y428"/>
  <c r="W428"/>
  <c r="BK428"/>
  <c r="N428"/>
  <c r="BF428" s="1"/>
  <c r="BI426"/>
  <c r="BH426"/>
  <c r="BG426"/>
  <c r="BE426"/>
  <c r="AA426"/>
  <c r="Y426"/>
  <c r="W426"/>
  <c r="BK426"/>
  <c r="N426"/>
  <c r="BF426" s="1"/>
  <c r="BI425"/>
  <c r="BH425"/>
  <c r="BG425"/>
  <c r="BE425"/>
  <c r="AA425"/>
  <c r="Y425"/>
  <c r="W425"/>
  <c r="BK425"/>
  <c r="N425"/>
  <c r="BF425" s="1"/>
  <c r="BI424"/>
  <c r="BH424"/>
  <c r="BG424"/>
  <c r="BE424"/>
  <c r="AA424"/>
  <c r="Y424"/>
  <c r="W424"/>
  <c r="BK424"/>
  <c r="N424"/>
  <c r="BF424" s="1"/>
  <c r="BI423"/>
  <c r="BH423"/>
  <c r="BG423"/>
  <c r="BE423"/>
  <c r="AA423"/>
  <c r="Y423"/>
  <c r="W423"/>
  <c r="BK423"/>
  <c r="N423"/>
  <c r="BF423" s="1"/>
  <c r="BI422"/>
  <c r="BH422"/>
  <c r="BG422"/>
  <c r="BE422"/>
  <c r="AA422"/>
  <c r="Y422"/>
  <c r="W422"/>
  <c r="BK422"/>
  <c r="N422"/>
  <c r="BF422" s="1"/>
  <c r="BI421"/>
  <c r="BH421"/>
  <c r="BG421"/>
  <c r="BE421"/>
  <c r="AA421"/>
  <c r="Y421"/>
  <c r="W421"/>
  <c r="BK421"/>
  <c r="N421"/>
  <c r="BF421" s="1"/>
  <c r="BI420"/>
  <c r="BH420"/>
  <c r="BG420"/>
  <c r="BE420"/>
  <c r="AA420"/>
  <c r="Y420"/>
  <c r="W420"/>
  <c r="BK420"/>
  <c r="N420"/>
  <c r="BF420" s="1"/>
  <c r="BI419"/>
  <c r="BH419"/>
  <c r="BG419"/>
  <c r="BE419"/>
  <c r="AA419"/>
  <c r="Y419"/>
  <c r="W419"/>
  <c r="BK419"/>
  <c r="N419"/>
  <c r="BF419" s="1"/>
  <c r="BI418"/>
  <c r="BH418"/>
  <c r="BG418"/>
  <c r="BE418"/>
  <c r="AA418"/>
  <c r="Y418"/>
  <c r="W418"/>
  <c r="BK418"/>
  <c r="N418"/>
  <c r="BF418" s="1"/>
  <c r="BI417"/>
  <c r="BH417"/>
  <c r="BG417"/>
  <c r="BE417"/>
  <c r="AA417"/>
  <c r="Y417"/>
  <c r="W417"/>
  <c r="BK417"/>
  <c r="N417"/>
  <c r="BF417" s="1"/>
  <c r="BI416"/>
  <c r="BH416"/>
  <c r="BG416"/>
  <c r="BE416"/>
  <c r="AA416"/>
  <c r="Y416"/>
  <c r="W416"/>
  <c r="BK416"/>
  <c r="N416"/>
  <c r="BF416" s="1"/>
  <c r="BI415"/>
  <c r="BH415"/>
  <c r="BG415"/>
  <c r="BE415"/>
  <c r="AA415"/>
  <c r="Y415"/>
  <c r="W415"/>
  <c r="BK415"/>
  <c r="N415"/>
  <c r="BF415" s="1"/>
  <c r="BI414"/>
  <c r="BH414"/>
  <c r="BG414"/>
  <c r="BE414"/>
  <c r="AA414"/>
  <c r="Y414"/>
  <c r="W414"/>
  <c r="BK414"/>
  <c r="N414"/>
  <c r="BF414" s="1"/>
  <c r="BI413"/>
  <c r="BH413"/>
  <c r="BG413"/>
  <c r="BE413"/>
  <c r="AA413"/>
  <c r="Y413"/>
  <c r="W413"/>
  <c r="BK413"/>
  <c r="N413"/>
  <c r="BF413" s="1"/>
  <c r="BI412"/>
  <c r="BH412"/>
  <c r="BG412"/>
  <c r="BE412"/>
  <c r="AA412"/>
  <c r="Y412"/>
  <c r="W412"/>
  <c r="BK412"/>
  <c r="N412"/>
  <c r="BF412" s="1"/>
  <c r="BI411"/>
  <c r="BH411"/>
  <c r="BG411"/>
  <c r="BE411"/>
  <c r="AA411"/>
  <c r="Y411"/>
  <c r="W411"/>
  <c r="BK411"/>
  <c r="N411"/>
  <c r="BF411" s="1"/>
  <c r="BI410"/>
  <c r="BH410"/>
  <c r="BG410"/>
  <c r="BE410"/>
  <c r="AA410"/>
  <c r="Y410"/>
  <c r="W410"/>
  <c r="BK410"/>
  <c r="N410"/>
  <c r="BF410" s="1"/>
  <c r="BI409"/>
  <c r="BH409"/>
  <c r="BG409"/>
  <c r="BE409"/>
  <c r="AA409"/>
  <c r="Y409"/>
  <c r="W409"/>
  <c r="BK409"/>
  <c r="N409"/>
  <c r="BF409" s="1"/>
  <c r="BI408"/>
  <c r="BH408"/>
  <c r="BG408"/>
  <c r="BE408"/>
  <c r="AA408"/>
  <c r="Y408"/>
  <c r="W408"/>
  <c r="BK408"/>
  <c r="N408"/>
  <c r="BF408" s="1"/>
  <c r="BI407"/>
  <c r="BH407"/>
  <c r="BG407"/>
  <c r="BE407"/>
  <c r="AA407"/>
  <c r="Y407"/>
  <c r="W407"/>
  <c r="BK407"/>
  <c r="N407"/>
  <c r="BF407" s="1"/>
  <c r="BI406"/>
  <c r="BH406"/>
  <c r="BG406"/>
  <c r="BE406"/>
  <c r="AA406"/>
  <c r="Y406"/>
  <c r="W406"/>
  <c r="BK406"/>
  <c r="N406"/>
  <c r="BF406" s="1"/>
  <c r="BI405"/>
  <c r="BH405"/>
  <c r="BG405"/>
  <c r="BE405"/>
  <c r="AA405"/>
  <c r="Y405"/>
  <c r="W405"/>
  <c r="BK405"/>
  <c r="N405"/>
  <c r="BF405" s="1"/>
  <c r="BI404"/>
  <c r="BH404"/>
  <c r="BG404"/>
  <c r="BE404"/>
  <c r="AA404"/>
  <c r="Y404"/>
  <c r="W404"/>
  <c r="BK404"/>
  <c r="N404"/>
  <c r="BF404" s="1"/>
  <c r="BI403"/>
  <c r="BH403"/>
  <c r="BG403"/>
  <c r="BE403"/>
  <c r="AA403"/>
  <c r="Y403"/>
  <c r="W403"/>
  <c r="BK403"/>
  <c r="N403"/>
  <c r="BF403" s="1"/>
  <c r="BI402"/>
  <c r="BH402"/>
  <c r="BG402"/>
  <c r="BE402"/>
  <c r="AA402"/>
  <c r="Y402"/>
  <c r="W402"/>
  <c r="BK402"/>
  <c r="N402"/>
  <c r="BF402" s="1"/>
  <c r="BI401"/>
  <c r="BH401"/>
  <c r="BG401"/>
  <c r="BE401"/>
  <c r="AA401"/>
  <c r="Y401"/>
  <c r="W401"/>
  <c r="BK401"/>
  <c r="N401"/>
  <c r="BF401" s="1"/>
  <c r="BI400"/>
  <c r="BH400"/>
  <c r="BG400"/>
  <c r="BE400"/>
  <c r="AA400"/>
  <c r="Y400"/>
  <c r="W400"/>
  <c r="BK400"/>
  <c r="N400"/>
  <c r="BF400" s="1"/>
  <c r="BI399"/>
  <c r="BH399"/>
  <c r="BG399"/>
  <c r="BE399"/>
  <c r="AA399"/>
  <c r="Y399"/>
  <c r="W399"/>
  <c r="BK399"/>
  <c r="N399"/>
  <c r="BF399" s="1"/>
  <c r="BI398"/>
  <c r="BH398"/>
  <c r="BG398"/>
  <c r="BE398"/>
  <c r="AA398"/>
  <c r="Y398"/>
  <c r="W398"/>
  <c r="BK398"/>
  <c r="N398"/>
  <c r="BF398" s="1"/>
  <c r="BI397"/>
  <c r="BH397"/>
  <c r="BG397"/>
  <c r="BE397"/>
  <c r="AA397"/>
  <c r="Y397"/>
  <c r="W397"/>
  <c r="BK397"/>
  <c r="N397"/>
  <c r="BF397" s="1"/>
  <c r="BI396"/>
  <c r="BH396"/>
  <c r="BG396"/>
  <c r="BE396"/>
  <c r="AA396"/>
  <c r="Y396"/>
  <c r="W396"/>
  <c r="BK396"/>
  <c r="N396"/>
  <c r="BF396" s="1"/>
  <c r="BI395"/>
  <c r="BH395"/>
  <c r="BG395"/>
  <c r="BE395"/>
  <c r="AA395"/>
  <c r="Y395"/>
  <c r="W395"/>
  <c r="BK395"/>
  <c r="N395"/>
  <c r="BF395" s="1"/>
  <c r="BI394"/>
  <c r="BH394"/>
  <c r="BG394"/>
  <c r="BE394"/>
  <c r="AA394"/>
  <c r="Y394"/>
  <c r="W394"/>
  <c r="BK394"/>
  <c r="N394"/>
  <c r="BF394" s="1"/>
  <c r="BI393"/>
  <c r="BH393"/>
  <c r="BG393"/>
  <c r="BE393"/>
  <c r="AA393"/>
  <c r="Y393"/>
  <c r="W393"/>
  <c r="BK393"/>
  <c r="N393"/>
  <c r="BF393" s="1"/>
  <c r="BI392"/>
  <c r="BH392"/>
  <c r="BG392"/>
  <c r="BE392"/>
  <c r="AA392"/>
  <c r="Y392"/>
  <c r="W392"/>
  <c r="BK392"/>
  <c r="N392"/>
  <c r="BF392" s="1"/>
  <c r="BI391"/>
  <c r="BH391"/>
  <c r="BG391"/>
  <c r="BE391"/>
  <c r="AA391"/>
  <c r="Y391"/>
  <c r="W391"/>
  <c r="BK391"/>
  <c r="N391"/>
  <c r="BF391" s="1"/>
  <c r="BI390"/>
  <c r="BH390"/>
  <c r="BG390"/>
  <c r="BE390"/>
  <c r="AA390"/>
  <c r="Y390"/>
  <c r="W390"/>
  <c r="BK390"/>
  <c r="N390"/>
  <c r="BF390" s="1"/>
  <c r="BI389"/>
  <c r="BH389"/>
  <c r="BG389"/>
  <c r="BE389"/>
  <c r="AA389"/>
  <c r="Y389"/>
  <c r="W389"/>
  <c r="BK389"/>
  <c r="N389"/>
  <c r="BF389" s="1"/>
  <c r="BI388"/>
  <c r="BH388"/>
  <c r="BG388"/>
  <c r="BE388"/>
  <c r="AA388"/>
  <c r="Y388"/>
  <c r="W388"/>
  <c r="BK388"/>
  <c r="N388"/>
  <c r="BF388" s="1"/>
  <c r="BI387"/>
  <c r="BH387"/>
  <c r="BG387"/>
  <c r="BE387"/>
  <c r="AA387"/>
  <c r="Y387"/>
  <c r="W387"/>
  <c r="BK387"/>
  <c r="N387"/>
  <c r="BF387" s="1"/>
  <c r="BI385"/>
  <c r="BH385"/>
  <c r="BG385"/>
  <c r="BE385"/>
  <c r="AA385"/>
  <c r="Y385"/>
  <c r="W385"/>
  <c r="BK385"/>
  <c r="N385"/>
  <c r="BF385" s="1"/>
  <c r="BI384"/>
  <c r="BH384"/>
  <c r="BG384"/>
  <c r="BE384"/>
  <c r="AA384"/>
  <c r="Y384"/>
  <c r="W384"/>
  <c r="BK384"/>
  <c r="N384"/>
  <c r="BF384" s="1"/>
  <c r="BI383"/>
  <c r="BH383"/>
  <c r="BG383"/>
  <c r="BE383"/>
  <c r="AA383"/>
  <c r="Y383"/>
  <c r="W383"/>
  <c r="BK383"/>
  <c r="N383"/>
  <c r="BF383" s="1"/>
  <c r="BI382"/>
  <c r="BH382"/>
  <c r="BG382"/>
  <c r="BE382"/>
  <c r="AA382"/>
  <c r="Y382"/>
  <c r="W382"/>
  <c r="BK382"/>
  <c r="N382"/>
  <c r="BF382" s="1"/>
  <c r="BI381"/>
  <c r="BH381"/>
  <c r="BG381"/>
  <c r="BE381"/>
  <c r="AA381"/>
  <c r="Y381"/>
  <c r="W381"/>
  <c r="BK381"/>
  <c r="N381"/>
  <c r="BF381" s="1"/>
  <c r="BI380"/>
  <c r="BH380"/>
  <c r="BG380"/>
  <c r="BE380"/>
  <c r="AA380"/>
  <c r="Y380"/>
  <c r="W380"/>
  <c r="BK380"/>
  <c r="N380"/>
  <c r="BF380" s="1"/>
  <c r="BI379"/>
  <c r="BH379"/>
  <c r="BG379"/>
  <c r="BE379"/>
  <c r="AA379"/>
  <c r="Y379"/>
  <c r="W379"/>
  <c r="BK379"/>
  <c r="N379"/>
  <c r="BF379" s="1"/>
  <c r="BI378"/>
  <c r="BH378"/>
  <c r="BG378"/>
  <c r="BE378"/>
  <c r="AA378"/>
  <c r="Y378"/>
  <c r="W378"/>
  <c r="BK378"/>
  <c r="N378"/>
  <c r="BF378" s="1"/>
  <c r="BI377"/>
  <c r="BH377"/>
  <c r="BG377"/>
  <c r="BE377"/>
  <c r="AA377"/>
  <c r="Y377"/>
  <c r="W377"/>
  <c r="BK377"/>
  <c r="N377"/>
  <c r="BF377" s="1"/>
  <c r="BI376"/>
  <c r="BH376"/>
  <c r="BG376"/>
  <c r="BE376"/>
  <c r="AA376"/>
  <c r="Y376"/>
  <c r="W376"/>
  <c r="BK376"/>
  <c r="N376"/>
  <c r="BF376" s="1"/>
  <c r="BI375"/>
  <c r="BH375"/>
  <c r="BG375"/>
  <c r="BE375"/>
  <c r="AA375"/>
  <c r="Y375"/>
  <c r="W375"/>
  <c r="BK375"/>
  <c r="N375"/>
  <c r="BF375" s="1"/>
  <c r="BI374"/>
  <c r="BH374"/>
  <c r="BG374"/>
  <c r="BE374"/>
  <c r="AA374"/>
  <c r="Y374"/>
  <c r="W374"/>
  <c r="BK374"/>
  <c r="N374"/>
  <c r="BF374" s="1"/>
  <c r="BI373"/>
  <c r="BH373"/>
  <c r="BG373"/>
  <c r="BE373"/>
  <c r="AA373"/>
  <c r="Y373"/>
  <c r="W373"/>
  <c r="BK373"/>
  <c r="N373"/>
  <c r="BF373" s="1"/>
  <c r="BI372"/>
  <c r="BH372"/>
  <c r="BG372"/>
  <c r="BE372"/>
  <c r="AA372"/>
  <c r="Y372"/>
  <c r="W372"/>
  <c r="BK372"/>
  <c r="N372"/>
  <c r="BF372" s="1"/>
  <c r="BI371"/>
  <c r="BH371"/>
  <c r="BG371"/>
  <c r="BE371"/>
  <c r="AA371"/>
  <c r="Y371"/>
  <c r="W371"/>
  <c r="BK371"/>
  <c r="N371"/>
  <c r="BF371" s="1"/>
  <c r="BI370"/>
  <c r="BH370"/>
  <c r="BG370"/>
  <c r="BE370"/>
  <c r="AA370"/>
  <c r="Y370"/>
  <c r="W370"/>
  <c r="BK370"/>
  <c r="N370"/>
  <c r="BF370" s="1"/>
  <c r="BI369"/>
  <c r="BH369"/>
  <c r="BG369"/>
  <c r="BE369"/>
  <c r="AA369"/>
  <c r="Y369"/>
  <c r="W369"/>
  <c r="BK369"/>
  <c r="N369"/>
  <c r="BF369" s="1"/>
  <c r="BI368"/>
  <c r="BH368"/>
  <c r="BG368"/>
  <c r="BE368"/>
  <c r="AA368"/>
  <c r="Y368"/>
  <c r="W368"/>
  <c r="BK368"/>
  <c r="N368"/>
  <c r="BF368" s="1"/>
  <c r="BI367"/>
  <c r="BH367"/>
  <c r="BG367"/>
  <c r="BE367"/>
  <c r="AA367"/>
  <c r="Y367"/>
  <c r="W367"/>
  <c r="BK367"/>
  <c r="N367"/>
  <c r="BF367" s="1"/>
  <c r="BI366"/>
  <c r="BH366"/>
  <c r="BG366"/>
  <c r="BE366"/>
  <c r="AA366"/>
  <c r="Y366"/>
  <c r="W366"/>
  <c r="BK366"/>
  <c r="N366"/>
  <c r="BF366" s="1"/>
  <c r="BI365"/>
  <c r="BH365"/>
  <c r="BG365"/>
  <c r="BE365"/>
  <c r="AA365"/>
  <c r="Y365"/>
  <c r="W365"/>
  <c r="BK365"/>
  <c r="N365"/>
  <c r="BF365" s="1"/>
  <c r="BI364"/>
  <c r="BH364"/>
  <c r="BG364"/>
  <c r="BE364"/>
  <c r="AA364"/>
  <c r="Y364"/>
  <c r="W364"/>
  <c r="BK364"/>
  <c r="N364"/>
  <c r="BF364" s="1"/>
  <c r="BI363"/>
  <c r="BH363"/>
  <c r="BG363"/>
  <c r="BE363"/>
  <c r="AA363"/>
  <c r="Y363"/>
  <c r="W363"/>
  <c r="BK363"/>
  <c r="N363"/>
  <c r="BF363" s="1"/>
  <c r="BI362"/>
  <c r="BH362"/>
  <c r="BG362"/>
  <c r="BE362"/>
  <c r="AA362"/>
  <c r="Y362"/>
  <c r="W362"/>
  <c r="BK362"/>
  <c r="N362"/>
  <c r="BF362" s="1"/>
  <c r="BI361"/>
  <c r="BH361"/>
  <c r="BG361"/>
  <c r="BE361"/>
  <c r="AA361"/>
  <c r="Y361"/>
  <c r="W361"/>
  <c r="BK361"/>
  <c r="N361"/>
  <c r="BF361" s="1"/>
  <c r="BI360"/>
  <c r="BH360"/>
  <c r="BG360"/>
  <c r="BE360"/>
  <c r="AA360"/>
  <c r="Y360"/>
  <c r="W360"/>
  <c r="BK360"/>
  <c r="N360"/>
  <c r="BF360" s="1"/>
  <c r="BI359"/>
  <c r="BH359"/>
  <c r="BG359"/>
  <c r="BE359"/>
  <c r="AA359"/>
  <c r="Y359"/>
  <c r="W359"/>
  <c r="BK359"/>
  <c r="N359"/>
  <c r="BF359" s="1"/>
  <c r="BI358"/>
  <c r="BH358"/>
  <c r="BG358"/>
  <c r="BE358"/>
  <c r="AA358"/>
  <c r="Y358"/>
  <c r="W358"/>
  <c r="BK358"/>
  <c r="N358"/>
  <c r="BF358" s="1"/>
  <c r="BI357"/>
  <c r="BH357"/>
  <c r="BG357"/>
  <c r="BE357"/>
  <c r="AA357"/>
  <c r="Y357"/>
  <c r="W357"/>
  <c r="BK357"/>
  <c r="N357"/>
  <c r="BF357" s="1"/>
  <c r="BI355"/>
  <c r="BH355"/>
  <c r="BG355"/>
  <c r="BE355"/>
  <c r="AA355"/>
  <c r="Y355"/>
  <c r="W355"/>
  <c r="BK355"/>
  <c r="N355"/>
  <c r="BF355" s="1"/>
  <c r="BI354"/>
  <c r="BH354"/>
  <c r="BG354"/>
  <c r="BE354"/>
  <c r="AA354"/>
  <c r="Y354"/>
  <c r="W354"/>
  <c r="BK354"/>
  <c r="N354"/>
  <c r="BF354" s="1"/>
  <c r="BI353"/>
  <c r="BH353"/>
  <c r="BG353"/>
  <c r="BE353"/>
  <c r="AA353"/>
  <c r="Y353"/>
  <c r="W353"/>
  <c r="BK353"/>
  <c r="N353"/>
  <c r="BF353" s="1"/>
  <c r="BI352"/>
  <c r="BH352"/>
  <c r="BG352"/>
  <c r="BE352"/>
  <c r="AA352"/>
  <c r="Y352"/>
  <c r="W352"/>
  <c r="BK352"/>
  <c r="N352"/>
  <c r="BF352" s="1"/>
  <c r="BI351"/>
  <c r="BH351"/>
  <c r="BG351"/>
  <c r="BE351"/>
  <c r="AA351"/>
  <c r="Y351"/>
  <c r="W351"/>
  <c r="BK351"/>
  <c r="N351"/>
  <c r="BF351" s="1"/>
  <c r="BI350"/>
  <c r="BH350"/>
  <c r="BG350"/>
  <c r="BE350"/>
  <c r="AA350"/>
  <c r="Y350"/>
  <c r="W350"/>
  <c r="BK350"/>
  <c r="N350"/>
  <c r="BF350" s="1"/>
  <c r="BI349"/>
  <c r="BH349"/>
  <c r="BG349"/>
  <c r="BE349"/>
  <c r="AA349"/>
  <c r="Y349"/>
  <c r="W349"/>
  <c r="BK349"/>
  <c r="N349"/>
  <c r="BF349" s="1"/>
  <c r="BI348"/>
  <c r="BH348"/>
  <c r="BG348"/>
  <c r="BE348"/>
  <c r="AA348"/>
  <c r="Y348"/>
  <c r="W348"/>
  <c r="BK348"/>
  <c r="N348"/>
  <c r="BF348" s="1"/>
  <c r="BI347"/>
  <c r="BH347"/>
  <c r="BG347"/>
  <c r="BE347"/>
  <c r="AA347"/>
  <c r="Y347"/>
  <c r="W347"/>
  <c r="BK347"/>
  <c r="N347"/>
  <c r="BF347" s="1"/>
  <c r="BI346"/>
  <c r="BH346"/>
  <c r="BG346"/>
  <c r="BE346"/>
  <c r="AA346"/>
  <c r="Y346"/>
  <c r="W346"/>
  <c r="BK346"/>
  <c r="N346"/>
  <c r="BF346" s="1"/>
  <c r="BI345"/>
  <c r="BH345"/>
  <c r="BG345"/>
  <c r="BE345"/>
  <c r="AA345"/>
  <c r="Y345"/>
  <c r="W345"/>
  <c r="BK345"/>
  <c r="N345"/>
  <c r="BF345" s="1"/>
  <c r="BI344"/>
  <c r="BH344"/>
  <c r="BG344"/>
  <c r="BE344"/>
  <c r="AA344"/>
  <c r="Y344"/>
  <c r="W344"/>
  <c r="BK344"/>
  <c r="N344"/>
  <c r="BF344" s="1"/>
  <c r="BI343"/>
  <c r="BH343"/>
  <c r="BG343"/>
  <c r="BE343"/>
  <c r="AA343"/>
  <c r="Y343"/>
  <c r="W343"/>
  <c r="BK343"/>
  <c r="N343"/>
  <c r="BF343" s="1"/>
  <c r="BI342"/>
  <c r="BH342"/>
  <c r="BG342"/>
  <c r="BE342"/>
  <c r="AA342"/>
  <c r="Y342"/>
  <c r="W342"/>
  <c r="BK342"/>
  <c r="N342"/>
  <c r="BF342" s="1"/>
  <c r="BI341"/>
  <c r="BH341"/>
  <c r="BG341"/>
  <c r="BE341"/>
  <c r="AA341"/>
  <c r="Y341"/>
  <c r="W341"/>
  <c r="BK341"/>
  <c r="N341"/>
  <c r="BF341" s="1"/>
  <c r="BI340"/>
  <c r="BH340"/>
  <c r="BG340"/>
  <c r="BE340"/>
  <c r="AA340"/>
  <c r="Y340"/>
  <c r="W340"/>
  <c r="BK340"/>
  <c r="N340"/>
  <c r="BF340" s="1"/>
  <c r="BI339"/>
  <c r="BH339"/>
  <c r="BG339"/>
  <c r="BE339"/>
  <c r="AA339"/>
  <c r="Y339"/>
  <c r="W339"/>
  <c r="BK339"/>
  <c r="N339"/>
  <c r="BF339" s="1"/>
  <c r="BI338"/>
  <c r="BH338"/>
  <c r="BG338"/>
  <c r="BE338"/>
  <c r="AA338"/>
  <c r="Y338"/>
  <c r="W338"/>
  <c r="BK338"/>
  <c r="N338"/>
  <c r="BF338" s="1"/>
  <c r="BI337"/>
  <c r="BH337"/>
  <c r="BG337"/>
  <c r="BE337"/>
  <c r="AA337"/>
  <c r="Y337"/>
  <c r="W337"/>
  <c r="BK337"/>
  <c r="N337"/>
  <c r="BF337" s="1"/>
  <c r="BI336"/>
  <c r="BH336"/>
  <c r="BG336"/>
  <c r="BE336"/>
  <c r="AA336"/>
  <c r="Y336"/>
  <c r="W336"/>
  <c r="BK336"/>
  <c r="N336"/>
  <c r="BF336" s="1"/>
  <c r="BI335"/>
  <c r="BH335"/>
  <c r="BG335"/>
  <c r="BE335"/>
  <c r="AA335"/>
  <c r="Y335"/>
  <c r="W335"/>
  <c r="BK335"/>
  <c r="N335"/>
  <c r="BF335" s="1"/>
  <c r="BI334"/>
  <c r="BH334"/>
  <c r="BG334"/>
  <c r="BE334"/>
  <c r="AA334"/>
  <c r="Y334"/>
  <c r="W334"/>
  <c r="BK334"/>
  <c r="N334"/>
  <c r="BF334" s="1"/>
  <c r="BI333"/>
  <c r="BH333"/>
  <c r="BG333"/>
  <c r="BE333"/>
  <c r="AA333"/>
  <c r="Y333"/>
  <c r="W333"/>
  <c r="BK333"/>
  <c r="N333"/>
  <c r="BF333" s="1"/>
  <c r="BI332"/>
  <c r="BH332"/>
  <c r="BG332"/>
  <c r="BE332"/>
  <c r="AA332"/>
  <c r="Y332"/>
  <c r="W332"/>
  <c r="BK332"/>
  <c r="N332"/>
  <c r="BF332" s="1"/>
  <c r="BI331"/>
  <c r="BH331"/>
  <c r="BG331"/>
  <c r="BE331"/>
  <c r="AA331"/>
  <c r="Y331"/>
  <c r="W331"/>
  <c r="BK331"/>
  <c r="N331"/>
  <c r="BF331" s="1"/>
  <c r="BI330"/>
  <c r="BH330"/>
  <c r="BG330"/>
  <c r="BE330"/>
  <c r="AA330"/>
  <c r="Y330"/>
  <c r="W330"/>
  <c r="BK330"/>
  <c r="N330"/>
  <c r="BF330" s="1"/>
  <c r="BI329"/>
  <c r="BH329"/>
  <c r="BG329"/>
  <c r="BE329"/>
  <c r="AA329"/>
  <c r="Y329"/>
  <c r="W329"/>
  <c r="BK329"/>
  <c r="N329"/>
  <c r="BF329" s="1"/>
  <c r="BI328"/>
  <c r="BH328"/>
  <c r="BG328"/>
  <c r="BE328"/>
  <c r="AA328"/>
  <c r="Y328"/>
  <c r="W328"/>
  <c r="BK328"/>
  <c r="N328"/>
  <c r="BF328" s="1"/>
  <c r="BI327"/>
  <c r="BH327"/>
  <c r="BG327"/>
  <c r="BE327"/>
  <c r="AA327"/>
  <c r="Y327"/>
  <c r="W327"/>
  <c r="BK327"/>
  <c r="N327"/>
  <c r="BF327" s="1"/>
  <c r="BI326"/>
  <c r="BH326"/>
  <c r="BG326"/>
  <c r="BE326"/>
  <c r="AA326"/>
  <c r="Y326"/>
  <c r="W326"/>
  <c r="BK326"/>
  <c r="N326"/>
  <c r="BF326" s="1"/>
  <c r="BI325"/>
  <c r="BH325"/>
  <c r="BG325"/>
  <c r="BE325"/>
  <c r="AA325"/>
  <c r="Y325"/>
  <c r="W325"/>
  <c r="BK325"/>
  <c r="N325"/>
  <c r="BF325" s="1"/>
  <c r="BI324"/>
  <c r="BH324"/>
  <c r="BG324"/>
  <c r="BE324"/>
  <c r="AA324"/>
  <c r="Y324"/>
  <c r="W324"/>
  <c r="BK324"/>
  <c r="N324"/>
  <c r="BF324" s="1"/>
  <c r="BI323"/>
  <c r="BH323"/>
  <c r="BG323"/>
  <c r="BE323"/>
  <c r="AA323"/>
  <c r="Y323"/>
  <c r="W323"/>
  <c r="BK323"/>
  <c r="N323"/>
  <c r="BF323" s="1"/>
  <c r="BI322"/>
  <c r="BH322"/>
  <c r="BG322"/>
  <c r="BE322"/>
  <c r="AA322"/>
  <c r="Y322"/>
  <c r="W322"/>
  <c r="BK322"/>
  <c r="N322"/>
  <c r="BF322" s="1"/>
  <c r="BI321"/>
  <c r="BH321"/>
  <c r="BG321"/>
  <c r="BE321"/>
  <c r="AA321"/>
  <c r="Y321"/>
  <c r="W321"/>
  <c r="BK321"/>
  <c r="N321"/>
  <c r="BF321" s="1"/>
  <c r="BI320"/>
  <c r="BH320"/>
  <c r="BG320"/>
  <c r="BE320"/>
  <c r="AA320"/>
  <c r="Y320"/>
  <c r="W320"/>
  <c r="BK320"/>
  <c r="N320"/>
  <c r="BF320" s="1"/>
  <c r="BI319"/>
  <c r="BH319"/>
  <c r="BG319"/>
  <c r="BE319"/>
  <c r="AA319"/>
  <c r="Y319"/>
  <c r="W319"/>
  <c r="BK319"/>
  <c r="N319"/>
  <c r="BF319" s="1"/>
  <c r="BI318"/>
  <c r="BH318"/>
  <c r="BG318"/>
  <c r="BE318"/>
  <c r="AA318"/>
  <c r="Y318"/>
  <c r="W318"/>
  <c r="BK318"/>
  <c r="N318"/>
  <c r="BF318" s="1"/>
  <c r="BI317"/>
  <c r="BH317"/>
  <c r="BG317"/>
  <c r="BE317"/>
  <c r="AA317"/>
  <c r="Y317"/>
  <c r="W317"/>
  <c r="BK317"/>
  <c r="N317"/>
  <c r="BF317" s="1"/>
  <c r="BI316"/>
  <c r="BH316"/>
  <c r="BG316"/>
  <c r="BE316"/>
  <c r="AA316"/>
  <c r="Y316"/>
  <c r="W316"/>
  <c r="BK316"/>
  <c r="N316"/>
  <c r="BF316" s="1"/>
  <c r="BI315"/>
  <c r="BH315"/>
  <c r="BG315"/>
  <c r="BE315"/>
  <c r="AA315"/>
  <c r="Y315"/>
  <c r="W315"/>
  <c r="BK315"/>
  <c r="N315"/>
  <c r="BF315"/>
  <c r="BI313"/>
  <c r="BH313"/>
  <c r="BG313"/>
  <c r="BE313"/>
  <c r="AA313"/>
  <c r="Y313"/>
  <c r="W313"/>
  <c r="BK313"/>
  <c r="N313"/>
  <c r="BF313" s="1"/>
  <c r="BI312"/>
  <c r="BH312"/>
  <c r="BG312"/>
  <c r="BE312"/>
  <c r="AA312"/>
  <c r="Y312"/>
  <c r="W312"/>
  <c r="BK312"/>
  <c r="N312"/>
  <c r="BF312" s="1"/>
  <c r="BI311"/>
  <c r="BH311"/>
  <c r="BG311"/>
  <c r="BE311"/>
  <c r="AA311"/>
  <c r="Y311"/>
  <c r="W311"/>
  <c r="BK311"/>
  <c r="N311"/>
  <c r="BF311" s="1"/>
  <c r="BI310"/>
  <c r="BH310"/>
  <c r="BG310"/>
  <c r="BE310"/>
  <c r="AA310"/>
  <c r="Y310"/>
  <c r="W310"/>
  <c r="BK310"/>
  <c r="N310"/>
  <c r="BF310" s="1"/>
  <c r="BI309"/>
  <c r="BH309"/>
  <c r="BG309"/>
  <c r="BE309"/>
  <c r="AA309"/>
  <c r="Y309"/>
  <c r="W309"/>
  <c r="BK309"/>
  <c r="N309"/>
  <c r="BF309" s="1"/>
  <c r="BI308"/>
  <c r="BH308"/>
  <c r="BG308"/>
  <c r="BE308"/>
  <c r="AA308"/>
  <c r="Y308"/>
  <c r="W308"/>
  <c r="BK308"/>
  <c r="N308"/>
  <c r="BF308" s="1"/>
  <c r="BI307"/>
  <c r="BH307"/>
  <c r="BG307"/>
  <c r="BE307"/>
  <c r="AA307"/>
  <c r="Y307"/>
  <c r="W307"/>
  <c r="BK307"/>
  <c r="N307"/>
  <c r="BF307" s="1"/>
  <c r="BI306"/>
  <c r="BH306"/>
  <c r="BG306"/>
  <c r="BE306"/>
  <c r="AA306"/>
  <c r="Y306"/>
  <c r="W306"/>
  <c r="BK306"/>
  <c r="N306"/>
  <c r="BF306" s="1"/>
  <c r="BI305"/>
  <c r="BH305"/>
  <c r="BG305"/>
  <c r="BE305"/>
  <c r="AA305"/>
  <c r="Y305"/>
  <c r="W305"/>
  <c r="BK305"/>
  <c r="N305"/>
  <c r="BF305" s="1"/>
  <c r="BI304"/>
  <c r="BH304"/>
  <c r="BG304"/>
  <c r="BE304"/>
  <c r="AA304"/>
  <c r="Y304"/>
  <c r="W304"/>
  <c r="BK304"/>
  <c r="N304"/>
  <c r="BF304" s="1"/>
  <c r="BI303"/>
  <c r="BH303"/>
  <c r="BG303"/>
  <c r="BE303"/>
  <c r="AA303"/>
  <c r="Y303"/>
  <c r="W303"/>
  <c r="BK303"/>
  <c r="N303"/>
  <c r="BF303" s="1"/>
  <c r="BI302"/>
  <c r="BH302"/>
  <c r="BG302"/>
  <c r="BE302"/>
  <c r="AA302"/>
  <c r="Y302"/>
  <c r="W302"/>
  <c r="BK302"/>
  <c r="N302"/>
  <c r="BF302" s="1"/>
  <c r="BI301"/>
  <c r="BH301"/>
  <c r="BG301"/>
  <c r="BE301"/>
  <c r="AA301"/>
  <c r="Y301"/>
  <c r="W301"/>
  <c r="BK301"/>
  <c r="N301"/>
  <c r="BF301" s="1"/>
  <c r="BI300"/>
  <c r="BH300"/>
  <c r="BG300"/>
  <c r="BE300"/>
  <c r="AA300"/>
  <c r="Y300"/>
  <c r="W300"/>
  <c r="BK300"/>
  <c r="N300"/>
  <c r="BF300" s="1"/>
  <c r="BI299"/>
  <c r="BH299"/>
  <c r="BG299"/>
  <c r="BE299"/>
  <c r="AA299"/>
  <c r="Y299"/>
  <c r="W299"/>
  <c r="BK299"/>
  <c r="N299"/>
  <c r="BF299" s="1"/>
  <c r="BI298"/>
  <c r="BH298"/>
  <c r="BG298"/>
  <c r="BE298"/>
  <c r="AA298"/>
  <c r="Y298"/>
  <c r="W298"/>
  <c r="BK298"/>
  <c r="N298"/>
  <c r="BF298" s="1"/>
  <c r="BI297"/>
  <c r="BH297"/>
  <c r="BG297"/>
  <c r="BE297"/>
  <c r="AA297"/>
  <c r="Y297"/>
  <c r="W297"/>
  <c r="BK297"/>
  <c r="N297"/>
  <c r="BF297" s="1"/>
  <c r="BI296"/>
  <c r="BH296"/>
  <c r="BG296"/>
  <c r="BE296"/>
  <c r="AA296"/>
  <c r="Y296"/>
  <c r="W296"/>
  <c r="BK296"/>
  <c r="N296"/>
  <c r="BF296" s="1"/>
  <c r="BI295"/>
  <c r="BH295"/>
  <c r="BG295"/>
  <c r="BE295"/>
  <c r="AA295"/>
  <c r="Y295"/>
  <c r="W295"/>
  <c r="BK295"/>
  <c r="N295"/>
  <c r="BF295" s="1"/>
  <c r="BI294"/>
  <c r="BH294"/>
  <c r="BG294"/>
  <c r="BE294"/>
  <c r="AA294"/>
  <c r="Y294"/>
  <c r="W294"/>
  <c r="BK294"/>
  <c r="N294"/>
  <c r="BF294" s="1"/>
  <c r="BI293"/>
  <c r="BH293"/>
  <c r="BG293"/>
  <c r="BE293"/>
  <c r="AA293"/>
  <c r="Y293"/>
  <c r="W293"/>
  <c r="BK293"/>
  <c r="N293"/>
  <c r="BF293" s="1"/>
  <c r="BI292"/>
  <c r="BH292"/>
  <c r="BG292"/>
  <c r="BE292"/>
  <c r="AA292"/>
  <c r="Y292"/>
  <c r="W292"/>
  <c r="BK292"/>
  <c r="N292"/>
  <c r="BF292" s="1"/>
  <c r="BI291"/>
  <c r="BH291"/>
  <c r="BG291"/>
  <c r="BE291"/>
  <c r="AA291"/>
  <c r="Y291"/>
  <c r="W291"/>
  <c r="BK291"/>
  <c r="N291"/>
  <c r="BF291" s="1"/>
  <c r="BI290"/>
  <c r="BH290"/>
  <c r="BG290"/>
  <c r="BE290"/>
  <c r="AA290"/>
  <c r="Y290"/>
  <c r="W290"/>
  <c r="BK290"/>
  <c r="N290"/>
  <c r="BF290" s="1"/>
  <c r="BI289"/>
  <c r="BH289"/>
  <c r="BG289"/>
  <c r="BE289"/>
  <c r="AA289"/>
  <c r="Y289"/>
  <c r="W289"/>
  <c r="BK289"/>
  <c r="N289"/>
  <c r="BF289" s="1"/>
  <c r="BI288"/>
  <c r="BH288"/>
  <c r="BG288"/>
  <c r="BE288"/>
  <c r="AA288"/>
  <c r="Y288"/>
  <c r="W288"/>
  <c r="BK288"/>
  <c r="N288"/>
  <c r="BF288" s="1"/>
  <c r="BI287"/>
  <c r="BH287"/>
  <c r="BG287"/>
  <c r="BE287"/>
  <c r="AA287"/>
  <c r="Y287"/>
  <c r="W287"/>
  <c r="BK287"/>
  <c r="N287"/>
  <c r="BF287" s="1"/>
  <c r="BI286"/>
  <c r="BH286"/>
  <c r="BG286"/>
  <c r="BE286"/>
  <c r="AA286"/>
  <c r="Y286"/>
  <c r="W286"/>
  <c r="BK286"/>
  <c r="N286"/>
  <c r="BF286" s="1"/>
  <c r="BI285"/>
  <c r="BH285"/>
  <c r="BG285"/>
  <c r="BE285"/>
  <c r="AA285"/>
  <c r="Y285"/>
  <c r="W285"/>
  <c r="BK285"/>
  <c r="N285"/>
  <c r="BF285" s="1"/>
  <c r="BI284"/>
  <c r="BH284"/>
  <c r="BG284"/>
  <c r="BE284"/>
  <c r="AA284"/>
  <c r="Y284"/>
  <c r="W284"/>
  <c r="BK284"/>
  <c r="N284"/>
  <c r="BF284" s="1"/>
  <c r="BI283"/>
  <c r="BH283"/>
  <c r="BG283"/>
  <c r="BE283"/>
  <c r="AA283"/>
  <c r="Y283"/>
  <c r="W283"/>
  <c r="BK283"/>
  <c r="N283"/>
  <c r="BF283" s="1"/>
  <c r="BI282"/>
  <c r="BH282"/>
  <c r="BG282"/>
  <c r="BE282"/>
  <c r="AA282"/>
  <c r="Y282"/>
  <c r="W282"/>
  <c r="BK282"/>
  <c r="N282"/>
  <c r="BF282" s="1"/>
  <c r="BI281"/>
  <c r="BH281"/>
  <c r="BG281"/>
  <c r="BE281"/>
  <c r="AA281"/>
  <c r="Y281"/>
  <c r="W281"/>
  <c r="BK281"/>
  <c r="N281"/>
  <c r="BF281" s="1"/>
  <c r="BI280"/>
  <c r="BH280"/>
  <c r="BG280"/>
  <c r="BE280"/>
  <c r="AA280"/>
  <c r="Y280"/>
  <c r="W280"/>
  <c r="BK280"/>
  <c r="N280"/>
  <c r="BF280" s="1"/>
  <c r="BI279"/>
  <c r="BH279"/>
  <c r="BG279"/>
  <c r="BE279"/>
  <c r="AA279"/>
  <c r="Y279"/>
  <c r="W279"/>
  <c r="BK279"/>
  <c r="N279"/>
  <c r="BF279"/>
  <c r="BI277"/>
  <c r="BH277"/>
  <c r="BG277"/>
  <c r="BE277"/>
  <c r="AA277"/>
  <c r="Y277"/>
  <c r="W277"/>
  <c r="BK277"/>
  <c r="N277"/>
  <c r="BF277" s="1"/>
  <c r="BI276"/>
  <c r="BH276"/>
  <c r="BG276"/>
  <c r="BE276"/>
  <c r="AA276"/>
  <c r="Y276"/>
  <c r="W276"/>
  <c r="BK276"/>
  <c r="N276"/>
  <c r="BF276" s="1"/>
  <c r="BI275"/>
  <c r="BH275"/>
  <c r="BG275"/>
  <c r="BE275"/>
  <c r="AA275"/>
  <c r="Y275"/>
  <c r="W275"/>
  <c r="BK275"/>
  <c r="N275"/>
  <c r="BF275" s="1"/>
  <c r="BI274"/>
  <c r="BH274"/>
  <c r="BG274"/>
  <c r="BE274"/>
  <c r="AA274"/>
  <c r="Y274"/>
  <c r="W274"/>
  <c r="BK274"/>
  <c r="N274"/>
  <c r="BF274" s="1"/>
  <c r="BI273"/>
  <c r="BH273"/>
  <c r="BG273"/>
  <c r="BE273"/>
  <c r="AA273"/>
  <c r="Y273"/>
  <c r="W273"/>
  <c r="BK273"/>
  <c r="N273"/>
  <c r="BF273" s="1"/>
  <c r="BI272"/>
  <c r="BH272"/>
  <c r="BG272"/>
  <c r="BE272"/>
  <c r="AA272"/>
  <c r="Y272"/>
  <c r="W272"/>
  <c r="BK272"/>
  <c r="N272"/>
  <c r="BF272" s="1"/>
  <c r="BI271"/>
  <c r="BH271"/>
  <c r="BG271"/>
  <c r="BE271"/>
  <c r="AA271"/>
  <c r="Y271"/>
  <c r="W271"/>
  <c r="BK271"/>
  <c r="N271"/>
  <c r="BF271" s="1"/>
  <c r="BI270"/>
  <c r="BH270"/>
  <c r="BG270"/>
  <c r="BE270"/>
  <c r="AA270"/>
  <c r="Y270"/>
  <c r="W270"/>
  <c r="BK270"/>
  <c r="N270"/>
  <c r="BF270" s="1"/>
  <c r="BI269"/>
  <c r="BH269"/>
  <c r="BG269"/>
  <c r="BE269"/>
  <c r="AA269"/>
  <c r="Y269"/>
  <c r="W269"/>
  <c r="BK269"/>
  <c r="N269"/>
  <c r="BF269" s="1"/>
  <c r="BI268"/>
  <c r="BH268"/>
  <c r="BG268"/>
  <c r="BE268"/>
  <c r="AA268"/>
  <c r="Y268"/>
  <c r="W268"/>
  <c r="BK268"/>
  <c r="N268"/>
  <c r="BF268" s="1"/>
  <c r="BI267"/>
  <c r="BH267"/>
  <c r="BG267"/>
  <c r="BE267"/>
  <c r="AA267"/>
  <c r="Y267"/>
  <c r="W267"/>
  <c r="BK267"/>
  <c r="N267"/>
  <c r="BF267" s="1"/>
  <c r="BI266"/>
  <c r="BH266"/>
  <c r="BG266"/>
  <c r="BE266"/>
  <c r="AA266"/>
  <c r="Y266"/>
  <c r="W266"/>
  <c r="BK266"/>
  <c r="N266"/>
  <c r="BF266" s="1"/>
  <c r="BI265"/>
  <c r="BH265"/>
  <c r="BG265"/>
  <c r="BE265"/>
  <c r="AA265"/>
  <c r="Y265"/>
  <c r="W265"/>
  <c r="BK265"/>
  <c r="N265"/>
  <c r="BF265" s="1"/>
  <c r="BI264"/>
  <c r="BH264"/>
  <c r="BG264"/>
  <c r="BE264"/>
  <c r="AA264"/>
  <c r="Y264"/>
  <c r="W264"/>
  <c r="BK264"/>
  <c r="N264"/>
  <c r="BF264" s="1"/>
  <c r="BI263"/>
  <c r="BH263"/>
  <c r="BG263"/>
  <c r="BE263"/>
  <c r="AA263"/>
  <c r="Y263"/>
  <c r="W263"/>
  <c r="BK263"/>
  <c r="N263"/>
  <c r="BF263" s="1"/>
  <c r="BI262"/>
  <c r="BH262"/>
  <c r="BG262"/>
  <c r="BE262"/>
  <c r="AA262"/>
  <c r="Y262"/>
  <c r="W262"/>
  <c r="BK262"/>
  <c r="N262"/>
  <c r="BF262" s="1"/>
  <c r="BI261"/>
  <c r="BH261"/>
  <c r="BG261"/>
  <c r="BE261"/>
  <c r="AA261"/>
  <c r="Y261"/>
  <c r="W261"/>
  <c r="BK261"/>
  <c r="N261"/>
  <c r="BF261" s="1"/>
  <c r="BI260"/>
  <c r="BH260"/>
  <c r="BG260"/>
  <c r="BE260"/>
  <c r="AA260"/>
  <c r="Y260"/>
  <c r="W260"/>
  <c r="BK260"/>
  <c r="N260"/>
  <c r="BF260" s="1"/>
  <c r="BI259"/>
  <c r="BH259"/>
  <c r="BG259"/>
  <c r="BE259"/>
  <c r="AA259"/>
  <c r="Y259"/>
  <c r="W259"/>
  <c r="BK259"/>
  <c r="N259"/>
  <c r="BF259" s="1"/>
  <c r="BI258"/>
  <c r="BH258"/>
  <c r="BG258"/>
  <c r="BE258"/>
  <c r="AA258"/>
  <c r="Y258"/>
  <c r="W258"/>
  <c r="BK258"/>
  <c r="N258"/>
  <c r="BF258" s="1"/>
  <c r="BI257"/>
  <c r="BH257"/>
  <c r="BG257"/>
  <c r="BE257"/>
  <c r="AA257"/>
  <c r="Y257"/>
  <c r="W257"/>
  <c r="BK257"/>
  <c r="N257"/>
  <c r="BF257" s="1"/>
  <c r="BI256"/>
  <c r="BH256"/>
  <c r="BG256"/>
  <c r="BE256"/>
  <c r="AA256"/>
  <c r="Y256"/>
  <c r="W256"/>
  <c r="BK256"/>
  <c r="N256"/>
  <c r="BF256" s="1"/>
  <c r="BI255"/>
  <c r="BH255"/>
  <c r="BG255"/>
  <c r="BE255"/>
  <c r="AA255"/>
  <c r="Y255"/>
  <c r="W255"/>
  <c r="BK255"/>
  <c r="N255"/>
  <c r="BF255" s="1"/>
  <c r="BI254"/>
  <c r="BH254"/>
  <c r="BG254"/>
  <c r="BE254"/>
  <c r="AA254"/>
  <c r="Y254"/>
  <c r="W254"/>
  <c r="BK254"/>
  <c r="N254"/>
  <c r="BF254" s="1"/>
  <c r="BI253"/>
  <c r="BH253"/>
  <c r="BG253"/>
  <c r="BE253"/>
  <c r="AA253"/>
  <c r="Y253"/>
  <c r="W253"/>
  <c r="BK253"/>
  <c r="N253"/>
  <c r="BF253" s="1"/>
  <c r="BI251"/>
  <c r="BH251"/>
  <c r="BG251"/>
  <c r="BE251"/>
  <c r="AA251"/>
  <c r="Y251"/>
  <c r="W251"/>
  <c r="BK251"/>
  <c r="N251"/>
  <c r="BF251" s="1"/>
  <c r="BI250"/>
  <c r="BH250"/>
  <c r="BG250"/>
  <c r="BE250"/>
  <c r="AA250"/>
  <c r="Y250"/>
  <c r="W250"/>
  <c r="BK250"/>
  <c r="N250"/>
  <c r="BF250" s="1"/>
  <c r="BI249"/>
  <c r="BH249"/>
  <c r="BG249"/>
  <c r="BE249"/>
  <c r="AA249"/>
  <c r="Y249"/>
  <c r="W249"/>
  <c r="BK249"/>
  <c r="N249"/>
  <c r="BF249" s="1"/>
  <c r="BI248"/>
  <c r="BH248"/>
  <c r="BG248"/>
  <c r="BE248"/>
  <c r="AA248"/>
  <c r="Y248"/>
  <c r="W248"/>
  <c r="BK248"/>
  <c r="N248"/>
  <c r="BF248" s="1"/>
  <c r="BI247"/>
  <c r="BH247"/>
  <c r="BG247"/>
  <c r="BE247"/>
  <c r="AA247"/>
  <c r="Y247"/>
  <c r="W247"/>
  <c r="BK247"/>
  <c r="N247"/>
  <c r="BF247" s="1"/>
  <c r="BI246"/>
  <c r="BH246"/>
  <c r="BG246"/>
  <c r="BE246"/>
  <c r="AA246"/>
  <c r="Y246"/>
  <c r="W246"/>
  <c r="BK246"/>
  <c r="N246"/>
  <c r="BF246" s="1"/>
  <c r="BI245"/>
  <c r="BH245"/>
  <c r="BG245"/>
  <c r="BE245"/>
  <c r="AA245"/>
  <c r="Y245"/>
  <c r="W245"/>
  <c r="BK245"/>
  <c r="N245"/>
  <c r="BF245" s="1"/>
  <c r="BI244"/>
  <c r="BH244"/>
  <c r="BG244"/>
  <c r="BE244"/>
  <c r="AA244"/>
  <c r="Y244"/>
  <c r="W244"/>
  <c r="BK244"/>
  <c r="N244"/>
  <c r="BF244" s="1"/>
  <c r="BI243"/>
  <c r="BH243"/>
  <c r="BG243"/>
  <c r="BE243"/>
  <c r="AA243"/>
  <c r="Y243"/>
  <c r="W243"/>
  <c r="BK243"/>
  <c r="N243"/>
  <c r="BF243" s="1"/>
  <c r="BI242"/>
  <c r="BH242"/>
  <c r="BG242"/>
  <c r="BE242"/>
  <c r="AA242"/>
  <c r="Y242"/>
  <c r="W242"/>
  <c r="BK242"/>
  <c r="N242"/>
  <c r="BF242" s="1"/>
  <c r="BI241"/>
  <c r="BH241"/>
  <c r="BG241"/>
  <c r="BE241"/>
  <c r="AA241"/>
  <c r="Y241"/>
  <c r="W241"/>
  <c r="BK241"/>
  <c r="N241"/>
  <c r="BF241" s="1"/>
  <c r="BI240"/>
  <c r="BH240"/>
  <c r="BG240"/>
  <c r="BE240"/>
  <c r="AA240"/>
  <c r="Y240"/>
  <c r="W240"/>
  <c r="BK240"/>
  <c r="N240"/>
  <c r="BF240" s="1"/>
  <c r="BI239"/>
  <c r="BH239"/>
  <c r="BG239"/>
  <c r="BE239"/>
  <c r="AA239"/>
  <c r="Y239"/>
  <c r="W239"/>
  <c r="BK239"/>
  <c r="N239"/>
  <c r="BF239" s="1"/>
  <c r="BI238"/>
  <c r="BH238"/>
  <c r="BG238"/>
  <c r="BE238"/>
  <c r="AA238"/>
  <c r="Y238"/>
  <c r="W238"/>
  <c r="BK238"/>
  <c r="N238"/>
  <c r="BF238" s="1"/>
  <c r="BI237"/>
  <c r="BH237"/>
  <c r="BG237"/>
  <c r="BE237"/>
  <c r="AA237"/>
  <c r="Y237"/>
  <c r="W237"/>
  <c r="BK237"/>
  <c r="N237"/>
  <c r="BF237" s="1"/>
  <c r="BI236"/>
  <c r="BH236"/>
  <c r="BG236"/>
  <c r="BE236"/>
  <c r="AA236"/>
  <c r="Y236"/>
  <c r="W236"/>
  <c r="BK236"/>
  <c r="N236"/>
  <c r="BF236" s="1"/>
  <c r="BI235"/>
  <c r="BH235"/>
  <c r="BG235"/>
  <c r="BE235"/>
  <c r="AA235"/>
  <c r="Y235"/>
  <c r="W235"/>
  <c r="BK235"/>
  <c r="N235"/>
  <c r="BF235" s="1"/>
  <c r="BI234"/>
  <c r="BH234"/>
  <c r="BG234"/>
  <c r="BE234"/>
  <c r="AA234"/>
  <c r="Y234"/>
  <c r="W234"/>
  <c r="BK234"/>
  <c r="N234"/>
  <c r="BF234" s="1"/>
  <c r="BI233"/>
  <c r="BH233"/>
  <c r="BG233"/>
  <c r="BE233"/>
  <c r="AA233"/>
  <c r="Y233"/>
  <c r="W233"/>
  <c r="BK233"/>
  <c r="N233"/>
  <c r="BF233" s="1"/>
  <c r="BI232"/>
  <c r="BH232"/>
  <c r="BG232"/>
  <c r="BE232"/>
  <c r="AA232"/>
  <c r="Y232"/>
  <c r="W232"/>
  <c r="BK232"/>
  <c r="N232"/>
  <c r="BF232" s="1"/>
  <c r="BI231"/>
  <c r="BH231"/>
  <c r="BG231"/>
  <c r="BE231"/>
  <c r="AA231"/>
  <c r="Y231"/>
  <c r="W231"/>
  <c r="BK231"/>
  <c r="N231"/>
  <c r="BF231" s="1"/>
  <c r="BI230"/>
  <c r="BH230"/>
  <c r="BG230"/>
  <c r="BE230"/>
  <c r="AA230"/>
  <c r="Y230"/>
  <c r="W230"/>
  <c r="BK230"/>
  <c r="N230"/>
  <c r="BF230" s="1"/>
  <c r="BI229"/>
  <c r="BH229"/>
  <c r="BG229"/>
  <c r="BE229"/>
  <c r="AA229"/>
  <c r="Y229"/>
  <c r="W229"/>
  <c r="BK229"/>
  <c r="N229"/>
  <c r="BF229" s="1"/>
  <c r="BI228"/>
  <c r="BH228"/>
  <c r="BG228"/>
  <c r="BE228"/>
  <c r="AA228"/>
  <c r="Y228"/>
  <c r="W228"/>
  <c r="BK228"/>
  <c r="N228"/>
  <c r="BF228" s="1"/>
  <c r="BI227"/>
  <c r="BH227"/>
  <c r="BG227"/>
  <c r="BE227"/>
  <c r="AA227"/>
  <c r="Y227"/>
  <c r="W227"/>
  <c r="BK227"/>
  <c r="N227"/>
  <c r="BF227" s="1"/>
  <c r="BI226"/>
  <c r="BH226"/>
  <c r="BG226"/>
  <c r="BE226"/>
  <c r="AA226"/>
  <c r="Y226"/>
  <c r="W226"/>
  <c r="BK226"/>
  <c r="N226"/>
  <c r="BF226" s="1"/>
  <c r="BI224"/>
  <c r="BH224"/>
  <c r="BG224"/>
  <c r="BE224"/>
  <c r="AA224"/>
  <c r="Y224"/>
  <c r="W224"/>
  <c r="BK224"/>
  <c r="N224"/>
  <c r="BF224" s="1"/>
  <c r="BI223"/>
  <c r="BH223"/>
  <c r="BG223"/>
  <c r="BE223"/>
  <c r="AA223"/>
  <c r="Y223"/>
  <c r="W223"/>
  <c r="BK223"/>
  <c r="N223"/>
  <c r="BF223" s="1"/>
  <c r="BI222"/>
  <c r="BH222"/>
  <c r="BG222"/>
  <c r="BE222"/>
  <c r="AA222"/>
  <c r="Y222"/>
  <c r="W222"/>
  <c r="BK222"/>
  <c r="N222"/>
  <c r="BF222" s="1"/>
  <c r="BI221"/>
  <c r="BH221"/>
  <c r="BG221"/>
  <c r="BE221"/>
  <c r="AA221"/>
  <c r="Y221"/>
  <c r="W221"/>
  <c r="BK221"/>
  <c r="N221"/>
  <c r="BF221" s="1"/>
  <c r="BI220"/>
  <c r="BH220"/>
  <c r="BG220"/>
  <c r="BE220"/>
  <c r="AA220"/>
  <c r="Y220"/>
  <c r="W220"/>
  <c r="BK220"/>
  <c r="N220"/>
  <c r="BF220" s="1"/>
  <c r="BI219"/>
  <c r="BH219"/>
  <c r="BG219"/>
  <c r="BE219"/>
  <c r="AA219"/>
  <c r="Y219"/>
  <c r="W219"/>
  <c r="BK219"/>
  <c r="N219"/>
  <c r="BF219" s="1"/>
  <c r="BI218"/>
  <c r="BH218"/>
  <c r="BG218"/>
  <c r="BE218"/>
  <c r="AA218"/>
  <c r="Y218"/>
  <c r="W218"/>
  <c r="BK218"/>
  <c r="N218"/>
  <c r="BF218" s="1"/>
  <c r="BI217"/>
  <c r="BH217"/>
  <c r="BG217"/>
  <c r="BE217"/>
  <c r="AA217"/>
  <c r="Y217"/>
  <c r="W217"/>
  <c r="BK217"/>
  <c r="N217"/>
  <c r="BF217" s="1"/>
  <c r="BI216"/>
  <c r="BH216"/>
  <c r="BG216"/>
  <c r="BE216"/>
  <c r="AA216"/>
  <c r="Y216"/>
  <c r="W216"/>
  <c r="BK216"/>
  <c r="N216"/>
  <c r="BF216" s="1"/>
  <c r="BI215"/>
  <c r="BH215"/>
  <c r="BG215"/>
  <c r="BE215"/>
  <c r="AA215"/>
  <c r="Y215"/>
  <c r="W215"/>
  <c r="BK215"/>
  <c r="N215"/>
  <c r="BF215" s="1"/>
  <c r="BI214"/>
  <c r="BH214"/>
  <c r="BG214"/>
  <c r="BE214"/>
  <c r="AA214"/>
  <c r="Y214"/>
  <c r="W214"/>
  <c r="BK214"/>
  <c r="N214"/>
  <c r="BF214" s="1"/>
  <c r="BI213"/>
  <c r="BH213"/>
  <c r="BG213"/>
  <c r="BE213"/>
  <c r="AA213"/>
  <c r="Y213"/>
  <c r="W213"/>
  <c r="BK213"/>
  <c r="N213"/>
  <c r="BF213" s="1"/>
  <c r="BI212"/>
  <c r="BH212"/>
  <c r="BG212"/>
  <c r="BE212"/>
  <c r="AA212"/>
  <c r="Y212"/>
  <c r="W212"/>
  <c r="BK212"/>
  <c r="N212"/>
  <c r="BF212" s="1"/>
  <c r="BI211"/>
  <c r="BH211"/>
  <c r="BG211"/>
  <c r="BE211"/>
  <c r="AA211"/>
  <c r="Y211"/>
  <c r="W211"/>
  <c r="BK211"/>
  <c r="N211"/>
  <c r="BF211" s="1"/>
  <c r="BI210"/>
  <c r="BH210"/>
  <c r="BG210"/>
  <c r="BE210"/>
  <c r="AA210"/>
  <c r="Y210"/>
  <c r="W210"/>
  <c r="BK210"/>
  <c r="N210"/>
  <c r="BF210" s="1"/>
  <c r="BI209"/>
  <c r="BH209"/>
  <c r="BG209"/>
  <c r="BE209"/>
  <c r="AA209"/>
  <c r="Y209"/>
  <c r="W209"/>
  <c r="BK209"/>
  <c r="N209"/>
  <c r="BF209" s="1"/>
  <c r="BI208"/>
  <c r="BH208"/>
  <c r="BG208"/>
  <c r="BE208"/>
  <c r="AA208"/>
  <c r="Y208"/>
  <c r="W208"/>
  <c r="BK208"/>
  <c r="N208"/>
  <c r="BF208" s="1"/>
  <c r="BI207"/>
  <c r="BH207"/>
  <c r="BG207"/>
  <c r="BE207"/>
  <c r="AA207"/>
  <c r="Y207"/>
  <c r="W207"/>
  <c r="BK207"/>
  <c r="N207"/>
  <c r="BF207" s="1"/>
  <c r="BI206"/>
  <c r="BH206"/>
  <c r="BG206"/>
  <c r="BE206"/>
  <c r="AA206"/>
  <c r="Y206"/>
  <c r="W206"/>
  <c r="BK206"/>
  <c r="N206"/>
  <c r="BF206" s="1"/>
  <c r="BI205"/>
  <c r="BH205"/>
  <c r="BG205"/>
  <c r="BE205"/>
  <c r="AA205"/>
  <c r="Y205"/>
  <c r="W205"/>
  <c r="BK205"/>
  <c r="N205"/>
  <c r="BF205" s="1"/>
  <c r="BI204"/>
  <c r="BH204"/>
  <c r="BG204"/>
  <c r="BE204"/>
  <c r="AA204"/>
  <c r="Y204"/>
  <c r="W204"/>
  <c r="BK204"/>
  <c r="N204"/>
  <c r="BF204" s="1"/>
  <c r="BI203"/>
  <c r="BH203"/>
  <c r="BG203"/>
  <c r="BE203"/>
  <c r="AA203"/>
  <c r="Y203"/>
  <c r="W203"/>
  <c r="BK203"/>
  <c r="N203"/>
  <c r="BF203" s="1"/>
  <c r="BI202"/>
  <c r="BH202"/>
  <c r="BG202"/>
  <c r="BE202"/>
  <c r="AA202"/>
  <c r="Y202"/>
  <c r="W202"/>
  <c r="BK202"/>
  <c r="N202"/>
  <c r="BF202" s="1"/>
  <c r="BI201"/>
  <c r="BH201"/>
  <c r="BG201"/>
  <c r="BE201"/>
  <c r="AA201"/>
  <c r="Y201"/>
  <c r="W201"/>
  <c r="BK201"/>
  <c r="N201"/>
  <c r="BF201" s="1"/>
  <c r="BI200"/>
  <c r="BH200"/>
  <c r="BG200"/>
  <c r="BE200"/>
  <c r="AA200"/>
  <c r="Y200"/>
  <c r="W200"/>
  <c r="BK200"/>
  <c r="N200"/>
  <c r="BF200" s="1"/>
  <c r="BI199"/>
  <c r="BH199"/>
  <c r="BG199"/>
  <c r="BE199"/>
  <c r="AA199"/>
  <c r="Y199"/>
  <c r="W199"/>
  <c r="BK199"/>
  <c r="N199"/>
  <c r="BF199" s="1"/>
  <c r="BI198"/>
  <c r="BH198"/>
  <c r="BG198"/>
  <c r="BE198"/>
  <c r="AA198"/>
  <c r="Y198"/>
  <c r="W198"/>
  <c r="BK198"/>
  <c r="N198"/>
  <c r="BF198" s="1"/>
  <c r="BI197"/>
  <c r="BH197"/>
  <c r="BG197"/>
  <c r="BE197"/>
  <c r="AA197"/>
  <c r="Y197"/>
  <c r="W197"/>
  <c r="BK197"/>
  <c r="N197"/>
  <c r="BF197" s="1"/>
  <c r="BI196"/>
  <c r="BH196"/>
  <c r="BG196"/>
  <c r="BE196"/>
  <c r="AA196"/>
  <c r="Y196"/>
  <c r="W196"/>
  <c r="BK196"/>
  <c r="N196"/>
  <c r="BF196" s="1"/>
  <c r="BI194"/>
  <c r="BH194"/>
  <c r="BG194"/>
  <c r="BE194"/>
  <c r="AA194"/>
  <c r="Y194"/>
  <c r="W194"/>
  <c r="BK194"/>
  <c r="N194"/>
  <c r="BF194" s="1"/>
  <c r="BI193"/>
  <c r="BH193"/>
  <c r="BG193"/>
  <c r="BE193"/>
  <c r="AA193"/>
  <c r="Y193"/>
  <c r="W193"/>
  <c r="BK193"/>
  <c r="N193"/>
  <c r="BF193" s="1"/>
  <c r="BI192"/>
  <c r="BH192"/>
  <c r="BG192"/>
  <c r="BE192"/>
  <c r="AA192"/>
  <c r="Y192"/>
  <c r="W192"/>
  <c r="BK192"/>
  <c r="N192"/>
  <c r="BF192" s="1"/>
  <c r="BI191"/>
  <c r="BH191"/>
  <c r="BG191"/>
  <c r="BE191"/>
  <c r="AA191"/>
  <c r="Y191"/>
  <c r="W191"/>
  <c r="BK191"/>
  <c r="N191"/>
  <c r="BF191" s="1"/>
  <c r="BI190"/>
  <c r="BH190"/>
  <c r="BG190"/>
  <c r="BE190"/>
  <c r="AA190"/>
  <c r="Y190"/>
  <c r="W190"/>
  <c r="BK190"/>
  <c r="N190"/>
  <c r="BF190" s="1"/>
  <c r="BI189"/>
  <c r="BH189"/>
  <c r="BG189"/>
  <c r="BE189"/>
  <c r="AA189"/>
  <c r="Y189"/>
  <c r="W189"/>
  <c r="BK189"/>
  <c r="N189"/>
  <c r="BF189" s="1"/>
  <c r="BI188"/>
  <c r="BH188"/>
  <c r="BG188"/>
  <c r="BE188"/>
  <c r="AA188"/>
  <c r="Y188"/>
  <c r="W188"/>
  <c r="BK188"/>
  <c r="N188"/>
  <c r="BF188" s="1"/>
  <c r="BI187"/>
  <c r="BH187"/>
  <c r="BG187"/>
  <c r="BE187"/>
  <c r="AA187"/>
  <c r="Y187"/>
  <c r="W187"/>
  <c r="BK187"/>
  <c r="N187"/>
  <c r="BF187" s="1"/>
  <c r="BI186"/>
  <c r="BH186"/>
  <c r="BG186"/>
  <c r="BE186"/>
  <c r="AA186"/>
  <c r="Y186"/>
  <c r="W186"/>
  <c r="BK186"/>
  <c r="N186"/>
  <c r="BF186" s="1"/>
  <c r="BI184"/>
  <c r="BH184"/>
  <c r="BG184"/>
  <c r="BE184"/>
  <c r="AA184"/>
  <c r="Y184"/>
  <c r="W184"/>
  <c r="BK184"/>
  <c r="N184"/>
  <c r="BF184" s="1"/>
  <c r="BI183"/>
  <c r="BH183"/>
  <c r="BG183"/>
  <c r="BE183"/>
  <c r="AA183"/>
  <c r="Y183"/>
  <c r="W183"/>
  <c r="BK183"/>
  <c r="N183"/>
  <c r="BF183" s="1"/>
  <c r="BI182"/>
  <c r="BH182"/>
  <c r="BG182"/>
  <c r="BE182"/>
  <c r="AA182"/>
  <c r="Y182"/>
  <c r="W182"/>
  <c r="BK182"/>
  <c r="N182"/>
  <c r="BF182" s="1"/>
  <c r="BI181"/>
  <c r="BH181"/>
  <c r="BG181"/>
  <c r="BE181"/>
  <c r="AA181"/>
  <c r="Y181"/>
  <c r="W181"/>
  <c r="BK181"/>
  <c r="N181"/>
  <c r="BF181" s="1"/>
  <c r="BI180"/>
  <c r="BH180"/>
  <c r="BG180"/>
  <c r="BE180"/>
  <c r="AA180"/>
  <c r="Y180"/>
  <c r="W180"/>
  <c r="BK180"/>
  <c r="N180"/>
  <c r="BF180" s="1"/>
  <c r="BI179"/>
  <c r="BH179"/>
  <c r="BG179"/>
  <c r="BE179"/>
  <c r="AA179"/>
  <c r="Y179"/>
  <c r="W179"/>
  <c r="BK179"/>
  <c r="N179"/>
  <c r="BF179" s="1"/>
  <c r="BI178"/>
  <c r="BH178"/>
  <c r="BG178"/>
  <c r="BE178"/>
  <c r="AA178"/>
  <c r="Y178"/>
  <c r="W178"/>
  <c r="BK178"/>
  <c r="N178"/>
  <c r="BF178" s="1"/>
  <c r="BI177"/>
  <c r="BH177"/>
  <c r="BG177"/>
  <c r="BE177"/>
  <c r="AA177"/>
  <c r="Y177"/>
  <c r="W177"/>
  <c r="BK177"/>
  <c r="N177"/>
  <c r="BF177" s="1"/>
  <c r="BI176"/>
  <c r="BH176"/>
  <c r="BG176"/>
  <c r="BE176"/>
  <c r="AA176"/>
  <c r="Y176"/>
  <c r="W176"/>
  <c r="BK176"/>
  <c r="N176"/>
  <c r="BF176" s="1"/>
  <c r="BI175"/>
  <c r="BH175"/>
  <c r="BG175"/>
  <c r="BE175"/>
  <c r="AA175"/>
  <c r="Y175"/>
  <c r="W175"/>
  <c r="BK175"/>
  <c r="N175"/>
  <c r="BF175" s="1"/>
  <c r="BI174"/>
  <c r="BH174"/>
  <c r="BG174"/>
  <c r="BE174"/>
  <c r="AA174"/>
  <c r="Y174"/>
  <c r="W174"/>
  <c r="BK174"/>
  <c r="N174"/>
  <c r="BF174" s="1"/>
  <c r="BI173"/>
  <c r="BH173"/>
  <c r="BG173"/>
  <c r="BE173"/>
  <c r="AA173"/>
  <c r="Y173"/>
  <c r="W173"/>
  <c r="BK173"/>
  <c r="N173"/>
  <c r="BF173" s="1"/>
  <c r="BI172"/>
  <c r="BH172"/>
  <c r="BG172"/>
  <c r="BE172"/>
  <c r="AA172"/>
  <c r="Y172"/>
  <c r="W172"/>
  <c r="BK172"/>
  <c r="N172"/>
  <c r="BF172" s="1"/>
  <c r="BI171"/>
  <c r="BH171"/>
  <c r="BG171"/>
  <c r="BE171"/>
  <c r="AA171"/>
  <c r="Y171"/>
  <c r="W171"/>
  <c r="BK171"/>
  <c r="N171"/>
  <c r="BF171" s="1"/>
  <c r="BI170"/>
  <c r="BH170"/>
  <c r="BG170"/>
  <c r="BE170"/>
  <c r="AA170"/>
  <c r="Y170"/>
  <c r="W170"/>
  <c r="BK170"/>
  <c r="N170"/>
  <c r="BF170" s="1"/>
  <c r="BI169"/>
  <c r="BH169"/>
  <c r="BG169"/>
  <c r="BE169"/>
  <c r="AA169"/>
  <c r="Y169"/>
  <c r="W169"/>
  <c r="BK169"/>
  <c r="N169"/>
  <c r="BF169" s="1"/>
  <c r="BI168"/>
  <c r="BH168"/>
  <c r="BG168"/>
  <c r="BE168"/>
  <c r="AA168"/>
  <c r="Y168"/>
  <c r="W168"/>
  <c r="BK168"/>
  <c r="N168"/>
  <c r="BF168" s="1"/>
  <c r="BI167"/>
  <c r="BH167"/>
  <c r="BG167"/>
  <c r="BE167"/>
  <c r="AA167"/>
  <c r="Y167"/>
  <c r="W167"/>
  <c r="BK167"/>
  <c r="N167"/>
  <c r="BF167" s="1"/>
  <c r="BI166"/>
  <c r="BH166"/>
  <c r="BG166"/>
  <c r="BE166"/>
  <c r="AA166"/>
  <c r="Y166"/>
  <c r="W166"/>
  <c r="BK166"/>
  <c r="N166"/>
  <c r="BF166" s="1"/>
  <c r="BI165"/>
  <c r="BH165"/>
  <c r="BG165"/>
  <c r="BE165"/>
  <c r="AA165"/>
  <c r="Y165"/>
  <c r="W165"/>
  <c r="BK165"/>
  <c r="N165"/>
  <c r="BF165" s="1"/>
  <c r="BI164"/>
  <c r="BH164"/>
  <c r="BG164"/>
  <c r="BE164"/>
  <c r="AA164"/>
  <c r="Y164"/>
  <c r="W164"/>
  <c r="BK164"/>
  <c r="N164"/>
  <c r="BF164" s="1"/>
  <c r="BI163"/>
  <c r="BH163"/>
  <c r="BG163"/>
  <c r="BE163"/>
  <c r="AA163"/>
  <c r="Y163"/>
  <c r="W163"/>
  <c r="BK163"/>
  <c r="N163"/>
  <c r="BF163" s="1"/>
  <c r="BI161"/>
  <c r="BH161"/>
  <c r="BG161"/>
  <c r="BE161"/>
  <c r="AA161"/>
  <c r="Y161"/>
  <c r="W161"/>
  <c r="BK161"/>
  <c r="N161"/>
  <c r="BF161" s="1"/>
  <c r="BI160"/>
  <c r="BH160"/>
  <c r="BG160"/>
  <c r="BE160"/>
  <c r="AA160"/>
  <c r="Y160"/>
  <c r="W160"/>
  <c r="BK160"/>
  <c r="N160"/>
  <c r="BF160" s="1"/>
  <c r="BI159"/>
  <c r="BH159"/>
  <c r="BG159"/>
  <c r="BE159"/>
  <c r="AA159"/>
  <c r="Y159"/>
  <c r="W159"/>
  <c r="BK159"/>
  <c r="N159"/>
  <c r="BF159" s="1"/>
  <c r="BI158"/>
  <c r="BH158"/>
  <c r="BG158"/>
  <c r="BE158"/>
  <c r="AA158"/>
  <c r="Y158"/>
  <c r="W158"/>
  <c r="BK158"/>
  <c r="N158"/>
  <c r="BF158" s="1"/>
  <c r="BI157"/>
  <c r="BH157"/>
  <c r="BG157"/>
  <c r="BE157"/>
  <c r="AA157"/>
  <c r="Y157"/>
  <c r="W157"/>
  <c r="BK157"/>
  <c r="N157"/>
  <c r="BF157" s="1"/>
  <c r="BI156"/>
  <c r="BH156"/>
  <c r="BG156"/>
  <c r="BE156"/>
  <c r="AA156"/>
  <c r="Y156"/>
  <c r="W156"/>
  <c r="BK156"/>
  <c r="N156"/>
  <c r="BF156" s="1"/>
  <c r="BI155"/>
  <c r="BH155"/>
  <c r="BG155"/>
  <c r="BE155"/>
  <c r="AA155"/>
  <c r="Y155"/>
  <c r="W155"/>
  <c r="BK155"/>
  <c r="N155"/>
  <c r="BF155" s="1"/>
  <c r="BI154"/>
  <c r="BH154"/>
  <c r="BG154"/>
  <c r="BE154"/>
  <c r="AA154"/>
  <c r="Y154"/>
  <c r="W154"/>
  <c r="BK154"/>
  <c r="N154"/>
  <c r="BF154" s="1"/>
  <c r="BI153"/>
  <c r="BH153"/>
  <c r="BG153"/>
  <c r="BE153"/>
  <c r="AA153"/>
  <c r="Y153"/>
  <c r="W153"/>
  <c r="BK153"/>
  <c r="N153"/>
  <c r="BF153" s="1"/>
  <c r="BI152"/>
  <c r="BH152"/>
  <c r="BG152"/>
  <c r="BE152"/>
  <c r="AA152"/>
  <c r="Y152"/>
  <c r="W152"/>
  <c r="BK152"/>
  <c r="N152"/>
  <c r="BF152" s="1"/>
  <c r="BI151"/>
  <c r="BH151"/>
  <c r="BG151"/>
  <c r="BE151"/>
  <c r="AA151"/>
  <c r="Y151"/>
  <c r="W151"/>
  <c r="BK151"/>
  <c r="N151"/>
  <c r="BF151" s="1"/>
  <c r="BI150"/>
  <c r="BH150"/>
  <c r="BG150"/>
  <c r="BE150"/>
  <c r="AA150"/>
  <c r="Y150"/>
  <c r="W150"/>
  <c r="BK150"/>
  <c r="N150"/>
  <c r="BF150" s="1"/>
  <c r="BI149"/>
  <c r="BH149"/>
  <c r="BG149"/>
  <c r="BE149"/>
  <c r="AA149"/>
  <c r="Y149"/>
  <c r="W149"/>
  <c r="BK149"/>
  <c r="N149"/>
  <c r="BF149" s="1"/>
  <c r="BI148"/>
  <c r="BH148"/>
  <c r="BG148"/>
  <c r="BE148"/>
  <c r="AA148"/>
  <c r="Y148"/>
  <c r="W148"/>
  <c r="BK148"/>
  <c r="N148"/>
  <c r="BF148" s="1"/>
  <c r="BI147"/>
  <c r="BH147"/>
  <c r="BG147"/>
  <c r="BE147"/>
  <c r="AA147"/>
  <c r="Y147"/>
  <c r="W147"/>
  <c r="BK147"/>
  <c r="N147"/>
  <c r="BF147" s="1"/>
  <c r="BI146"/>
  <c r="BH146"/>
  <c r="BG146"/>
  <c r="BE146"/>
  <c r="AA146"/>
  <c r="Y146"/>
  <c r="W146"/>
  <c r="BK146"/>
  <c r="N146"/>
  <c r="BF146" s="1"/>
  <c r="BI145"/>
  <c r="BH145"/>
  <c r="BG145"/>
  <c r="BE145"/>
  <c r="AA145"/>
  <c r="Y145"/>
  <c r="W145"/>
  <c r="BK145"/>
  <c r="N145"/>
  <c r="BF145" s="1"/>
  <c r="BI144"/>
  <c r="BH144"/>
  <c r="BG144"/>
  <c r="BE144"/>
  <c r="AA144"/>
  <c r="Y144"/>
  <c r="W144"/>
  <c r="BK144"/>
  <c r="N144"/>
  <c r="BF144" s="1"/>
  <c r="BI143"/>
  <c r="BH143"/>
  <c r="BG143"/>
  <c r="BE143"/>
  <c r="AA143"/>
  <c r="Y143"/>
  <c r="W143"/>
  <c r="BK143"/>
  <c r="N143"/>
  <c r="BF143" s="1"/>
  <c r="BI142"/>
  <c r="BH142"/>
  <c r="BG142"/>
  <c r="BE142"/>
  <c r="AA142"/>
  <c r="Y142"/>
  <c r="W142"/>
  <c r="BK142"/>
  <c r="N142"/>
  <c r="BF142" s="1"/>
  <c r="BI141"/>
  <c r="BH141"/>
  <c r="BG141"/>
  <c r="BE141"/>
  <c r="AA141"/>
  <c r="Y141"/>
  <c r="W141"/>
  <c r="BK141"/>
  <c r="N141"/>
  <c r="BF141" s="1"/>
  <c r="BI140"/>
  <c r="BH140"/>
  <c r="BG140"/>
  <c r="BE140"/>
  <c r="AA140"/>
  <c r="Y140"/>
  <c r="W140"/>
  <c r="BK140"/>
  <c r="N140"/>
  <c r="BF140" s="1"/>
  <c r="BI139"/>
  <c r="BH139"/>
  <c r="BG139"/>
  <c r="BE139"/>
  <c r="AA139"/>
  <c r="Y139"/>
  <c r="W139"/>
  <c r="BK139"/>
  <c r="N139"/>
  <c r="BF139" s="1"/>
  <c r="BI138"/>
  <c r="BH138"/>
  <c r="BG138"/>
  <c r="BE138"/>
  <c r="AA138"/>
  <c r="Y138"/>
  <c r="W138"/>
  <c r="BK138"/>
  <c r="N138"/>
  <c r="BF138" s="1"/>
  <c r="BI137"/>
  <c r="BH137"/>
  <c r="BG137"/>
  <c r="BE137"/>
  <c r="AA137"/>
  <c r="Y137"/>
  <c r="W137"/>
  <c r="BK137"/>
  <c r="N137"/>
  <c r="BF137" s="1"/>
  <c r="BI135"/>
  <c r="BH135"/>
  <c r="BG135"/>
  <c r="BE135"/>
  <c r="AA135"/>
  <c r="Y135"/>
  <c r="W135"/>
  <c r="BK135"/>
  <c r="N135"/>
  <c r="BF135" s="1"/>
  <c r="BI134"/>
  <c r="BH134"/>
  <c r="BG134"/>
  <c r="BE134"/>
  <c r="AA134"/>
  <c r="Y134"/>
  <c r="W134"/>
  <c r="BK134"/>
  <c r="N134"/>
  <c r="BF134" s="1"/>
  <c r="BI133"/>
  <c r="BH133"/>
  <c r="BG133"/>
  <c r="BE133"/>
  <c r="AA133"/>
  <c r="Y133"/>
  <c r="W133"/>
  <c r="BK133"/>
  <c r="N133"/>
  <c r="BF133" s="1"/>
  <c r="BI132"/>
  <c r="BH132"/>
  <c r="BG132"/>
  <c r="BE132"/>
  <c r="AA132"/>
  <c r="Y132"/>
  <c r="W132"/>
  <c r="BK132"/>
  <c r="N132"/>
  <c r="BF132" s="1"/>
  <c r="BI131"/>
  <c r="BH131"/>
  <c r="BG131"/>
  <c r="BE131"/>
  <c r="AA131"/>
  <c r="Y131"/>
  <c r="W131"/>
  <c r="BK131"/>
  <c r="N131"/>
  <c r="BF131" s="1"/>
  <c r="BI130"/>
  <c r="BH130"/>
  <c r="BG130"/>
  <c r="BE130"/>
  <c r="AA130"/>
  <c r="Y130"/>
  <c r="W130"/>
  <c r="BK130"/>
  <c r="N130"/>
  <c r="BF130" s="1"/>
  <c r="BI129"/>
  <c r="BH129"/>
  <c r="BG129"/>
  <c r="BE129"/>
  <c r="AA129"/>
  <c r="Y129"/>
  <c r="W129"/>
  <c r="BK129"/>
  <c r="N129"/>
  <c r="BF129" s="1"/>
  <c r="BI128"/>
  <c r="BH128"/>
  <c r="BG128"/>
  <c r="BE128"/>
  <c r="AA128"/>
  <c r="Y128"/>
  <c r="W128"/>
  <c r="BK128"/>
  <c r="N128"/>
  <c r="BF128" s="1"/>
  <c r="BI127"/>
  <c r="BH127"/>
  <c r="BG127"/>
  <c r="BE127"/>
  <c r="AA127"/>
  <c r="Y127"/>
  <c r="W127"/>
  <c r="BK127"/>
  <c r="N127"/>
  <c r="BF127" s="1"/>
  <c r="BI126"/>
  <c r="BH126"/>
  <c r="BG126"/>
  <c r="BE126"/>
  <c r="AA126"/>
  <c r="Y126"/>
  <c r="W126"/>
  <c r="BK126"/>
  <c r="N126"/>
  <c r="BF126" s="1"/>
  <c r="BI125"/>
  <c r="BH125"/>
  <c r="BG125"/>
  <c r="BE125"/>
  <c r="AA125"/>
  <c r="Y125"/>
  <c r="W125"/>
  <c r="BK125"/>
  <c r="N125"/>
  <c r="BF125" s="1"/>
  <c r="BI124"/>
  <c r="BH124"/>
  <c r="BG124"/>
  <c r="BE124"/>
  <c r="AA124"/>
  <c r="Y124"/>
  <c r="W124"/>
  <c r="BK124"/>
  <c r="N124"/>
  <c r="BF124" s="1"/>
  <c r="BI123"/>
  <c r="BH123"/>
  <c r="BG123"/>
  <c r="BE123"/>
  <c r="AA123"/>
  <c r="Y123"/>
  <c r="W123"/>
  <c r="BK123"/>
  <c r="N123"/>
  <c r="BF123"/>
  <c r="BI122"/>
  <c r="BH122"/>
  <c r="BG122"/>
  <c r="BE122"/>
  <c r="AA122"/>
  <c r="Y122"/>
  <c r="W122"/>
  <c r="BK122"/>
  <c r="N122"/>
  <c r="BF122" s="1"/>
  <c r="BI121"/>
  <c r="BH121"/>
  <c r="BG121"/>
  <c r="BE121"/>
  <c r="AA121"/>
  <c r="Y121"/>
  <c r="W121"/>
  <c r="BK121"/>
  <c r="N121"/>
  <c r="BF121" s="1"/>
  <c r="BI120"/>
  <c r="BH120"/>
  <c r="BG120"/>
  <c r="BE120"/>
  <c r="AA120"/>
  <c r="Y120"/>
  <c r="W120"/>
  <c r="BK120"/>
  <c r="N120"/>
  <c r="BF120" s="1"/>
  <c r="BI119"/>
  <c r="BH119"/>
  <c r="BG119"/>
  <c r="BE119"/>
  <c r="AA119"/>
  <c r="Y119"/>
  <c r="W119"/>
  <c r="BK119"/>
  <c r="N119"/>
  <c r="BF119" s="1"/>
  <c r="BI118"/>
  <c r="BH118"/>
  <c r="BG118"/>
  <c r="BE118"/>
  <c r="AA118"/>
  <c r="Y118"/>
  <c r="W118"/>
  <c r="BK118"/>
  <c r="N118"/>
  <c r="BF118" s="1"/>
  <c r="BI117"/>
  <c r="BH117"/>
  <c r="BG117"/>
  <c r="BE117"/>
  <c r="AA117"/>
  <c r="Y117"/>
  <c r="W117"/>
  <c r="BK117"/>
  <c r="N117"/>
  <c r="BF117" s="1"/>
  <c r="BI116"/>
  <c r="BH116"/>
  <c r="BG116"/>
  <c r="BE116"/>
  <c r="AA116"/>
  <c r="Y116"/>
  <c r="W116"/>
  <c r="BK116"/>
  <c r="N116"/>
  <c r="BF116" s="1"/>
  <c r="BI115"/>
  <c r="BH115"/>
  <c r="BG115"/>
  <c r="BE115"/>
  <c r="AA115"/>
  <c r="Y115"/>
  <c r="W115"/>
  <c r="BK115"/>
  <c r="N115"/>
  <c r="BF115" s="1"/>
  <c r="BI114"/>
  <c r="BH114"/>
  <c r="BG114"/>
  <c r="BE114"/>
  <c r="AA114"/>
  <c r="Y114"/>
  <c r="W114"/>
  <c r="BK114"/>
  <c r="N114"/>
  <c r="BF114" s="1"/>
  <c r="BI113"/>
  <c r="BH113"/>
  <c r="BG113"/>
  <c r="BE113"/>
  <c r="AA113"/>
  <c r="Y113"/>
  <c r="W113"/>
  <c r="BK113"/>
  <c r="N113"/>
  <c r="BF113" s="1"/>
  <c r="BI112"/>
  <c r="BH112"/>
  <c r="BG112"/>
  <c r="BE112"/>
  <c r="AA112"/>
  <c r="Y112"/>
  <c r="W112"/>
  <c r="BK112"/>
  <c r="N112"/>
  <c r="BF112" s="1"/>
  <c r="BI111"/>
  <c r="BH111"/>
  <c r="BG111"/>
  <c r="BE111"/>
  <c r="AA111"/>
  <c r="Y111"/>
  <c r="W111"/>
  <c r="BK111"/>
  <c r="N111"/>
  <c r="BF111" s="1"/>
  <c r="BI110"/>
  <c r="BH110"/>
  <c r="BG110"/>
  <c r="BE110"/>
  <c r="AA110"/>
  <c r="Y110"/>
  <c r="W110"/>
  <c r="BK110"/>
  <c r="N110"/>
  <c r="BF110" s="1"/>
  <c r="BI109"/>
  <c r="BH109"/>
  <c r="BG109"/>
  <c r="BE109"/>
  <c r="AA109"/>
  <c r="Y109"/>
  <c r="W109"/>
  <c r="BK109"/>
  <c r="N109"/>
  <c r="BF109"/>
  <c r="BI108"/>
  <c r="BH108"/>
  <c r="BG108"/>
  <c r="BE108"/>
  <c r="AA108"/>
  <c r="Y108"/>
  <c r="W108"/>
  <c r="BK108"/>
  <c r="N108"/>
  <c r="BF108" s="1"/>
  <c r="BI107"/>
  <c r="BH107"/>
  <c r="BG107"/>
  <c r="BE107"/>
  <c r="AA107"/>
  <c r="Y107"/>
  <c r="W107"/>
  <c r="BK107"/>
  <c r="N107"/>
  <c r="BF107" s="1"/>
  <c r="BI106"/>
  <c r="BH106"/>
  <c r="BG106"/>
  <c r="BE106"/>
  <c r="AA106"/>
  <c r="Y106"/>
  <c r="W106"/>
  <c r="BK106"/>
  <c r="N106"/>
  <c r="BF106" s="1"/>
  <c r="BI105"/>
  <c r="BH105"/>
  <c r="BG105"/>
  <c r="BE105"/>
  <c r="AA105"/>
  <c r="Y105"/>
  <c r="W105"/>
  <c r="BK105"/>
  <c r="N105"/>
  <c r="BF105" s="1"/>
  <c r="BI104"/>
  <c r="BH104"/>
  <c r="BG104"/>
  <c r="BE104"/>
  <c r="AA104"/>
  <c r="Y104"/>
  <c r="W104"/>
  <c r="BK104"/>
  <c r="N104"/>
  <c r="BF104" s="1"/>
  <c r="BI103"/>
  <c r="BH103"/>
  <c r="BG103"/>
  <c r="BE103"/>
  <c r="AA103"/>
  <c r="Y103"/>
  <c r="W103"/>
  <c r="BK103"/>
  <c r="N103"/>
  <c r="BF103" s="1"/>
  <c r="BI102"/>
  <c r="BH102"/>
  <c r="BG102"/>
  <c r="BE102"/>
  <c r="AA102"/>
  <c r="Y102"/>
  <c r="W102"/>
  <c r="BK102"/>
  <c r="N102"/>
  <c r="BF102" s="1"/>
  <c r="BI101"/>
  <c r="BH101"/>
  <c r="BG101"/>
  <c r="BE101"/>
  <c r="AA101"/>
  <c r="Y101"/>
  <c r="W101"/>
  <c r="BK101"/>
  <c r="N101"/>
  <c r="BF101" s="1"/>
  <c r="BI100"/>
  <c r="BH100"/>
  <c r="BG100"/>
  <c r="BE100"/>
  <c r="AA100"/>
  <c r="Y100"/>
  <c r="W100"/>
  <c r="BK100"/>
  <c r="N100"/>
  <c r="BF100" s="1"/>
  <c r="BI99"/>
  <c r="BH99"/>
  <c r="BG99"/>
  <c r="BE99"/>
  <c r="AA99"/>
  <c r="Y99"/>
  <c r="W99"/>
  <c r="BK99"/>
  <c r="N99"/>
  <c r="BF99" s="1"/>
  <c r="BI98"/>
  <c r="BH98"/>
  <c r="BG98"/>
  <c r="BE98"/>
  <c r="AA98"/>
  <c r="Y98"/>
  <c r="W98"/>
  <c r="BK98"/>
  <c r="N98"/>
  <c r="BF98" s="1"/>
  <c r="BI97"/>
  <c r="BH97"/>
  <c r="BG97"/>
  <c r="BE97"/>
  <c r="AA97"/>
  <c r="Y97"/>
  <c r="W97"/>
  <c r="BK97"/>
  <c r="N97"/>
  <c r="BF97" s="1"/>
  <c r="BI96"/>
  <c r="BH96"/>
  <c r="BG96"/>
  <c r="BE96"/>
  <c r="AA96"/>
  <c r="Y96"/>
  <c r="W96"/>
  <c r="BK96"/>
  <c r="N96"/>
  <c r="BF96" s="1"/>
  <c r="BI95"/>
  <c r="BH95"/>
  <c r="BG95"/>
  <c r="BE95"/>
  <c r="AA95"/>
  <c r="Y95"/>
  <c r="W95"/>
  <c r="BK95"/>
  <c r="N95"/>
  <c r="BF95" s="1"/>
  <c r="BI94"/>
  <c r="BH94"/>
  <c r="BG94"/>
  <c r="BE94"/>
  <c r="AA94"/>
  <c r="Y94"/>
  <c r="W94"/>
  <c r="BK94"/>
  <c r="N94"/>
  <c r="BF94" s="1"/>
  <c r="BI93"/>
  <c r="BH93"/>
  <c r="BG93"/>
  <c r="BE93"/>
  <c r="AA93"/>
  <c r="Y93"/>
  <c r="W93"/>
  <c r="BK93"/>
  <c r="N93"/>
  <c r="BF93" s="1"/>
  <c r="BI92"/>
  <c r="BH92"/>
  <c r="BG92"/>
  <c r="BE92"/>
  <c r="AA92"/>
  <c r="Y92"/>
  <c r="W92"/>
  <c r="BK92"/>
  <c r="N92"/>
  <c r="BF92" s="1"/>
  <c r="BI91"/>
  <c r="BH91"/>
  <c r="BG91"/>
  <c r="BE91"/>
  <c r="AA91"/>
  <c r="Y91"/>
  <c r="W91"/>
  <c r="BK91"/>
  <c r="N91"/>
  <c r="BF91"/>
  <c r="BI90"/>
  <c r="BH90"/>
  <c r="BG90"/>
  <c r="BE90"/>
  <c r="AA90"/>
  <c r="Y90"/>
  <c r="W90"/>
  <c r="BK90"/>
  <c r="N90"/>
  <c r="BF90" s="1"/>
  <c r="BI89"/>
  <c r="BH89"/>
  <c r="BG89"/>
  <c r="BE89"/>
  <c r="AA89"/>
  <c r="Y89"/>
  <c r="W89"/>
  <c r="BK89"/>
  <c r="N89"/>
  <c r="BF89" s="1"/>
  <c r="BI88"/>
  <c r="BH88"/>
  <c r="BG88"/>
  <c r="BE88"/>
  <c r="AA88"/>
  <c r="Y88"/>
  <c r="W88"/>
  <c r="BK88"/>
  <c r="N88"/>
  <c r="BF88" s="1"/>
  <c r="BI87"/>
  <c r="BH87"/>
  <c r="BG87"/>
  <c r="BE87"/>
  <c r="AA87"/>
  <c r="Y87"/>
  <c r="W87"/>
  <c r="BK87"/>
  <c r="N87"/>
  <c r="BF87" s="1"/>
  <c r="BI86"/>
  <c r="BH86"/>
  <c r="BG86"/>
  <c r="BE86"/>
  <c r="AA86"/>
  <c r="Y86"/>
  <c r="W86"/>
  <c r="BK86"/>
  <c r="N86"/>
  <c r="BF86" s="1"/>
  <c r="BI85"/>
  <c r="BH85"/>
  <c r="BG85"/>
  <c r="BE85"/>
  <c r="AA85"/>
  <c r="Y85"/>
  <c r="W85"/>
  <c r="BK85"/>
  <c r="N85"/>
  <c r="BF85" s="1"/>
  <c r="BI84"/>
  <c r="BH84"/>
  <c r="BG84"/>
  <c r="BE84"/>
  <c r="AA84"/>
  <c r="Y84"/>
  <c r="W84"/>
  <c r="BK84"/>
  <c r="N84"/>
  <c r="BF84" s="1"/>
  <c r="BI83"/>
  <c r="BH83"/>
  <c r="BG83"/>
  <c r="BE83"/>
  <c r="AA83"/>
  <c r="Y83"/>
  <c r="W83"/>
  <c r="BK83"/>
  <c r="N83"/>
  <c r="BF83"/>
  <c r="BI82"/>
  <c r="BH82"/>
  <c r="BG82"/>
  <c r="BE82"/>
  <c r="AA82"/>
  <c r="Y82"/>
  <c r="W82"/>
  <c r="BK82"/>
  <c r="N82"/>
  <c r="BF82" s="1"/>
  <c r="BI81"/>
  <c r="BH81"/>
  <c r="BG81"/>
  <c r="BE81"/>
  <c r="AA81"/>
  <c r="Y81"/>
  <c r="W81"/>
  <c r="BK81"/>
  <c r="N81"/>
  <c r="BF81" s="1"/>
  <c r="BI80"/>
  <c r="BH80"/>
  <c r="BG80"/>
  <c r="BE80"/>
  <c r="AA80"/>
  <c r="Y80"/>
  <c r="W80"/>
  <c r="BK80"/>
  <c r="N80"/>
  <c r="BF80" s="1"/>
  <c r="BI79"/>
  <c r="BH79"/>
  <c r="BG79"/>
  <c r="BE79"/>
  <c r="AA79"/>
  <c r="Y79"/>
  <c r="W79"/>
  <c r="BK79"/>
  <c r="N79"/>
  <c r="BF79" s="1"/>
  <c r="BI78"/>
  <c r="BH78"/>
  <c r="BG78"/>
  <c r="BE78"/>
  <c r="AA78"/>
  <c r="Y78"/>
  <c r="W78"/>
  <c r="BK78"/>
  <c r="N78"/>
  <c r="BF78" s="1"/>
  <c r="BI76"/>
  <c r="BH76"/>
  <c r="BG76"/>
  <c r="BE76"/>
  <c r="AA76"/>
  <c r="Y76"/>
  <c r="W76"/>
  <c r="BK76"/>
  <c r="N76"/>
  <c r="BF76" s="1"/>
  <c r="BI75"/>
  <c r="BH75"/>
  <c r="BG75"/>
  <c r="BE75"/>
  <c r="AA75"/>
  <c r="Y75"/>
  <c r="W75"/>
  <c r="BK75"/>
  <c r="N75"/>
  <c r="BF75" s="1"/>
  <c r="BI74"/>
  <c r="BH74"/>
  <c r="BG74"/>
  <c r="BE74"/>
  <c r="AA74"/>
  <c r="Y74"/>
  <c r="W74"/>
  <c r="BK74"/>
  <c r="N74"/>
  <c r="BF74" s="1"/>
  <c r="BI73"/>
  <c r="BH73"/>
  <c r="BG73"/>
  <c r="BE73"/>
  <c r="AA73"/>
  <c r="Y73"/>
  <c r="W73"/>
  <c r="BK73"/>
  <c r="N73"/>
  <c r="BF73" s="1"/>
  <c r="BI72"/>
  <c r="BH72"/>
  <c r="BG72"/>
  <c r="BE72"/>
  <c r="AA72"/>
  <c r="Y72"/>
  <c r="W72"/>
  <c r="BK72"/>
  <c r="N72"/>
  <c r="BF72" s="1"/>
  <c r="BI71"/>
  <c r="BH71"/>
  <c r="BG71"/>
  <c r="BE71"/>
  <c r="AA71"/>
  <c r="Y71"/>
  <c r="W71"/>
  <c r="BK71"/>
  <c r="N71"/>
  <c r="BF71" s="1"/>
  <c r="BI70"/>
  <c r="BH70"/>
  <c r="BG70"/>
  <c r="BE70"/>
  <c r="AA70"/>
  <c r="Y70"/>
  <c r="W70"/>
  <c r="BK70"/>
  <c r="N70"/>
  <c r="BF70" s="1"/>
  <c r="BI69"/>
  <c r="BH69"/>
  <c r="BG69"/>
  <c r="BE69"/>
  <c r="AA69"/>
  <c r="Y69"/>
  <c r="W69"/>
  <c r="BK69"/>
  <c r="N69"/>
  <c r="BF69" s="1"/>
  <c r="BI68"/>
  <c r="BH68"/>
  <c r="BG68"/>
  <c r="BE68"/>
  <c r="AA68"/>
  <c r="Y68"/>
  <c r="W68"/>
  <c r="BK68"/>
  <c r="N68"/>
  <c r="BF68" s="1"/>
  <c r="BI67"/>
  <c r="BH67"/>
  <c r="BG67"/>
  <c r="BE67"/>
  <c r="AA67"/>
  <c r="Y67"/>
  <c r="W67"/>
  <c r="BK67"/>
  <c r="N67"/>
  <c r="BF67" s="1"/>
  <c r="BI66"/>
  <c r="BH66"/>
  <c r="BG66"/>
  <c r="BE66"/>
  <c r="AA66"/>
  <c r="Y66"/>
  <c r="W66"/>
  <c r="BK66"/>
  <c r="N66"/>
  <c r="BF66" s="1"/>
  <c r="BI65"/>
  <c r="BH65"/>
  <c r="BG65"/>
  <c r="BE65"/>
  <c r="AA65"/>
  <c r="Y65"/>
  <c r="W65"/>
  <c r="BK65"/>
  <c r="N65"/>
  <c r="BF65" s="1"/>
  <c r="BI64"/>
  <c r="BH64"/>
  <c r="BG64"/>
  <c r="BE64"/>
  <c r="AA64"/>
  <c r="Y64"/>
  <c r="W64"/>
  <c r="BK64"/>
  <c r="N64"/>
  <c r="BF64" s="1"/>
  <c r="BI63"/>
  <c r="BH63"/>
  <c r="BG63"/>
  <c r="BE63"/>
  <c r="AA63"/>
  <c r="Y63"/>
  <c r="W63"/>
  <c r="BK63"/>
  <c r="N63"/>
  <c r="BF63" s="1"/>
  <c r="BI62"/>
  <c r="BH62"/>
  <c r="BG62"/>
  <c r="BE62"/>
  <c r="AA62"/>
  <c r="Y62"/>
  <c r="W62"/>
  <c r="BK62"/>
  <c r="N62"/>
  <c r="BF62" s="1"/>
  <c r="BI61"/>
  <c r="BH61"/>
  <c r="BG61"/>
  <c r="BE61"/>
  <c r="AA61"/>
  <c r="Y61"/>
  <c r="W61"/>
  <c r="BK61"/>
  <c r="N61"/>
  <c r="BF61" s="1"/>
  <c r="BI60"/>
  <c r="BH60"/>
  <c r="BG60"/>
  <c r="BE60"/>
  <c r="AA60"/>
  <c r="Y60"/>
  <c r="W60"/>
  <c r="BK60"/>
  <c r="N60"/>
  <c r="BF60" s="1"/>
  <c r="BI59"/>
  <c r="BH59"/>
  <c r="BG59"/>
  <c r="BE59"/>
  <c r="AA59"/>
  <c r="Y59"/>
  <c r="W59"/>
  <c r="BK59"/>
  <c r="N59"/>
  <c r="BF59" s="1"/>
  <c r="BI58"/>
  <c r="BH58"/>
  <c r="BG58"/>
  <c r="BE58"/>
  <c r="AA58"/>
  <c r="Y58"/>
  <c r="W58"/>
  <c r="BK58"/>
  <c r="N58"/>
  <c r="BF58" s="1"/>
  <c r="BI57"/>
  <c r="BH57"/>
  <c r="BG57"/>
  <c r="BE57"/>
  <c r="AA57"/>
  <c r="Y57"/>
  <c r="W57"/>
  <c r="BK57"/>
  <c r="N57"/>
  <c r="BF57" s="1"/>
  <c r="BI56"/>
  <c r="BH56"/>
  <c r="BG56"/>
  <c r="BE56"/>
  <c r="AA56"/>
  <c r="Y56"/>
  <c r="W56"/>
  <c r="BK56"/>
  <c r="N56"/>
  <c r="BF56" s="1"/>
  <c r="BI55"/>
  <c r="BH55"/>
  <c r="BG55"/>
  <c r="BE55"/>
  <c r="AA55"/>
  <c r="Y55"/>
  <c r="W55"/>
  <c r="BK55"/>
  <c r="N55"/>
  <c r="BF55" s="1"/>
  <c r="BI54"/>
  <c r="BH54"/>
  <c r="BG54"/>
  <c r="BE54"/>
  <c r="AA54"/>
  <c r="Y54"/>
  <c r="W54"/>
  <c r="BK54"/>
  <c r="N54"/>
  <c r="BF54" s="1"/>
  <c r="BI53"/>
  <c r="BH53"/>
  <c r="BG53"/>
  <c r="BE53"/>
  <c r="AA53"/>
  <c r="Y53"/>
  <c r="W53"/>
  <c r="BK53"/>
  <c r="N53"/>
  <c r="BF53" s="1"/>
  <c r="BI52"/>
  <c r="BH52"/>
  <c r="BG52"/>
  <c r="BE52"/>
  <c r="AA52"/>
  <c r="Y52"/>
  <c r="W52"/>
  <c r="BK52"/>
  <c r="N52"/>
  <c r="BF52" s="1"/>
  <c r="BI51"/>
  <c r="BH51"/>
  <c r="BG51"/>
  <c r="BE51"/>
  <c r="AA51"/>
  <c r="Y51"/>
  <c r="W51"/>
  <c r="BK51"/>
  <c r="N51"/>
  <c r="BF51" s="1"/>
  <c r="BI50"/>
  <c r="BH50"/>
  <c r="BG50"/>
  <c r="BE50"/>
  <c r="AA50"/>
  <c r="Y50"/>
  <c r="W50"/>
  <c r="BK50"/>
  <c r="N50"/>
  <c r="BF50" s="1"/>
  <c r="BI49"/>
  <c r="BH49"/>
  <c r="BG49"/>
  <c r="BE49"/>
  <c r="AA49"/>
  <c r="Y49"/>
  <c r="W49"/>
  <c r="BK49"/>
  <c r="N49"/>
  <c r="BF49" s="1"/>
  <c r="BI48"/>
  <c r="BH48"/>
  <c r="BG48"/>
  <c r="BE48"/>
  <c r="AA48"/>
  <c r="Y48"/>
  <c r="W48"/>
  <c r="BK48"/>
  <c r="N48"/>
  <c r="BF48" s="1"/>
  <c r="BI47"/>
  <c r="BH47"/>
  <c r="BG47"/>
  <c r="BE47"/>
  <c r="AA47"/>
  <c r="Y47"/>
  <c r="W47"/>
  <c r="BK47"/>
  <c r="N47"/>
  <c r="BF47" s="1"/>
  <c r="BI46"/>
  <c r="BH46"/>
  <c r="BG46"/>
  <c r="BE46"/>
  <c r="AA46"/>
  <c r="Y46"/>
  <c r="W46"/>
  <c r="BK46"/>
  <c r="N46"/>
  <c r="BF46" s="1"/>
  <c r="BI45"/>
  <c r="BH45"/>
  <c r="BG45"/>
  <c r="BE45"/>
  <c r="AA45"/>
  <c r="Y45"/>
  <c r="W45"/>
  <c r="BK45"/>
  <c r="N45"/>
  <c r="BF45" s="1"/>
  <c r="BI44"/>
  <c r="BH44"/>
  <c r="BG44"/>
  <c r="BE44"/>
  <c r="AA44"/>
  <c r="Y44"/>
  <c r="W44"/>
  <c r="BK44"/>
  <c r="N44"/>
  <c r="BF44" s="1"/>
  <c r="BI43"/>
  <c r="BH43"/>
  <c r="BG43"/>
  <c r="BE43"/>
  <c r="AA43"/>
  <c r="Y43"/>
  <c r="W43"/>
  <c r="BK43"/>
  <c r="N43"/>
  <c r="BF43" s="1"/>
  <c r="BI42"/>
  <c r="BH42"/>
  <c r="BG42"/>
  <c r="BE42"/>
  <c r="AA42"/>
  <c r="Y42"/>
  <c r="W42"/>
  <c r="BK42"/>
  <c r="N42"/>
  <c r="BF42" s="1"/>
  <c r="BI41"/>
  <c r="BH41"/>
  <c r="BG41"/>
  <c r="BE41"/>
  <c r="AA41"/>
  <c r="Y41"/>
  <c r="W41"/>
  <c r="BK41"/>
  <c r="N41"/>
  <c r="BF41" s="1"/>
  <c r="BI40"/>
  <c r="BH40"/>
  <c r="BG40"/>
  <c r="BE40"/>
  <c r="AA40"/>
  <c r="Y40"/>
  <c r="W40"/>
  <c r="BK40"/>
  <c r="N40"/>
  <c r="BF40" s="1"/>
  <c r="BI39"/>
  <c r="BH39"/>
  <c r="BG39"/>
  <c r="BE39"/>
  <c r="AA39"/>
  <c r="Y39"/>
  <c r="W39"/>
  <c r="BK39"/>
  <c r="N39"/>
  <c r="BF39" s="1"/>
  <c r="BI38"/>
  <c r="BH38"/>
  <c r="BG38"/>
  <c r="BE38"/>
  <c r="AA38"/>
  <c r="Y38"/>
  <c r="W38"/>
  <c r="BK38"/>
  <c r="N38"/>
  <c r="BF38" s="1"/>
  <c r="BI37"/>
  <c r="BH37"/>
  <c r="BG37"/>
  <c r="BE37"/>
  <c r="AA37"/>
  <c r="Y37"/>
  <c r="W37"/>
  <c r="BK37"/>
  <c r="N37"/>
  <c r="BF37" s="1"/>
  <c r="BI36"/>
  <c r="BH36"/>
  <c r="BG36"/>
  <c r="BE36"/>
  <c r="AA36"/>
  <c r="Y36"/>
  <c r="W36"/>
  <c r="BK36"/>
  <c r="N36"/>
  <c r="BF36" s="1"/>
  <c r="BI35"/>
  <c r="BH35"/>
  <c r="BG35"/>
  <c r="BE35"/>
  <c r="AA35"/>
  <c r="Y35"/>
  <c r="W35"/>
  <c r="BK35"/>
  <c r="N35"/>
  <c r="BF35" s="1"/>
  <c r="BI34"/>
  <c r="BH34"/>
  <c r="BG34"/>
  <c r="BE34"/>
  <c r="AA34"/>
  <c r="Y34"/>
  <c r="W34"/>
  <c r="BK34"/>
  <c r="N34"/>
  <c r="BF34" s="1"/>
  <c r="BI33"/>
  <c r="BH33"/>
  <c r="BG33"/>
  <c r="BE33"/>
  <c r="AA33"/>
  <c r="Y33"/>
  <c r="W33"/>
  <c r="BK33"/>
  <c r="N33"/>
  <c r="BF33" s="1"/>
  <c r="BI32"/>
  <c r="BH32"/>
  <c r="BG32"/>
  <c r="BE32"/>
  <c r="AA32"/>
  <c r="Y32"/>
  <c r="W32"/>
  <c r="BK32"/>
  <c r="N32"/>
  <c r="BF32" s="1"/>
  <c r="BI31"/>
  <c r="BH31"/>
  <c r="BG31"/>
  <c r="BE31"/>
  <c r="AA31"/>
  <c r="Y31"/>
  <c r="W31"/>
  <c r="BK31"/>
  <c r="N31"/>
  <c r="BF31" s="1"/>
  <c r="BI30"/>
  <c r="BH30"/>
  <c r="BG30"/>
  <c r="BE30"/>
  <c r="AA30"/>
  <c r="Y30"/>
  <c r="W30"/>
  <c r="BK30"/>
  <c r="N30"/>
  <c r="BF30" s="1"/>
  <c r="BI29"/>
  <c r="BH29"/>
  <c r="BG29"/>
  <c r="BE29"/>
  <c r="AA29"/>
  <c r="Y29"/>
  <c r="W29"/>
  <c r="BK29"/>
  <c r="N29"/>
  <c r="BF29" s="1"/>
  <c r="BI28"/>
  <c r="BH28"/>
  <c r="BG28"/>
  <c r="BE28"/>
  <c r="AA28"/>
  <c r="Y28"/>
  <c r="W28"/>
  <c r="BK28"/>
  <c r="N28"/>
  <c r="BF28" s="1"/>
  <c r="BI27"/>
  <c r="BH27"/>
  <c r="BG27"/>
  <c r="BE27"/>
  <c r="AA27"/>
  <c r="Y27"/>
  <c r="W27"/>
  <c r="BK27"/>
  <c r="N27"/>
  <c r="BF27" s="1"/>
  <c r="BI26"/>
  <c r="BH26"/>
  <c r="BG26"/>
  <c r="BE26"/>
  <c r="AA26"/>
  <c r="Y26"/>
  <c r="W26"/>
  <c r="BK26"/>
  <c r="N26"/>
  <c r="BF26" s="1"/>
  <c r="BI25"/>
  <c r="BH25"/>
  <c r="BG25"/>
  <c r="BE25"/>
  <c r="AA25"/>
  <c r="Y25"/>
  <c r="W25"/>
  <c r="BK25"/>
  <c r="N25"/>
  <c r="BF25" s="1"/>
  <c r="BI24"/>
  <c r="BH24"/>
  <c r="BG24"/>
  <c r="BE24"/>
  <c r="AA24"/>
  <c r="Y24"/>
  <c r="W24"/>
  <c r="BK24"/>
  <c r="N24"/>
  <c r="BF24" s="1"/>
  <c r="BI23"/>
  <c r="BH23"/>
  <c r="BG23"/>
  <c r="BE23"/>
  <c r="AA23"/>
  <c r="Y23"/>
  <c r="W23"/>
  <c r="BK23"/>
  <c r="N23"/>
  <c r="BF23"/>
  <c r="BI22"/>
  <c r="BH22"/>
  <c r="BG22"/>
  <c r="BE22"/>
  <c r="AA22"/>
  <c r="Y22"/>
  <c r="W22"/>
  <c r="BK22"/>
  <c r="N22"/>
  <c r="BF22" s="1"/>
  <c r="BI21"/>
  <c r="BH21"/>
  <c r="BG21"/>
  <c r="BE21"/>
  <c r="AA21"/>
  <c r="Y21"/>
  <c r="W21"/>
  <c r="BK21"/>
  <c r="N21"/>
  <c r="BF21" s="1"/>
  <c r="BI20"/>
  <c r="BH20"/>
  <c r="BG20"/>
  <c r="BE20"/>
  <c r="AA20"/>
  <c r="Y20"/>
  <c r="W20"/>
  <c r="BK20"/>
  <c r="N20"/>
  <c r="BF20" s="1"/>
  <c r="BI19"/>
  <c r="BH19"/>
  <c r="BG19"/>
  <c r="BE19"/>
  <c r="AA19"/>
  <c r="Y19"/>
  <c r="W19"/>
  <c r="BK19"/>
  <c r="N19"/>
  <c r="BF19" s="1"/>
  <c r="BI18"/>
  <c r="BH18"/>
  <c r="BG18"/>
  <c r="BE18"/>
  <c r="AA18"/>
  <c r="Y18"/>
  <c r="W18"/>
  <c r="BK18"/>
  <c r="N18"/>
  <c r="BF18" s="1"/>
  <c r="BI17"/>
  <c r="BH17"/>
  <c r="BG17"/>
  <c r="BE17"/>
  <c r="AA17"/>
  <c r="Y17"/>
  <c r="W17"/>
  <c r="BK17"/>
  <c r="N17"/>
  <c r="BF17" s="1"/>
  <c r="AS95" i="1"/>
  <c r="AY94"/>
  <c r="AX94"/>
  <c r="AS94"/>
  <c r="AY92"/>
  <c r="AX92"/>
  <c r="BI459" i="6"/>
  <c r="BH459"/>
  <c r="BG459"/>
  <c r="BE459"/>
  <c r="AA459"/>
  <c r="Y459"/>
  <c r="W459"/>
  <c r="BK459"/>
  <c r="N459"/>
  <c r="BF459" s="1"/>
  <c r="BI458"/>
  <c r="BH458"/>
  <c r="BG458"/>
  <c r="BE458"/>
  <c r="AA458"/>
  <c r="Y458"/>
  <c r="W458"/>
  <c r="BK458"/>
  <c r="N458"/>
  <c r="BF458" s="1"/>
  <c r="BI457"/>
  <c r="BH457"/>
  <c r="BG457"/>
  <c r="BE457"/>
  <c r="AA457"/>
  <c r="Y457"/>
  <c r="W457"/>
  <c r="BK457"/>
  <c r="N457"/>
  <c r="BF457" s="1"/>
  <c r="BI456"/>
  <c r="BH456"/>
  <c r="BG456"/>
  <c r="BE456"/>
  <c r="AA456"/>
  <c r="Y456"/>
  <c r="W456"/>
  <c r="BK456"/>
  <c r="N456"/>
  <c r="BF456" s="1"/>
  <c r="BI455"/>
  <c r="BH455"/>
  <c r="BG455"/>
  <c r="BE455"/>
  <c r="AA455"/>
  <c r="Y455"/>
  <c r="W455"/>
  <c r="BK455"/>
  <c r="N455"/>
  <c r="BF455" s="1"/>
  <c r="BI453"/>
  <c r="BH453"/>
  <c r="BG453"/>
  <c r="BE453"/>
  <c r="AA453"/>
  <c r="Y453"/>
  <c r="W453"/>
  <c r="BK453"/>
  <c r="N453"/>
  <c r="BF453" s="1"/>
  <c r="BI452"/>
  <c r="BH452"/>
  <c r="BG452"/>
  <c r="BE452"/>
  <c r="AA452"/>
  <c r="Y452"/>
  <c r="W452"/>
  <c r="BK452"/>
  <c r="N452"/>
  <c r="BF452" s="1"/>
  <c r="BI451"/>
  <c r="BH451"/>
  <c r="BG451"/>
  <c r="BE451"/>
  <c r="AA451"/>
  <c r="Y451"/>
  <c r="W451"/>
  <c r="BK451"/>
  <c r="N451"/>
  <c r="BF451" s="1"/>
  <c r="BI450"/>
  <c r="BH450"/>
  <c r="BG450"/>
  <c r="BE450"/>
  <c r="AA450"/>
  <c r="Y450"/>
  <c r="W450"/>
  <c r="BK450"/>
  <c r="N450"/>
  <c r="BF450" s="1"/>
  <c r="BI449"/>
  <c r="BH449"/>
  <c r="BG449"/>
  <c r="BE449"/>
  <c r="AA449"/>
  <c r="Y449"/>
  <c r="W449"/>
  <c r="BK449"/>
  <c r="N449"/>
  <c r="BF449" s="1"/>
  <c r="BI448"/>
  <c r="BH448"/>
  <c r="BG448"/>
  <c r="BE448"/>
  <c r="AA448"/>
  <c r="Y448"/>
  <c r="W448"/>
  <c r="BK448"/>
  <c r="N448"/>
  <c r="BF448" s="1"/>
  <c r="BI447"/>
  <c r="BH447"/>
  <c r="BG447"/>
  <c r="BE447"/>
  <c r="AA447"/>
  <c r="Y447"/>
  <c r="W447"/>
  <c r="BK447"/>
  <c r="N447"/>
  <c r="BF447"/>
  <c r="BI446"/>
  <c r="BH446"/>
  <c r="BG446"/>
  <c r="BE446"/>
  <c r="AA446"/>
  <c r="Y446"/>
  <c r="W446"/>
  <c r="BK446"/>
  <c r="N446"/>
  <c r="BF446" s="1"/>
  <c r="BI444"/>
  <c r="BH444"/>
  <c r="BG444"/>
  <c r="BE444"/>
  <c r="AA444"/>
  <c r="Y444"/>
  <c r="W444"/>
  <c r="BK444"/>
  <c r="N444"/>
  <c r="BF444" s="1"/>
  <c r="BI443"/>
  <c r="BH443"/>
  <c r="BG443"/>
  <c r="BE443"/>
  <c r="AA443"/>
  <c r="Y443"/>
  <c r="W443"/>
  <c r="BK443"/>
  <c r="N443"/>
  <c r="BF443" s="1"/>
  <c r="BI442"/>
  <c r="BH442"/>
  <c r="BG442"/>
  <c r="BE442"/>
  <c r="AA442"/>
  <c r="Y442"/>
  <c r="W442"/>
  <c r="BK442"/>
  <c r="N442"/>
  <c r="BF442" s="1"/>
  <c r="BI441"/>
  <c r="BH441"/>
  <c r="BG441"/>
  <c r="BE441"/>
  <c r="AA441"/>
  <c r="Y441"/>
  <c r="W441"/>
  <c r="BK441"/>
  <c r="N441"/>
  <c r="BF441" s="1"/>
  <c r="BI440"/>
  <c r="BH440"/>
  <c r="BG440"/>
  <c r="BE440"/>
  <c r="AA440"/>
  <c r="Y440"/>
  <c r="W440"/>
  <c r="BK440"/>
  <c r="N440"/>
  <c r="BF440" s="1"/>
  <c r="BI439"/>
  <c r="BH439"/>
  <c r="BG439"/>
  <c r="BE439"/>
  <c r="AA439"/>
  <c r="Y439"/>
  <c r="W439"/>
  <c r="BK439"/>
  <c r="N439"/>
  <c r="BF439" s="1"/>
  <c r="BI438"/>
  <c r="BH438"/>
  <c r="BG438"/>
  <c r="BE438"/>
  <c r="AA438"/>
  <c r="Y438"/>
  <c r="W438"/>
  <c r="BK438"/>
  <c r="N438"/>
  <c r="BF438" s="1"/>
  <c r="BI437"/>
  <c r="BH437"/>
  <c r="BG437"/>
  <c r="BE437"/>
  <c r="AA437"/>
  <c r="Y437"/>
  <c r="W437"/>
  <c r="BK437"/>
  <c r="N437"/>
  <c r="BF437" s="1"/>
  <c r="BI436"/>
  <c r="BH436"/>
  <c r="BG436"/>
  <c r="BE436"/>
  <c r="AA436"/>
  <c r="Y436"/>
  <c r="W436"/>
  <c r="BK436"/>
  <c r="N436"/>
  <c r="BF436" s="1"/>
  <c r="BI435"/>
  <c r="BH435"/>
  <c r="BG435"/>
  <c r="BE435"/>
  <c r="AA435"/>
  <c r="Y435"/>
  <c r="W435"/>
  <c r="BK435"/>
  <c r="N435"/>
  <c r="BF435" s="1"/>
  <c r="BI434"/>
  <c r="BH434"/>
  <c r="BG434"/>
  <c r="BE434"/>
  <c r="AA434"/>
  <c r="Y434"/>
  <c r="W434"/>
  <c r="BK434"/>
  <c r="N434"/>
  <c r="BF434" s="1"/>
  <c r="BI433"/>
  <c r="BH433"/>
  <c r="BG433"/>
  <c r="BE433"/>
  <c r="AA433"/>
  <c r="Y433"/>
  <c r="W433"/>
  <c r="BK433"/>
  <c r="N433"/>
  <c r="BF433" s="1"/>
  <c r="BI432"/>
  <c r="BH432"/>
  <c r="BG432"/>
  <c r="BE432"/>
  <c r="AA432"/>
  <c r="Y432"/>
  <c r="W432"/>
  <c r="BK432"/>
  <c r="N432"/>
  <c r="BF432" s="1"/>
  <c r="BI431"/>
  <c r="BH431"/>
  <c r="BG431"/>
  <c r="BE431"/>
  <c r="AA431"/>
  <c r="Y431"/>
  <c r="W431"/>
  <c r="BK431"/>
  <c r="N431"/>
  <c r="BF431" s="1"/>
  <c r="BI430"/>
  <c r="BH430"/>
  <c r="BG430"/>
  <c r="BE430"/>
  <c r="AA430"/>
  <c r="Y430"/>
  <c r="W430"/>
  <c r="BK430"/>
  <c r="N430"/>
  <c r="BF430" s="1"/>
  <c r="BI429"/>
  <c r="BH429"/>
  <c r="BG429"/>
  <c r="BE429"/>
  <c r="AA429"/>
  <c r="Y429"/>
  <c r="W429"/>
  <c r="BK429"/>
  <c r="N429"/>
  <c r="BF429" s="1"/>
  <c r="BI428"/>
  <c r="BH428"/>
  <c r="BG428"/>
  <c r="BE428"/>
  <c r="AA428"/>
  <c r="Y428"/>
  <c r="W428"/>
  <c r="BK428"/>
  <c r="N428"/>
  <c r="BF428" s="1"/>
  <c r="BI427"/>
  <c r="BH427"/>
  <c r="BG427"/>
  <c r="BE427"/>
  <c r="AA427"/>
  <c r="Y427"/>
  <c r="W427"/>
  <c r="BK427"/>
  <c r="N427"/>
  <c r="BF427" s="1"/>
  <c r="BI426"/>
  <c r="BH426"/>
  <c r="BG426"/>
  <c r="BE426"/>
  <c r="AA426"/>
  <c r="Y426"/>
  <c r="W426"/>
  <c r="BK426"/>
  <c r="N426"/>
  <c r="BF426" s="1"/>
  <c r="BI425"/>
  <c r="BH425"/>
  <c r="BG425"/>
  <c r="BE425"/>
  <c r="AA425"/>
  <c r="Y425"/>
  <c r="W425"/>
  <c r="BK425"/>
  <c r="N425"/>
  <c r="BF425" s="1"/>
  <c r="BI424"/>
  <c r="BH424"/>
  <c r="BG424"/>
  <c r="BE424"/>
  <c r="AA424"/>
  <c r="Y424"/>
  <c r="W424"/>
  <c r="BK424"/>
  <c r="N424"/>
  <c r="BF424" s="1"/>
  <c r="BI423"/>
  <c r="BH423"/>
  <c r="BG423"/>
  <c r="BE423"/>
  <c r="AA423"/>
  <c r="Y423"/>
  <c r="W423"/>
  <c r="BK423"/>
  <c r="N423"/>
  <c r="BF423" s="1"/>
  <c r="BI422"/>
  <c r="BH422"/>
  <c r="BG422"/>
  <c r="BE422"/>
  <c r="AA422"/>
  <c r="Y422"/>
  <c r="W422"/>
  <c r="BK422"/>
  <c r="N422"/>
  <c r="BF422" s="1"/>
  <c r="BI421"/>
  <c r="BH421"/>
  <c r="BG421"/>
  <c r="BE421"/>
  <c r="AA421"/>
  <c r="Y421"/>
  <c r="W421"/>
  <c r="BK421"/>
  <c r="N421"/>
  <c r="BF421" s="1"/>
  <c r="BI420"/>
  <c r="BH420"/>
  <c r="BG420"/>
  <c r="BE420"/>
  <c r="AA420"/>
  <c r="Y420"/>
  <c r="W420"/>
  <c r="BK420"/>
  <c r="N420"/>
  <c r="BF420" s="1"/>
  <c r="BI419"/>
  <c r="BH419"/>
  <c r="BG419"/>
  <c r="BE419"/>
  <c r="AA419"/>
  <c r="Y419"/>
  <c r="W419"/>
  <c r="BK419"/>
  <c r="N419"/>
  <c r="BF419" s="1"/>
  <c r="BI418"/>
  <c r="BH418"/>
  <c r="BG418"/>
  <c r="BE418"/>
  <c r="AA418"/>
  <c r="Y418"/>
  <c r="W418"/>
  <c r="BK418"/>
  <c r="N418"/>
  <c r="BF418" s="1"/>
  <c r="BI417"/>
  <c r="BH417"/>
  <c r="BG417"/>
  <c r="BE417"/>
  <c r="AA417"/>
  <c r="Y417"/>
  <c r="W417"/>
  <c r="BK417"/>
  <c r="N417"/>
  <c r="BF417" s="1"/>
  <c r="BI416"/>
  <c r="BH416"/>
  <c r="BG416"/>
  <c r="BE416"/>
  <c r="AA416"/>
  <c r="Y416"/>
  <c r="W416"/>
  <c r="BK416"/>
  <c r="N416"/>
  <c r="BF416" s="1"/>
  <c r="BI415"/>
  <c r="BH415"/>
  <c r="BG415"/>
  <c r="BE415"/>
  <c r="AA415"/>
  <c r="Y415"/>
  <c r="W415"/>
  <c r="BK415"/>
  <c r="N415"/>
  <c r="BF415" s="1"/>
  <c r="BI414"/>
  <c r="BH414"/>
  <c r="BG414"/>
  <c r="BE414"/>
  <c r="AA414"/>
  <c r="Y414"/>
  <c r="W414"/>
  <c r="BK414"/>
  <c r="N414"/>
  <c r="BF414" s="1"/>
  <c r="BI413"/>
  <c r="BH413"/>
  <c r="BG413"/>
  <c r="BE413"/>
  <c r="AA413"/>
  <c r="Y413"/>
  <c r="W413"/>
  <c r="BK413"/>
  <c r="N413"/>
  <c r="BF413" s="1"/>
  <c r="BI412"/>
  <c r="BH412"/>
  <c r="BG412"/>
  <c r="BE412"/>
  <c r="AA412"/>
  <c r="Y412"/>
  <c r="W412"/>
  <c r="BK412"/>
  <c r="N412"/>
  <c r="BF412" s="1"/>
  <c r="BI411"/>
  <c r="BH411"/>
  <c r="BG411"/>
  <c r="BE411"/>
  <c r="AA411"/>
  <c r="Y411"/>
  <c r="W411"/>
  <c r="BK411"/>
  <c r="N411"/>
  <c r="BF411" s="1"/>
  <c r="BI410"/>
  <c r="BH410"/>
  <c r="BG410"/>
  <c r="BE410"/>
  <c r="AA410"/>
  <c r="Y410"/>
  <c r="W410"/>
  <c r="BK410"/>
  <c r="N410"/>
  <c r="BF410" s="1"/>
  <c r="BI409"/>
  <c r="BH409"/>
  <c r="BG409"/>
  <c r="BE409"/>
  <c r="AA409"/>
  <c r="Y409"/>
  <c r="W409"/>
  <c r="BK409"/>
  <c r="N409"/>
  <c r="BF409" s="1"/>
  <c r="BI408"/>
  <c r="BH408"/>
  <c r="BG408"/>
  <c r="BE408"/>
  <c r="AA408"/>
  <c r="Y408"/>
  <c r="W408"/>
  <c r="BK408"/>
  <c r="N408"/>
  <c r="BF408" s="1"/>
  <c r="BI407"/>
  <c r="BH407"/>
  <c r="BG407"/>
  <c r="BE407"/>
  <c r="AA407"/>
  <c r="Y407"/>
  <c r="W407"/>
  <c r="BK407"/>
  <c r="N407"/>
  <c r="BF407" s="1"/>
  <c r="BI406"/>
  <c r="BH406"/>
  <c r="BG406"/>
  <c r="BE406"/>
  <c r="AA406"/>
  <c r="Y406"/>
  <c r="W406"/>
  <c r="BK406"/>
  <c r="N406"/>
  <c r="BF406" s="1"/>
  <c r="BI405"/>
  <c r="BH405"/>
  <c r="BG405"/>
  <c r="BE405"/>
  <c r="AA405"/>
  <c r="Y405"/>
  <c r="W405"/>
  <c r="BK405"/>
  <c r="N405"/>
  <c r="BF405" s="1"/>
  <c r="BI404"/>
  <c r="BH404"/>
  <c r="BG404"/>
  <c r="BE404"/>
  <c r="AA404"/>
  <c r="Y404"/>
  <c r="W404"/>
  <c r="BK404"/>
  <c r="N404"/>
  <c r="BF404" s="1"/>
  <c r="BI403"/>
  <c r="BH403"/>
  <c r="BG403"/>
  <c r="BE403"/>
  <c r="AA403"/>
  <c r="Y403"/>
  <c r="W403"/>
  <c r="BK403"/>
  <c r="N403"/>
  <c r="BF403" s="1"/>
  <c r="BI402"/>
  <c r="BH402"/>
  <c r="BG402"/>
  <c r="BE402"/>
  <c r="AA402"/>
  <c r="Y402"/>
  <c r="W402"/>
  <c r="BK402"/>
  <c r="N402"/>
  <c r="BF402" s="1"/>
  <c r="BI401"/>
  <c r="BH401"/>
  <c r="BG401"/>
  <c r="BE401"/>
  <c r="AA401"/>
  <c r="Y401"/>
  <c r="W401"/>
  <c r="BK401"/>
  <c r="N401"/>
  <c r="BF401" s="1"/>
  <c r="BI400"/>
  <c r="BH400"/>
  <c r="BG400"/>
  <c r="BE400"/>
  <c r="AA400"/>
  <c r="Y400"/>
  <c r="W400"/>
  <c r="BK400"/>
  <c r="N400"/>
  <c r="BF400" s="1"/>
  <c r="BI399"/>
  <c r="BH399"/>
  <c r="BG399"/>
  <c r="BE399"/>
  <c r="AA399"/>
  <c r="Y399"/>
  <c r="W399"/>
  <c r="BK399"/>
  <c r="N399"/>
  <c r="BF399" s="1"/>
  <c r="BI398"/>
  <c r="BH398"/>
  <c r="BG398"/>
  <c r="BE398"/>
  <c r="AA398"/>
  <c r="Y398"/>
  <c r="W398"/>
  <c r="BK398"/>
  <c r="N398"/>
  <c r="BF398" s="1"/>
  <c r="BI397"/>
  <c r="BH397"/>
  <c r="BG397"/>
  <c r="BE397"/>
  <c r="AA397"/>
  <c r="Y397"/>
  <c r="W397"/>
  <c r="BK397"/>
  <c r="N397"/>
  <c r="BF397" s="1"/>
  <c r="BI396"/>
  <c r="BH396"/>
  <c r="BG396"/>
  <c r="BE396"/>
  <c r="AA396"/>
  <c r="Y396"/>
  <c r="W396"/>
  <c r="BK396"/>
  <c r="N396"/>
  <c r="BF396" s="1"/>
  <c r="BI395"/>
  <c r="BH395"/>
  <c r="BG395"/>
  <c r="BE395"/>
  <c r="AA395"/>
  <c r="Y395"/>
  <c r="W395"/>
  <c r="BK395"/>
  <c r="N395"/>
  <c r="BF395" s="1"/>
  <c r="BI394"/>
  <c r="BH394"/>
  <c r="BG394"/>
  <c r="BE394"/>
  <c r="AA394"/>
  <c r="Y394"/>
  <c r="W394"/>
  <c r="BK394"/>
  <c r="N394"/>
  <c r="BF394" s="1"/>
  <c r="BI393"/>
  <c r="BH393"/>
  <c r="BG393"/>
  <c r="BE393"/>
  <c r="AA393"/>
  <c r="Y393"/>
  <c r="W393"/>
  <c r="BK393"/>
  <c r="N393"/>
  <c r="BF393" s="1"/>
  <c r="BI392"/>
  <c r="BH392"/>
  <c r="BG392"/>
  <c r="BE392"/>
  <c r="AA392"/>
  <c r="Y392"/>
  <c r="W392"/>
  <c r="BK392"/>
  <c r="N392"/>
  <c r="BF392" s="1"/>
  <c r="BI390"/>
  <c r="BH390"/>
  <c r="BG390"/>
  <c r="BE390"/>
  <c r="AA390"/>
  <c r="Y390"/>
  <c r="W390"/>
  <c r="BK390"/>
  <c r="N390"/>
  <c r="BF390" s="1"/>
  <c r="BI389"/>
  <c r="BH389"/>
  <c r="BG389"/>
  <c r="BE389"/>
  <c r="AA389"/>
  <c r="Y389"/>
  <c r="W389"/>
  <c r="BK389"/>
  <c r="N389"/>
  <c r="BF389" s="1"/>
  <c r="BI388"/>
  <c r="BH388"/>
  <c r="BG388"/>
  <c r="BE388"/>
  <c r="AA388"/>
  <c r="Y388"/>
  <c r="W388"/>
  <c r="BK388"/>
  <c r="N388"/>
  <c r="BF388" s="1"/>
  <c r="BI387"/>
  <c r="BH387"/>
  <c r="BG387"/>
  <c r="BE387"/>
  <c r="AA387"/>
  <c r="Y387"/>
  <c r="W387"/>
  <c r="BK387"/>
  <c r="N387"/>
  <c r="BF387" s="1"/>
  <c r="BI386"/>
  <c r="BH386"/>
  <c r="BG386"/>
  <c r="BE386"/>
  <c r="AA386"/>
  <c r="Y386"/>
  <c r="W386"/>
  <c r="BK386"/>
  <c r="N386"/>
  <c r="BF386" s="1"/>
  <c r="BI385"/>
  <c r="BH385"/>
  <c r="BG385"/>
  <c r="BE385"/>
  <c r="AA385"/>
  <c r="Y385"/>
  <c r="W385"/>
  <c r="BK385"/>
  <c r="N385"/>
  <c r="BF385" s="1"/>
  <c r="BI384"/>
  <c r="BH384"/>
  <c r="BG384"/>
  <c r="BE384"/>
  <c r="AA384"/>
  <c r="Y384"/>
  <c r="W384"/>
  <c r="BK384"/>
  <c r="N384"/>
  <c r="BF384" s="1"/>
  <c r="BI383"/>
  <c r="BH383"/>
  <c r="BG383"/>
  <c r="BE383"/>
  <c r="AA383"/>
  <c r="Y383"/>
  <c r="W383"/>
  <c r="BK383"/>
  <c r="N383"/>
  <c r="BF383" s="1"/>
  <c r="BI382"/>
  <c r="BH382"/>
  <c r="BG382"/>
  <c r="BE382"/>
  <c r="AA382"/>
  <c r="Y382"/>
  <c r="W382"/>
  <c r="BK382"/>
  <c r="N382"/>
  <c r="BF382" s="1"/>
  <c r="BI381"/>
  <c r="BH381"/>
  <c r="BG381"/>
  <c r="BE381"/>
  <c r="AA381"/>
  <c r="Y381"/>
  <c r="W381"/>
  <c r="BK381"/>
  <c r="N381"/>
  <c r="BF381" s="1"/>
  <c r="BI380"/>
  <c r="BH380"/>
  <c r="BG380"/>
  <c r="BE380"/>
  <c r="AA380"/>
  <c r="Y380"/>
  <c r="W380"/>
  <c r="BK380"/>
  <c r="N380"/>
  <c r="BF380"/>
  <c r="BI379"/>
  <c r="BH379"/>
  <c r="BG379"/>
  <c r="BE379"/>
  <c r="AA379"/>
  <c r="Y379"/>
  <c r="W379"/>
  <c r="BK379"/>
  <c r="N379"/>
  <c r="BF379" s="1"/>
  <c r="BI378"/>
  <c r="BH378"/>
  <c r="BG378"/>
  <c r="BE378"/>
  <c r="AA378"/>
  <c r="Y378"/>
  <c r="W378"/>
  <c r="BK378"/>
  <c r="N378"/>
  <c r="BF378" s="1"/>
  <c r="BI377"/>
  <c r="BH377"/>
  <c r="BG377"/>
  <c r="BE377"/>
  <c r="AA377"/>
  <c r="Y377"/>
  <c r="W377"/>
  <c r="BK377"/>
  <c r="N377"/>
  <c r="BF377"/>
  <c r="BI376"/>
  <c r="BH376"/>
  <c r="BG376"/>
  <c r="BE376"/>
  <c r="AA376"/>
  <c r="Y376"/>
  <c r="W376"/>
  <c r="BK376"/>
  <c r="N376"/>
  <c r="BF376" s="1"/>
  <c r="BI375"/>
  <c r="BH375"/>
  <c r="BG375"/>
  <c r="BE375"/>
  <c r="AA375"/>
  <c r="Y375"/>
  <c r="W375"/>
  <c r="BK375"/>
  <c r="N375"/>
  <c r="BF375" s="1"/>
  <c r="BI373"/>
  <c r="BH373"/>
  <c r="BG373"/>
  <c r="BE373"/>
  <c r="AA373"/>
  <c r="Y373"/>
  <c r="W373"/>
  <c r="BK373"/>
  <c r="N373"/>
  <c r="BF373" s="1"/>
  <c r="BI372"/>
  <c r="BH372"/>
  <c r="BG372"/>
  <c r="BE372"/>
  <c r="AA372"/>
  <c r="Y372"/>
  <c r="W372"/>
  <c r="BK372"/>
  <c r="N372"/>
  <c r="BF372" s="1"/>
  <c r="BI371"/>
  <c r="BH371"/>
  <c r="BG371"/>
  <c r="BE371"/>
  <c r="AA371"/>
  <c r="Y371"/>
  <c r="W371"/>
  <c r="BK371"/>
  <c r="N371"/>
  <c r="BF371" s="1"/>
  <c r="BI370"/>
  <c r="BH370"/>
  <c r="BG370"/>
  <c r="BE370"/>
  <c r="AA370"/>
  <c r="Y370"/>
  <c r="W370"/>
  <c r="BK370"/>
  <c r="N370"/>
  <c r="BF370" s="1"/>
  <c r="BI369"/>
  <c r="BH369"/>
  <c r="BG369"/>
  <c r="BE369"/>
  <c r="AA369"/>
  <c r="Y369"/>
  <c r="W369"/>
  <c r="BK369"/>
  <c r="N369"/>
  <c r="BF369" s="1"/>
  <c r="BI368"/>
  <c r="BH368"/>
  <c r="BG368"/>
  <c r="BE368"/>
  <c r="AA368"/>
  <c r="Y368"/>
  <c r="W368"/>
  <c r="BK368"/>
  <c r="N368"/>
  <c r="BF368" s="1"/>
  <c r="BI367"/>
  <c r="BH367"/>
  <c r="BG367"/>
  <c r="BE367"/>
  <c r="AA367"/>
  <c r="Y367"/>
  <c r="W367"/>
  <c r="BK367"/>
  <c r="N367"/>
  <c r="BF367" s="1"/>
  <c r="BI366"/>
  <c r="BH366"/>
  <c r="BG366"/>
  <c r="BE366"/>
  <c r="AA366"/>
  <c r="Y366"/>
  <c r="W366"/>
  <c r="BK366"/>
  <c r="N366"/>
  <c r="BF366" s="1"/>
  <c r="BI365"/>
  <c r="BH365"/>
  <c r="BG365"/>
  <c r="BE365"/>
  <c r="AA365"/>
  <c r="Y365"/>
  <c r="W365"/>
  <c r="BK365"/>
  <c r="N365"/>
  <c r="BF365" s="1"/>
  <c r="BI364"/>
  <c r="BH364"/>
  <c r="BG364"/>
  <c r="BE364"/>
  <c r="AA364"/>
  <c r="Y364"/>
  <c r="W364"/>
  <c r="BK364"/>
  <c r="N364"/>
  <c r="BF364" s="1"/>
  <c r="BI363"/>
  <c r="BH363"/>
  <c r="BG363"/>
  <c r="BE363"/>
  <c r="AA363"/>
  <c r="Y363"/>
  <c r="W363"/>
  <c r="BK363"/>
  <c r="N363"/>
  <c r="BF363" s="1"/>
  <c r="BI362"/>
  <c r="BH362"/>
  <c r="BG362"/>
  <c r="BE362"/>
  <c r="AA362"/>
  <c r="Y362"/>
  <c r="W362"/>
  <c r="BK362"/>
  <c r="N362"/>
  <c r="BF362" s="1"/>
  <c r="BI361"/>
  <c r="BH361"/>
  <c r="BG361"/>
  <c r="BE361"/>
  <c r="AA361"/>
  <c r="Y361"/>
  <c r="W361"/>
  <c r="BK361"/>
  <c r="N361"/>
  <c r="BF361" s="1"/>
  <c r="BI360"/>
  <c r="BH360"/>
  <c r="BG360"/>
  <c r="BE360"/>
  <c r="AA360"/>
  <c r="Y360"/>
  <c r="W360"/>
  <c r="BK360"/>
  <c r="N360"/>
  <c r="BF360" s="1"/>
  <c r="BI359"/>
  <c r="BH359"/>
  <c r="BG359"/>
  <c r="BE359"/>
  <c r="AA359"/>
  <c r="Y359"/>
  <c r="W359"/>
  <c r="BK359"/>
  <c r="N359"/>
  <c r="BF359" s="1"/>
  <c r="BI357"/>
  <c r="BH357"/>
  <c r="BG357"/>
  <c r="BE357"/>
  <c r="AA357"/>
  <c r="Y357"/>
  <c r="W357"/>
  <c r="BK357"/>
  <c r="N357"/>
  <c r="BF357" s="1"/>
  <c r="BI356"/>
  <c r="BH356"/>
  <c r="BG356"/>
  <c r="BE356"/>
  <c r="AA356"/>
  <c r="Y356"/>
  <c r="W356"/>
  <c r="BK356"/>
  <c r="N356"/>
  <c r="BF356" s="1"/>
  <c r="BI355"/>
  <c r="BH355"/>
  <c r="BG355"/>
  <c r="BE355"/>
  <c r="AA355"/>
  <c r="Y355"/>
  <c r="W355"/>
  <c r="BK355"/>
  <c r="N355"/>
  <c r="BF355" s="1"/>
  <c r="BI354"/>
  <c r="BH354"/>
  <c r="BG354"/>
  <c r="BE354"/>
  <c r="AA354"/>
  <c r="Y354"/>
  <c r="W354"/>
  <c r="BK354"/>
  <c r="N354"/>
  <c r="BF354" s="1"/>
  <c r="BI353"/>
  <c r="BH353"/>
  <c r="BG353"/>
  <c r="BE353"/>
  <c r="AA353"/>
  <c r="Y353"/>
  <c r="W353"/>
  <c r="BK353"/>
  <c r="N353"/>
  <c r="BF353" s="1"/>
  <c r="BI352"/>
  <c r="BH352"/>
  <c r="BG352"/>
  <c r="BE352"/>
  <c r="AA352"/>
  <c r="Y352"/>
  <c r="W352"/>
  <c r="BK352"/>
  <c r="N352"/>
  <c r="BF352" s="1"/>
  <c r="BI351"/>
  <c r="BH351"/>
  <c r="BG351"/>
  <c r="BE351"/>
  <c r="AA351"/>
  <c r="Y351"/>
  <c r="W351"/>
  <c r="BK351"/>
  <c r="N351"/>
  <c r="BF351" s="1"/>
  <c r="BI350"/>
  <c r="BH350"/>
  <c r="BG350"/>
  <c r="BE350"/>
  <c r="AA350"/>
  <c r="Y350"/>
  <c r="W350"/>
  <c r="BK350"/>
  <c r="N350"/>
  <c r="BF350"/>
  <c r="BI349"/>
  <c r="BH349"/>
  <c r="BG349"/>
  <c r="BE349"/>
  <c r="AA349"/>
  <c r="Y349"/>
  <c r="W349"/>
  <c r="BK349"/>
  <c r="N349"/>
  <c r="BF349" s="1"/>
  <c r="BI348"/>
  <c r="BH348"/>
  <c r="BG348"/>
  <c r="BE348"/>
  <c r="AA348"/>
  <c r="Y348"/>
  <c r="W348"/>
  <c r="BK348"/>
  <c r="N348"/>
  <c r="BF348" s="1"/>
  <c r="BI347"/>
  <c r="BH347"/>
  <c r="BG347"/>
  <c r="BE347"/>
  <c r="AA347"/>
  <c r="Y347"/>
  <c r="W347"/>
  <c r="BK347"/>
  <c r="N347"/>
  <c r="BF347" s="1"/>
  <c r="BI346"/>
  <c r="BH346"/>
  <c r="BG346"/>
  <c r="BE346"/>
  <c r="AA346"/>
  <c r="Y346"/>
  <c r="W346"/>
  <c r="BK346"/>
  <c r="N346"/>
  <c r="BF346"/>
  <c r="BI345"/>
  <c r="BH345"/>
  <c r="BG345"/>
  <c r="BE345"/>
  <c r="AA345"/>
  <c r="Y345"/>
  <c r="W345"/>
  <c r="BK345"/>
  <c r="N345"/>
  <c r="BF345" s="1"/>
  <c r="BI344"/>
  <c r="BH344"/>
  <c r="BG344"/>
  <c r="BE344"/>
  <c r="AA344"/>
  <c r="Y344"/>
  <c r="W344"/>
  <c r="BK344"/>
  <c r="N344"/>
  <c r="BF344" s="1"/>
  <c r="BI343"/>
  <c r="BH343"/>
  <c r="BG343"/>
  <c r="BE343"/>
  <c r="AA343"/>
  <c r="Y343"/>
  <c r="W343"/>
  <c r="BK343"/>
  <c r="N343"/>
  <c r="BF343" s="1"/>
  <c r="BI342"/>
  <c r="BH342"/>
  <c r="BG342"/>
  <c r="BE342"/>
  <c r="AA342"/>
  <c r="Y342"/>
  <c r="W342"/>
  <c r="BK342"/>
  <c r="N342"/>
  <c r="BF342" s="1"/>
  <c r="BI341"/>
  <c r="BH341"/>
  <c r="BG341"/>
  <c r="BE341"/>
  <c r="AA341"/>
  <c r="Y341"/>
  <c r="W341"/>
  <c r="BK341"/>
  <c r="N341"/>
  <c r="BF341" s="1"/>
  <c r="BI340"/>
  <c r="BH340"/>
  <c r="BG340"/>
  <c r="BE340"/>
  <c r="AA340"/>
  <c r="Y340"/>
  <c r="W340"/>
  <c r="BK340"/>
  <c r="N340"/>
  <c r="BF340" s="1"/>
  <c r="BI339"/>
  <c r="BH339"/>
  <c r="BG339"/>
  <c r="BE339"/>
  <c r="AA339"/>
  <c r="Y339"/>
  <c r="W339"/>
  <c r="BK339"/>
  <c r="N339"/>
  <c r="BF339" s="1"/>
  <c r="BI338"/>
  <c r="BH338"/>
  <c r="BG338"/>
  <c r="BE338"/>
  <c r="AA338"/>
  <c r="Y338"/>
  <c r="W338"/>
  <c r="BK338"/>
  <c r="N338"/>
  <c r="BF338" s="1"/>
  <c r="BI337"/>
  <c r="BH337"/>
  <c r="BG337"/>
  <c r="BE337"/>
  <c r="AA337"/>
  <c r="Y337"/>
  <c r="W337"/>
  <c r="BK337"/>
  <c r="N337"/>
  <c r="BF337" s="1"/>
  <c r="BI336"/>
  <c r="BH336"/>
  <c r="BG336"/>
  <c r="BE336"/>
  <c r="AA336"/>
  <c r="Y336"/>
  <c r="W336"/>
  <c r="BK336"/>
  <c r="N336"/>
  <c r="BF336" s="1"/>
  <c r="BI335"/>
  <c r="BH335"/>
  <c r="BG335"/>
  <c r="BE335"/>
  <c r="AA335"/>
  <c r="Y335"/>
  <c r="W335"/>
  <c r="BK335"/>
  <c r="N335"/>
  <c r="BF335" s="1"/>
  <c r="BI334"/>
  <c r="BH334"/>
  <c r="BG334"/>
  <c r="BE334"/>
  <c r="AA334"/>
  <c r="Y334"/>
  <c r="W334"/>
  <c r="BK334"/>
  <c r="N334"/>
  <c r="BF334" s="1"/>
  <c r="BI333"/>
  <c r="BH333"/>
  <c r="BG333"/>
  <c r="BE333"/>
  <c r="AA333"/>
  <c r="Y333"/>
  <c r="W333"/>
  <c r="BK333"/>
  <c r="N333"/>
  <c r="BF333" s="1"/>
  <c r="BI332"/>
  <c r="BH332"/>
  <c r="BG332"/>
  <c r="BE332"/>
  <c r="AA332"/>
  <c r="Y332"/>
  <c r="W332"/>
  <c r="BK332"/>
  <c r="N332"/>
  <c r="BF332" s="1"/>
  <c r="BI331"/>
  <c r="BH331"/>
  <c r="BG331"/>
  <c r="BE331"/>
  <c r="AA331"/>
  <c r="Y331"/>
  <c r="W331"/>
  <c r="BK331"/>
  <c r="N331"/>
  <c r="BF331" s="1"/>
  <c r="BI330"/>
  <c r="BH330"/>
  <c r="BG330"/>
  <c r="BE330"/>
  <c r="AA330"/>
  <c r="Y330"/>
  <c r="W330"/>
  <c r="BK330"/>
  <c r="N330"/>
  <c r="BF330"/>
  <c r="BI329"/>
  <c r="BH329"/>
  <c r="BG329"/>
  <c r="BE329"/>
  <c r="AA329"/>
  <c r="Y329"/>
  <c r="W329"/>
  <c r="BK329"/>
  <c r="N329"/>
  <c r="BF329" s="1"/>
  <c r="BI328"/>
  <c r="BH328"/>
  <c r="BG328"/>
  <c r="BE328"/>
  <c r="AA328"/>
  <c r="Y328"/>
  <c r="W328"/>
  <c r="BK328"/>
  <c r="N328"/>
  <c r="BF328" s="1"/>
  <c r="BI327"/>
  <c r="BH327"/>
  <c r="BG327"/>
  <c r="BE327"/>
  <c r="AA327"/>
  <c r="Y327"/>
  <c r="W327"/>
  <c r="BK327"/>
  <c r="N327"/>
  <c r="BF327" s="1"/>
  <c r="BI326"/>
  <c r="BH326"/>
  <c r="BG326"/>
  <c r="BE326"/>
  <c r="AA326"/>
  <c r="Y326"/>
  <c r="W326"/>
  <c r="BK326"/>
  <c r="N326"/>
  <c r="BF326" s="1"/>
  <c r="BI325"/>
  <c r="BH325"/>
  <c r="BG325"/>
  <c r="BE325"/>
  <c r="AA325"/>
  <c r="Y325"/>
  <c r="W325"/>
  <c r="BK325"/>
  <c r="N325"/>
  <c r="BF325" s="1"/>
  <c r="BI324"/>
  <c r="BH324"/>
  <c r="BG324"/>
  <c r="BE324"/>
  <c r="AA324"/>
  <c r="Y324"/>
  <c r="W324"/>
  <c r="BK324"/>
  <c r="N324"/>
  <c r="BF324" s="1"/>
  <c r="BI323"/>
  <c r="BH323"/>
  <c r="BG323"/>
  <c r="BE323"/>
  <c r="AA323"/>
  <c r="Y323"/>
  <c r="W323"/>
  <c r="BK323"/>
  <c r="N323"/>
  <c r="BF323" s="1"/>
  <c r="BI322"/>
  <c r="BH322"/>
  <c r="BG322"/>
  <c r="BE322"/>
  <c r="AA322"/>
  <c r="Y322"/>
  <c r="W322"/>
  <c r="BK322"/>
  <c r="N322"/>
  <c r="BF322" s="1"/>
  <c r="BI321"/>
  <c r="BH321"/>
  <c r="BG321"/>
  <c r="BE321"/>
  <c r="AA321"/>
  <c r="Y321"/>
  <c r="W321"/>
  <c r="BK321"/>
  <c r="N321"/>
  <c r="BF321"/>
  <c r="BI320"/>
  <c r="BH320"/>
  <c r="BG320"/>
  <c r="BE320"/>
  <c r="AA320"/>
  <c r="Y320"/>
  <c r="W320"/>
  <c r="BK320"/>
  <c r="N320"/>
  <c r="BF320" s="1"/>
  <c r="BI319"/>
  <c r="BH319"/>
  <c r="BG319"/>
  <c r="BE319"/>
  <c r="AA319"/>
  <c r="Y319"/>
  <c r="W319"/>
  <c r="BK319"/>
  <c r="N319"/>
  <c r="BF319" s="1"/>
  <c r="BI318"/>
  <c r="BH318"/>
  <c r="BG318"/>
  <c r="BE318"/>
  <c r="AA318"/>
  <c r="Y318"/>
  <c r="W318"/>
  <c r="BK318"/>
  <c r="N318"/>
  <c r="BF318" s="1"/>
  <c r="BI317"/>
  <c r="BH317"/>
  <c r="BG317"/>
  <c r="BE317"/>
  <c r="AA317"/>
  <c r="Y317"/>
  <c r="W317"/>
  <c r="BK317"/>
  <c r="N317"/>
  <c r="BF317" s="1"/>
  <c r="BI316"/>
  <c r="BH316"/>
  <c r="BG316"/>
  <c r="BE316"/>
  <c r="AA316"/>
  <c r="Y316"/>
  <c r="W316"/>
  <c r="BK316"/>
  <c r="N316"/>
  <c r="BF316"/>
  <c r="BI315"/>
  <c r="BH315"/>
  <c r="BG315"/>
  <c r="BE315"/>
  <c r="AA315"/>
  <c r="Y315"/>
  <c r="W315"/>
  <c r="BK315"/>
  <c r="N315"/>
  <c r="BF315" s="1"/>
  <c r="BI314"/>
  <c r="BH314"/>
  <c r="BG314"/>
  <c r="BE314"/>
  <c r="AA314"/>
  <c r="Y314"/>
  <c r="W314"/>
  <c r="BK314"/>
  <c r="N314"/>
  <c r="BF314" s="1"/>
  <c r="BI313"/>
  <c r="BH313"/>
  <c r="BG313"/>
  <c r="BE313"/>
  <c r="AA313"/>
  <c r="Y313"/>
  <c r="W313"/>
  <c r="BK313"/>
  <c r="N313"/>
  <c r="BF313" s="1"/>
  <c r="BI312"/>
  <c r="BH312"/>
  <c r="BG312"/>
  <c r="BE312"/>
  <c r="AA312"/>
  <c r="Y312"/>
  <c r="W312"/>
  <c r="BK312"/>
  <c r="N312"/>
  <c r="BF312"/>
  <c r="BI311"/>
  <c r="BH311"/>
  <c r="BG311"/>
  <c r="BE311"/>
  <c r="AA311"/>
  <c r="Y311"/>
  <c r="W311"/>
  <c r="BK311"/>
  <c r="N311"/>
  <c r="BF311" s="1"/>
  <c r="BI310"/>
  <c r="BH310"/>
  <c r="BG310"/>
  <c r="BE310"/>
  <c r="AA310"/>
  <c r="Y310"/>
  <c r="W310"/>
  <c r="BK310"/>
  <c r="N310"/>
  <c r="BF310" s="1"/>
  <c r="BI309"/>
  <c r="BH309"/>
  <c r="BG309"/>
  <c r="BE309"/>
  <c r="AA309"/>
  <c r="Y309"/>
  <c r="W309"/>
  <c r="BK309"/>
  <c r="N309"/>
  <c r="BF309" s="1"/>
  <c r="BI308"/>
  <c r="BH308"/>
  <c r="BG308"/>
  <c r="BE308"/>
  <c r="AA308"/>
  <c r="Y308"/>
  <c r="W308"/>
  <c r="BK308"/>
  <c r="N308"/>
  <c r="BF308" s="1"/>
  <c r="BI307"/>
  <c r="BH307"/>
  <c r="BG307"/>
  <c r="BE307"/>
  <c r="AA307"/>
  <c r="Y307"/>
  <c r="W307"/>
  <c r="BK307"/>
  <c r="N307"/>
  <c r="BF307" s="1"/>
  <c r="BI306"/>
  <c r="BH306"/>
  <c r="BG306"/>
  <c r="BE306"/>
  <c r="AA306"/>
  <c r="Y306"/>
  <c r="W306"/>
  <c r="BK306"/>
  <c r="N306"/>
  <c r="BF306" s="1"/>
  <c r="BI305"/>
  <c r="BH305"/>
  <c r="BG305"/>
  <c r="BE305"/>
  <c r="AA305"/>
  <c r="Y305"/>
  <c r="W305"/>
  <c r="BK305"/>
  <c r="N305"/>
  <c r="BF305"/>
  <c r="BI304"/>
  <c r="BH304"/>
  <c r="BG304"/>
  <c r="BE304"/>
  <c r="AA304"/>
  <c r="Y304"/>
  <c r="W304"/>
  <c r="BK304"/>
  <c r="N304"/>
  <c r="BF304" s="1"/>
  <c r="BI303"/>
  <c r="BH303"/>
  <c r="BG303"/>
  <c r="BE303"/>
  <c r="AA303"/>
  <c r="Y303"/>
  <c r="W303"/>
  <c r="BK303"/>
  <c r="N303"/>
  <c r="BF303" s="1"/>
  <c r="BI302"/>
  <c r="BH302"/>
  <c r="BG302"/>
  <c r="BE302"/>
  <c r="AA302"/>
  <c r="Y302"/>
  <c r="W302"/>
  <c r="BK302"/>
  <c r="N302"/>
  <c r="BF302"/>
  <c r="BI301"/>
  <c r="BH301"/>
  <c r="BG301"/>
  <c r="BE301"/>
  <c r="AA301"/>
  <c r="Y301"/>
  <c r="W301"/>
  <c r="BK301"/>
  <c r="N301"/>
  <c r="BF301" s="1"/>
  <c r="BI300"/>
  <c r="BH300"/>
  <c r="BG300"/>
  <c r="BE300"/>
  <c r="AA300"/>
  <c r="Y300"/>
  <c r="W300"/>
  <c r="BK300"/>
  <c r="N300"/>
  <c r="BF300" s="1"/>
  <c r="BI299"/>
  <c r="BH299"/>
  <c r="BG299"/>
  <c r="BE299"/>
  <c r="AA299"/>
  <c r="Y299"/>
  <c r="W299"/>
  <c r="BK299"/>
  <c r="N299"/>
  <c r="BF299" s="1"/>
  <c r="BI298"/>
  <c r="BH298"/>
  <c r="BG298"/>
  <c r="BE298"/>
  <c r="AA298"/>
  <c r="Y298"/>
  <c r="W298"/>
  <c r="BK298"/>
  <c r="N298"/>
  <c r="BF298" s="1"/>
  <c r="BI297"/>
  <c r="BH297"/>
  <c r="BG297"/>
  <c r="BE297"/>
  <c r="AA297"/>
  <c r="Y297"/>
  <c r="W297"/>
  <c r="BK297"/>
  <c r="N297"/>
  <c r="BF297" s="1"/>
  <c r="BI296"/>
  <c r="BH296"/>
  <c r="BG296"/>
  <c r="BE296"/>
  <c r="AA296"/>
  <c r="Y296"/>
  <c r="W296"/>
  <c r="BK296"/>
  <c r="N296"/>
  <c r="BF296" s="1"/>
  <c r="BI295"/>
  <c r="BH295"/>
  <c r="BG295"/>
  <c r="BE295"/>
  <c r="AA295"/>
  <c r="Y295"/>
  <c r="W295"/>
  <c r="BK295"/>
  <c r="N295"/>
  <c r="BF295" s="1"/>
  <c r="BI294"/>
  <c r="BH294"/>
  <c r="BG294"/>
  <c r="BE294"/>
  <c r="AA294"/>
  <c r="Y294"/>
  <c r="W294"/>
  <c r="BK294"/>
  <c r="N294"/>
  <c r="BF294" s="1"/>
  <c r="BI293"/>
  <c r="BH293"/>
  <c r="BG293"/>
  <c r="BE293"/>
  <c r="AA293"/>
  <c r="Y293"/>
  <c r="W293"/>
  <c r="BK293"/>
  <c r="N293"/>
  <c r="BF293" s="1"/>
  <c r="BI292"/>
  <c r="BH292"/>
  <c r="BG292"/>
  <c r="BE292"/>
  <c r="AA292"/>
  <c r="Y292"/>
  <c r="W292"/>
  <c r="BK292"/>
  <c r="N292"/>
  <c r="BF292" s="1"/>
  <c r="BI291"/>
  <c r="BH291"/>
  <c r="BG291"/>
  <c r="BE291"/>
  <c r="AA291"/>
  <c r="Y291"/>
  <c r="W291"/>
  <c r="BK291"/>
  <c r="N291"/>
  <c r="BF291" s="1"/>
  <c r="BI290"/>
  <c r="BH290"/>
  <c r="BG290"/>
  <c r="BE290"/>
  <c r="AA290"/>
  <c r="Y290"/>
  <c r="W290"/>
  <c r="BK290"/>
  <c r="N290"/>
  <c r="BF290" s="1"/>
  <c r="BI289"/>
  <c r="BH289"/>
  <c r="BG289"/>
  <c r="BE289"/>
  <c r="AA289"/>
  <c r="Y289"/>
  <c r="W289"/>
  <c r="BK289"/>
  <c r="N289"/>
  <c r="BF289" s="1"/>
  <c r="BI287"/>
  <c r="BH287"/>
  <c r="BG287"/>
  <c r="BE287"/>
  <c r="AA287"/>
  <c r="Y287"/>
  <c r="W287"/>
  <c r="BK287"/>
  <c r="N287"/>
  <c r="BF287" s="1"/>
  <c r="BI286"/>
  <c r="BH286"/>
  <c r="BG286"/>
  <c r="BE286"/>
  <c r="AA286"/>
  <c r="Y286"/>
  <c r="W286"/>
  <c r="BK286"/>
  <c r="N286"/>
  <c r="BF286" s="1"/>
  <c r="BI285"/>
  <c r="BH285"/>
  <c r="BG285"/>
  <c r="BE285"/>
  <c r="AA285"/>
  <c r="Y285"/>
  <c r="W285"/>
  <c r="BK285"/>
  <c r="N285"/>
  <c r="BF285" s="1"/>
  <c r="BI284"/>
  <c r="BH284"/>
  <c r="BG284"/>
  <c r="BE284"/>
  <c r="AA284"/>
  <c r="Y284"/>
  <c r="W284"/>
  <c r="BK284"/>
  <c r="N284"/>
  <c r="BF284" s="1"/>
  <c r="BI283"/>
  <c r="BH283"/>
  <c r="BG283"/>
  <c r="BE283"/>
  <c r="AA283"/>
  <c r="Y283"/>
  <c r="W283"/>
  <c r="BK283"/>
  <c r="N283"/>
  <c r="BF283" s="1"/>
  <c r="BI282"/>
  <c r="BH282"/>
  <c r="BG282"/>
  <c r="BE282"/>
  <c r="AA282"/>
  <c r="Y282"/>
  <c r="W282"/>
  <c r="BK282"/>
  <c r="N282"/>
  <c r="BF282" s="1"/>
  <c r="BI281"/>
  <c r="BH281"/>
  <c r="BG281"/>
  <c r="BE281"/>
  <c r="AA281"/>
  <c r="Y281"/>
  <c r="W281"/>
  <c r="BK281"/>
  <c r="N281"/>
  <c r="BF281" s="1"/>
  <c r="BI280"/>
  <c r="BH280"/>
  <c r="BG280"/>
  <c r="BE280"/>
  <c r="AA280"/>
  <c r="Y280"/>
  <c r="W280"/>
  <c r="BK280"/>
  <c r="N280"/>
  <c r="BF280" s="1"/>
  <c r="BI279"/>
  <c r="BH279"/>
  <c r="BG279"/>
  <c r="BE279"/>
  <c r="AA279"/>
  <c r="Y279"/>
  <c r="W279"/>
  <c r="BK279"/>
  <c r="N279"/>
  <c r="BF279" s="1"/>
  <c r="BI278"/>
  <c r="BH278"/>
  <c r="BG278"/>
  <c r="BE278"/>
  <c r="AA278"/>
  <c r="Y278"/>
  <c r="W278"/>
  <c r="BK278"/>
  <c r="N278"/>
  <c r="BF278" s="1"/>
  <c r="BI277"/>
  <c r="BH277"/>
  <c r="BG277"/>
  <c r="BE277"/>
  <c r="AA277"/>
  <c r="Y277"/>
  <c r="W277"/>
  <c r="BK277"/>
  <c r="N277"/>
  <c r="BF277" s="1"/>
  <c r="BI276"/>
  <c r="BH276"/>
  <c r="BG276"/>
  <c r="BE276"/>
  <c r="AA276"/>
  <c r="Y276"/>
  <c r="W276"/>
  <c r="BK276"/>
  <c r="N276"/>
  <c r="BF276" s="1"/>
  <c r="BI275"/>
  <c r="BH275"/>
  <c r="BG275"/>
  <c r="BE275"/>
  <c r="AA275"/>
  <c r="Y275"/>
  <c r="W275"/>
  <c r="BK275"/>
  <c r="N275"/>
  <c r="BF275" s="1"/>
  <c r="BI274"/>
  <c r="BH274"/>
  <c r="BG274"/>
  <c r="BE274"/>
  <c r="AA274"/>
  <c r="Y274"/>
  <c r="W274"/>
  <c r="BK274"/>
  <c r="N274"/>
  <c r="BF274" s="1"/>
  <c r="BI273"/>
  <c r="BH273"/>
  <c r="BG273"/>
  <c r="BE273"/>
  <c r="AA273"/>
  <c r="Y273"/>
  <c r="W273"/>
  <c r="BK273"/>
  <c r="N273"/>
  <c r="BF273" s="1"/>
  <c r="BI272"/>
  <c r="BH272"/>
  <c r="BG272"/>
  <c r="BE272"/>
  <c r="AA272"/>
  <c r="Y272"/>
  <c r="W272"/>
  <c r="BK272"/>
  <c r="N272"/>
  <c r="BF272" s="1"/>
  <c r="BI271"/>
  <c r="BH271"/>
  <c r="BG271"/>
  <c r="BE271"/>
  <c r="AA271"/>
  <c r="Y271"/>
  <c r="W271"/>
  <c r="BK271"/>
  <c r="N271"/>
  <c r="BF271" s="1"/>
  <c r="BI270"/>
  <c r="BH270"/>
  <c r="BG270"/>
  <c r="BE270"/>
  <c r="AA270"/>
  <c r="Y270"/>
  <c r="W270"/>
  <c r="BK270"/>
  <c r="N270"/>
  <c r="BF270" s="1"/>
  <c r="BI269"/>
  <c r="BH269"/>
  <c r="BG269"/>
  <c r="BE269"/>
  <c r="AA269"/>
  <c r="Y269"/>
  <c r="W269"/>
  <c r="BK269"/>
  <c r="N269"/>
  <c r="BF269" s="1"/>
  <c r="BI268"/>
  <c r="BH268"/>
  <c r="BG268"/>
  <c r="BE268"/>
  <c r="AA268"/>
  <c r="Y268"/>
  <c r="W268"/>
  <c r="BK268"/>
  <c r="N268"/>
  <c r="BF268" s="1"/>
  <c r="BI267"/>
  <c r="BH267"/>
  <c r="BG267"/>
  <c r="BE267"/>
  <c r="AA267"/>
  <c r="Y267"/>
  <c r="W267"/>
  <c r="BK267"/>
  <c r="N267"/>
  <c r="BF267" s="1"/>
  <c r="BI266"/>
  <c r="BH266"/>
  <c r="BG266"/>
  <c r="BE266"/>
  <c r="AA266"/>
  <c r="Y266"/>
  <c r="W266"/>
  <c r="BK266"/>
  <c r="N266"/>
  <c r="BF266" s="1"/>
  <c r="BI265"/>
  <c r="BH265"/>
  <c r="BG265"/>
  <c r="BE265"/>
  <c r="AA265"/>
  <c r="Y265"/>
  <c r="W265"/>
  <c r="BK265"/>
  <c r="N265"/>
  <c r="BF265" s="1"/>
  <c r="BI264"/>
  <c r="BH264"/>
  <c r="BG264"/>
  <c r="BE264"/>
  <c r="AA264"/>
  <c r="Y264"/>
  <c r="W264"/>
  <c r="BK264"/>
  <c r="N264"/>
  <c r="BF264" s="1"/>
  <c r="BI263"/>
  <c r="BH263"/>
  <c r="BG263"/>
  <c r="BE263"/>
  <c r="AA263"/>
  <c r="Y263"/>
  <c r="W263"/>
  <c r="BK263"/>
  <c r="N263"/>
  <c r="BF263" s="1"/>
  <c r="BI262"/>
  <c r="BH262"/>
  <c r="BG262"/>
  <c r="BE262"/>
  <c r="AA262"/>
  <c r="Y262"/>
  <c r="W262"/>
  <c r="BK262"/>
  <c r="N262"/>
  <c r="BF262" s="1"/>
  <c r="BI261"/>
  <c r="BH261"/>
  <c r="BG261"/>
  <c r="BE261"/>
  <c r="AA261"/>
  <c r="Y261"/>
  <c r="W261"/>
  <c r="BK261"/>
  <c r="N261"/>
  <c r="BF261" s="1"/>
  <c r="BI260"/>
  <c r="BH260"/>
  <c r="BG260"/>
  <c r="BE260"/>
  <c r="AA260"/>
  <c r="Y260"/>
  <c r="W260"/>
  <c r="BK260"/>
  <c r="N260"/>
  <c r="BF260" s="1"/>
  <c r="BI259"/>
  <c r="BH259"/>
  <c r="BG259"/>
  <c r="BE259"/>
  <c r="AA259"/>
  <c r="Y259"/>
  <c r="W259"/>
  <c r="BK259"/>
  <c r="N259"/>
  <c r="BF259" s="1"/>
  <c r="BI258"/>
  <c r="BH258"/>
  <c r="BG258"/>
  <c r="BE258"/>
  <c r="AA258"/>
  <c r="Y258"/>
  <c r="W258"/>
  <c r="BK258"/>
  <c r="N258"/>
  <c r="BF258" s="1"/>
  <c r="BI257"/>
  <c r="BH257"/>
  <c r="BG257"/>
  <c r="BE257"/>
  <c r="AA257"/>
  <c r="Y257"/>
  <c r="W257"/>
  <c r="BK257"/>
  <c r="N257"/>
  <c r="BF257" s="1"/>
  <c r="BI256"/>
  <c r="BH256"/>
  <c r="BG256"/>
  <c r="BE256"/>
  <c r="AA256"/>
  <c r="Y256"/>
  <c r="W256"/>
  <c r="BK256"/>
  <c r="N256"/>
  <c r="BF256" s="1"/>
  <c r="BI255"/>
  <c r="BH255"/>
  <c r="BG255"/>
  <c r="BE255"/>
  <c r="AA255"/>
  <c r="Y255"/>
  <c r="W255"/>
  <c r="BK255"/>
  <c r="N255"/>
  <c r="BF255" s="1"/>
  <c r="BI254"/>
  <c r="BH254"/>
  <c r="BG254"/>
  <c r="BE254"/>
  <c r="AA254"/>
  <c r="Y254"/>
  <c r="W254"/>
  <c r="BK254"/>
  <c r="N254"/>
  <c r="BF254" s="1"/>
  <c r="BI253"/>
  <c r="BH253"/>
  <c r="BG253"/>
  <c r="BE253"/>
  <c r="AA253"/>
  <c r="Y253"/>
  <c r="W253"/>
  <c r="BK253"/>
  <c r="N253"/>
  <c r="BF253" s="1"/>
  <c r="BI252"/>
  <c r="BH252"/>
  <c r="BG252"/>
  <c r="BE252"/>
  <c r="AA252"/>
  <c r="Y252"/>
  <c r="W252"/>
  <c r="BK252"/>
  <c r="N252"/>
  <c r="BF252" s="1"/>
  <c r="BI251"/>
  <c r="BH251"/>
  <c r="BG251"/>
  <c r="BE251"/>
  <c r="AA251"/>
  <c r="Y251"/>
  <c r="W251"/>
  <c r="BK251"/>
  <c r="N251"/>
  <c r="BF251" s="1"/>
  <c r="BI250"/>
  <c r="BH250"/>
  <c r="BG250"/>
  <c r="BE250"/>
  <c r="AA250"/>
  <c r="Y250"/>
  <c r="W250"/>
  <c r="BK250"/>
  <c r="N250"/>
  <c r="BF250" s="1"/>
  <c r="BI249"/>
  <c r="BH249"/>
  <c r="BG249"/>
  <c r="BE249"/>
  <c r="AA249"/>
  <c r="Y249"/>
  <c r="W249"/>
  <c r="BK249"/>
  <c r="N249"/>
  <c r="BF249" s="1"/>
  <c r="BI248"/>
  <c r="BH248"/>
  <c r="BG248"/>
  <c r="BE248"/>
  <c r="AA248"/>
  <c r="Y248"/>
  <c r="W248"/>
  <c r="BK248"/>
  <c r="N248"/>
  <c r="BF248" s="1"/>
  <c r="BI247"/>
  <c r="BH247"/>
  <c r="BG247"/>
  <c r="BE247"/>
  <c r="AA247"/>
  <c r="Y247"/>
  <c r="W247"/>
  <c r="BK247"/>
  <c r="N247"/>
  <c r="BF247" s="1"/>
  <c r="BI246"/>
  <c r="BH246"/>
  <c r="BG246"/>
  <c r="BE246"/>
  <c r="AA246"/>
  <c r="Y246"/>
  <c r="W246"/>
  <c r="BK246"/>
  <c r="N246"/>
  <c r="BF246" s="1"/>
  <c r="BI245"/>
  <c r="BH245"/>
  <c r="BG245"/>
  <c r="BE245"/>
  <c r="AA245"/>
  <c r="Y245"/>
  <c r="W245"/>
  <c r="BK245"/>
  <c r="N245"/>
  <c r="BF245" s="1"/>
  <c r="BI244"/>
  <c r="BH244"/>
  <c r="BG244"/>
  <c r="BE244"/>
  <c r="AA244"/>
  <c r="Y244"/>
  <c r="W244"/>
  <c r="BK244"/>
  <c r="N244"/>
  <c r="BF244" s="1"/>
  <c r="BI243"/>
  <c r="BH243"/>
  <c r="BG243"/>
  <c r="BE243"/>
  <c r="AA243"/>
  <c r="Y243"/>
  <c r="W243"/>
  <c r="BK243"/>
  <c r="N243"/>
  <c r="BF243" s="1"/>
  <c r="BI242"/>
  <c r="BH242"/>
  <c r="BG242"/>
  <c r="BE242"/>
  <c r="AA242"/>
  <c r="Y242"/>
  <c r="W242"/>
  <c r="BK242"/>
  <c r="N242"/>
  <c r="BF242" s="1"/>
  <c r="BI241"/>
  <c r="BH241"/>
  <c r="BG241"/>
  <c r="BE241"/>
  <c r="AA241"/>
  <c r="Y241"/>
  <c r="W241"/>
  <c r="BK241"/>
  <c r="N241"/>
  <c r="BF241" s="1"/>
  <c r="BI240"/>
  <c r="BH240"/>
  <c r="BG240"/>
  <c r="BE240"/>
  <c r="AA240"/>
  <c r="Y240"/>
  <c r="W240"/>
  <c r="BK240"/>
  <c r="N240"/>
  <c r="BF240" s="1"/>
  <c r="BI239"/>
  <c r="BH239"/>
  <c r="BG239"/>
  <c r="BE239"/>
  <c r="AA239"/>
  <c r="Y239"/>
  <c r="W239"/>
  <c r="BK239"/>
  <c r="N239"/>
  <c r="BF239" s="1"/>
  <c r="BI238"/>
  <c r="BH238"/>
  <c r="BG238"/>
  <c r="BE238"/>
  <c r="AA238"/>
  <c r="Y238"/>
  <c r="W238"/>
  <c r="BK238"/>
  <c r="N238"/>
  <c r="BF238" s="1"/>
  <c r="BI237"/>
  <c r="BH237"/>
  <c r="BG237"/>
  <c r="BE237"/>
  <c r="AA237"/>
  <c r="Y237"/>
  <c r="W237"/>
  <c r="BK237"/>
  <c r="N237"/>
  <c r="BF237" s="1"/>
  <c r="BI236"/>
  <c r="BH236"/>
  <c r="BG236"/>
  <c r="BE236"/>
  <c r="AA236"/>
  <c r="Y236"/>
  <c r="W236"/>
  <c r="BK236"/>
  <c r="N236"/>
  <c r="BF236" s="1"/>
  <c r="BI235"/>
  <c r="BH235"/>
  <c r="BG235"/>
  <c r="BE235"/>
  <c r="AA235"/>
  <c r="Y235"/>
  <c r="W235"/>
  <c r="BK235"/>
  <c r="N235"/>
  <c r="BF235" s="1"/>
  <c r="BI234"/>
  <c r="BH234"/>
  <c r="BG234"/>
  <c r="BE234"/>
  <c r="AA234"/>
  <c r="Y234"/>
  <c r="W234"/>
  <c r="BK234"/>
  <c r="N234"/>
  <c r="BF234" s="1"/>
  <c r="BI233"/>
  <c r="BH233"/>
  <c r="BG233"/>
  <c r="BE233"/>
  <c r="AA233"/>
  <c r="Y233"/>
  <c r="W233"/>
  <c r="BK233"/>
  <c r="N233"/>
  <c r="BF233" s="1"/>
  <c r="BI232"/>
  <c r="BH232"/>
  <c r="BG232"/>
  <c r="BE232"/>
  <c r="AA232"/>
  <c r="Y232"/>
  <c r="W232"/>
  <c r="BK232"/>
  <c r="N232"/>
  <c r="BF232" s="1"/>
  <c r="BI231"/>
  <c r="BH231"/>
  <c r="BG231"/>
  <c r="BE231"/>
  <c r="AA231"/>
  <c r="Y231"/>
  <c r="W231"/>
  <c r="BK231"/>
  <c r="N231"/>
  <c r="BF231" s="1"/>
  <c r="BI230"/>
  <c r="BH230"/>
  <c r="BG230"/>
  <c r="BE230"/>
  <c r="AA230"/>
  <c r="Y230"/>
  <c r="W230"/>
  <c r="BK230"/>
  <c r="N230"/>
  <c r="BF230" s="1"/>
  <c r="BI229"/>
  <c r="BH229"/>
  <c r="BG229"/>
  <c r="BE229"/>
  <c r="AA229"/>
  <c r="Y229"/>
  <c r="W229"/>
  <c r="BK229"/>
  <c r="N229"/>
  <c r="BF229" s="1"/>
  <c r="BI228"/>
  <c r="BH228"/>
  <c r="BG228"/>
  <c r="BE228"/>
  <c r="AA228"/>
  <c r="Y228"/>
  <c r="W228"/>
  <c r="BK228"/>
  <c r="N228"/>
  <c r="BF228" s="1"/>
  <c r="BI227"/>
  <c r="BH227"/>
  <c r="BG227"/>
  <c r="BE227"/>
  <c r="AA227"/>
  <c r="Y227"/>
  <c r="W227"/>
  <c r="BK227"/>
  <c r="N227"/>
  <c r="BF227" s="1"/>
  <c r="BI226"/>
  <c r="BH226"/>
  <c r="BG226"/>
  <c r="BE226"/>
  <c r="AA226"/>
  <c r="Y226"/>
  <c r="W226"/>
  <c r="BK226"/>
  <c r="N226"/>
  <c r="BF226" s="1"/>
  <c r="BI225"/>
  <c r="BH225"/>
  <c r="BG225"/>
  <c r="BE225"/>
  <c r="AA225"/>
  <c r="Y225"/>
  <c r="W225"/>
  <c r="BK225"/>
  <c r="N225"/>
  <c r="BF225" s="1"/>
  <c r="BI224"/>
  <c r="BH224"/>
  <c r="BG224"/>
  <c r="BE224"/>
  <c r="AA224"/>
  <c r="Y224"/>
  <c r="W224"/>
  <c r="BK224"/>
  <c r="N224"/>
  <c r="BF224" s="1"/>
  <c r="BI223"/>
  <c r="BH223"/>
  <c r="BG223"/>
  <c r="BE223"/>
  <c r="AA223"/>
  <c r="Y223"/>
  <c r="W223"/>
  <c r="BK223"/>
  <c r="N223"/>
  <c r="BF223" s="1"/>
  <c r="BI222"/>
  <c r="BH222"/>
  <c r="BG222"/>
  <c r="BE222"/>
  <c r="AA222"/>
  <c r="Y222"/>
  <c r="W222"/>
  <c r="BK222"/>
  <c r="N222"/>
  <c r="BF222" s="1"/>
  <c r="BI221"/>
  <c r="BH221"/>
  <c r="BG221"/>
  <c r="BE221"/>
  <c r="AA221"/>
  <c r="Y221"/>
  <c r="W221"/>
  <c r="BK221"/>
  <c r="N221"/>
  <c r="BF221" s="1"/>
  <c r="BI220"/>
  <c r="BH220"/>
  <c r="BG220"/>
  <c r="BE220"/>
  <c r="AA220"/>
  <c r="Y220"/>
  <c r="W220"/>
  <c r="BK220"/>
  <c r="N220"/>
  <c r="BF220" s="1"/>
  <c r="BI219"/>
  <c r="BH219"/>
  <c r="BG219"/>
  <c r="BE219"/>
  <c r="AA219"/>
  <c r="Y219"/>
  <c r="W219"/>
  <c r="BK219"/>
  <c r="N219"/>
  <c r="BF219" s="1"/>
  <c r="BI218"/>
  <c r="BH218"/>
  <c r="BG218"/>
  <c r="BE218"/>
  <c r="AA218"/>
  <c r="Y218"/>
  <c r="W218"/>
  <c r="BK218"/>
  <c r="N218"/>
  <c r="BF218" s="1"/>
  <c r="BI217"/>
  <c r="BH217"/>
  <c r="BG217"/>
  <c r="BE217"/>
  <c r="AA217"/>
  <c r="Y217"/>
  <c r="W217"/>
  <c r="BK217"/>
  <c r="N217"/>
  <c r="BF217" s="1"/>
  <c r="BI216"/>
  <c r="BH216"/>
  <c r="BG216"/>
  <c r="BE216"/>
  <c r="AA216"/>
  <c r="Y216"/>
  <c r="W216"/>
  <c r="BK216"/>
  <c r="N216"/>
  <c r="BF216" s="1"/>
  <c r="BI215"/>
  <c r="BH215"/>
  <c r="BG215"/>
  <c r="BE215"/>
  <c r="AA215"/>
  <c r="Y215"/>
  <c r="W215"/>
  <c r="BK215"/>
  <c r="N215"/>
  <c r="BF215" s="1"/>
  <c r="BI214"/>
  <c r="BH214"/>
  <c r="BG214"/>
  <c r="BE214"/>
  <c r="AA214"/>
  <c r="Y214"/>
  <c r="W214"/>
  <c r="BK214"/>
  <c r="N214"/>
  <c r="BF214" s="1"/>
  <c r="BI213"/>
  <c r="BH213"/>
  <c r="BG213"/>
  <c r="BE213"/>
  <c r="AA213"/>
  <c r="Y213"/>
  <c r="W213"/>
  <c r="BK213"/>
  <c r="N213"/>
  <c r="BF213" s="1"/>
  <c r="BI212"/>
  <c r="BH212"/>
  <c r="BG212"/>
  <c r="BE212"/>
  <c r="AA212"/>
  <c r="Y212"/>
  <c r="W212"/>
  <c r="BK212"/>
  <c r="N212"/>
  <c r="BF212" s="1"/>
  <c r="BI211"/>
  <c r="BH211"/>
  <c r="BG211"/>
  <c r="BE211"/>
  <c r="AA211"/>
  <c r="Y211"/>
  <c r="W211"/>
  <c r="BK211"/>
  <c r="N211"/>
  <c r="BF211"/>
  <c r="BI210"/>
  <c r="BH210"/>
  <c r="BG210"/>
  <c r="BE210"/>
  <c r="AA210"/>
  <c r="Y210"/>
  <c r="W210"/>
  <c r="BK210"/>
  <c r="N210"/>
  <c r="BF210" s="1"/>
  <c r="BI209"/>
  <c r="BH209"/>
  <c r="BG209"/>
  <c r="BE209"/>
  <c r="AA209"/>
  <c r="Y209"/>
  <c r="W209"/>
  <c r="BK209"/>
  <c r="N209"/>
  <c r="BF209" s="1"/>
  <c r="BI208"/>
  <c r="BH208"/>
  <c r="BG208"/>
  <c r="BE208"/>
  <c r="AA208"/>
  <c r="Y208"/>
  <c r="W208"/>
  <c r="BK208"/>
  <c r="N208"/>
  <c r="BF208" s="1"/>
  <c r="BI207"/>
  <c r="BH207"/>
  <c r="BG207"/>
  <c r="BE207"/>
  <c r="AA207"/>
  <c r="Y207"/>
  <c r="W207"/>
  <c r="BK207"/>
  <c r="N207"/>
  <c r="BF207" s="1"/>
  <c r="BI206"/>
  <c r="BH206"/>
  <c r="BG206"/>
  <c r="BE206"/>
  <c r="AA206"/>
  <c r="Y206"/>
  <c r="W206"/>
  <c r="BK206"/>
  <c r="N206"/>
  <c r="BF206" s="1"/>
  <c r="BI205"/>
  <c r="BH205"/>
  <c r="BG205"/>
  <c r="BE205"/>
  <c r="AA205"/>
  <c r="Y205"/>
  <c r="W205"/>
  <c r="BK205"/>
  <c r="N205"/>
  <c r="BF205" s="1"/>
  <c r="BI204"/>
  <c r="BH204"/>
  <c r="BG204"/>
  <c r="BE204"/>
  <c r="AA204"/>
  <c r="Y204"/>
  <c r="W204"/>
  <c r="BK204"/>
  <c r="N204"/>
  <c r="BF204" s="1"/>
  <c r="BI202"/>
  <c r="BH202"/>
  <c r="BG202"/>
  <c r="BE202"/>
  <c r="AA202"/>
  <c r="Y202"/>
  <c r="W202"/>
  <c r="BK202"/>
  <c r="N202"/>
  <c r="BF202" s="1"/>
  <c r="BI201"/>
  <c r="BH201"/>
  <c r="BG201"/>
  <c r="BE201"/>
  <c r="AA201"/>
  <c r="Y201"/>
  <c r="W201"/>
  <c r="BK201"/>
  <c r="N201"/>
  <c r="BF201" s="1"/>
  <c r="BI200"/>
  <c r="BH200"/>
  <c r="BG200"/>
  <c r="BE200"/>
  <c r="AA200"/>
  <c r="Y200"/>
  <c r="W200"/>
  <c r="BK200"/>
  <c r="N200"/>
  <c r="BF200" s="1"/>
  <c r="BI199"/>
  <c r="BH199"/>
  <c r="BG199"/>
  <c r="BE199"/>
  <c r="AA199"/>
  <c r="Y199"/>
  <c r="W199"/>
  <c r="BK199"/>
  <c r="N199"/>
  <c r="BF199"/>
  <c r="BI198"/>
  <c r="BH198"/>
  <c r="BG198"/>
  <c r="BE198"/>
  <c r="AA198"/>
  <c r="Y198"/>
  <c r="W198"/>
  <c r="BK198"/>
  <c r="N198"/>
  <c r="BF198" s="1"/>
  <c r="BI197"/>
  <c r="BH197"/>
  <c r="BG197"/>
  <c r="BE197"/>
  <c r="AA197"/>
  <c r="Y197"/>
  <c r="W197"/>
  <c r="BK197"/>
  <c r="N197"/>
  <c r="BF197" s="1"/>
  <c r="BI196"/>
  <c r="BH196"/>
  <c r="BG196"/>
  <c r="BE196"/>
  <c r="AA196"/>
  <c r="Y196"/>
  <c r="W196"/>
  <c r="BK196"/>
  <c r="N196"/>
  <c r="BF196" s="1"/>
  <c r="BI195"/>
  <c r="BH195"/>
  <c r="BG195"/>
  <c r="BE195"/>
  <c r="AA195"/>
  <c r="Y195"/>
  <c r="W195"/>
  <c r="BK195"/>
  <c r="N195"/>
  <c r="BF195" s="1"/>
  <c r="BI194"/>
  <c r="BH194"/>
  <c r="BG194"/>
  <c r="BE194"/>
  <c r="AA194"/>
  <c r="Y194"/>
  <c r="W194"/>
  <c r="BK194"/>
  <c r="N194"/>
  <c r="BF194" s="1"/>
  <c r="BI193"/>
  <c r="BH193"/>
  <c r="BG193"/>
  <c r="BE193"/>
  <c r="AA193"/>
  <c r="Y193"/>
  <c r="W193"/>
  <c r="BK193"/>
  <c r="N193"/>
  <c r="BF193" s="1"/>
  <c r="BI192"/>
  <c r="BH192"/>
  <c r="BG192"/>
  <c r="BE192"/>
  <c r="AA192"/>
  <c r="Y192"/>
  <c r="W192"/>
  <c r="BK192"/>
  <c r="N192"/>
  <c r="BF192" s="1"/>
  <c r="BI191"/>
  <c r="BH191"/>
  <c r="BG191"/>
  <c r="BE191"/>
  <c r="AA191"/>
  <c r="Y191"/>
  <c r="W191"/>
  <c r="BK191"/>
  <c r="N191"/>
  <c r="BF191" s="1"/>
  <c r="BI190"/>
  <c r="BH190"/>
  <c r="BG190"/>
  <c r="BE190"/>
  <c r="AA190"/>
  <c r="Y190"/>
  <c r="W190"/>
  <c r="BK190"/>
  <c r="N190"/>
  <c r="BF190" s="1"/>
  <c r="BI189"/>
  <c r="BH189"/>
  <c r="BG189"/>
  <c r="BE189"/>
  <c r="AA189"/>
  <c r="Y189"/>
  <c r="W189"/>
  <c r="BK189"/>
  <c r="N189"/>
  <c r="BF189" s="1"/>
  <c r="BI188"/>
  <c r="BH188"/>
  <c r="BG188"/>
  <c r="BE188"/>
  <c r="AA188"/>
  <c r="Y188"/>
  <c r="W188"/>
  <c r="BK188"/>
  <c r="N188"/>
  <c r="BF188" s="1"/>
  <c r="BI187"/>
  <c r="BH187"/>
  <c r="BG187"/>
  <c r="BE187"/>
  <c r="AA187"/>
  <c r="Y187"/>
  <c r="W187"/>
  <c r="BK187"/>
  <c r="N187"/>
  <c r="BF187" s="1"/>
  <c r="BI186"/>
  <c r="BH186"/>
  <c r="BG186"/>
  <c r="BE186"/>
  <c r="AA186"/>
  <c r="Y186"/>
  <c r="W186"/>
  <c r="BK186"/>
  <c r="N186"/>
  <c r="BF186" s="1"/>
  <c r="BI185"/>
  <c r="BH185"/>
  <c r="BG185"/>
  <c r="BE185"/>
  <c r="AA185"/>
  <c r="Y185"/>
  <c r="W185"/>
  <c r="BK185"/>
  <c r="N185"/>
  <c r="BF185" s="1"/>
  <c r="BI184"/>
  <c r="BH184"/>
  <c r="BG184"/>
  <c r="BE184"/>
  <c r="AA184"/>
  <c r="Y184"/>
  <c r="W184"/>
  <c r="BK184"/>
  <c r="N184"/>
  <c r="BF184" s="1"/>
  <c r="BI183"/>
  <c r="BH183"/>
  <c r="BG183"/>
  <c r="BE183"/>
  <c r="AA183"/>
  <c r="Y183"/>
  <c r="W183"/>
  <c r="BK183"/>
  <c r="N183"/>
  <c r="BF183" s="1"/>
  <c r="BI182"/>
  <c r="BH182"/>
  <c r="BG182"/>
  <c r="BE182"/>
  <c r="AA182"/>
  <c r="Y182"/>
  <c r="W182"/>
  <c r="BK182"/>
  <c r="N182"/>
  <c r="BF182" s="1"/>
  <c r="BI181"/>
  <c r="BH181"/>
  <c r="BG181"/>
  <c r="BE181"/>
  <c r="AA181"/>
  <c r="Y181"/>
  <c r="W181"/>
  <c r="BK181"/>
  <c r="N181"/>
  <c r="BF181" s="1"/>
  <c r="BI180"/>
  <c r="BH180"/>
  <c r="BG180"/>
  <c r="BE180"/>
  <c r="AA180"/>
  <c r="Y180"/>
  <c r="W180"/>
  <c r="BK180"/>
  <c r="N180"/>
  <c r="BF180" s="1"/>
  <c r="BI179"/>
  <c r="BH179"/>
  <c r="BG179"/>
  <c r="BE179"/>
  <c r="AA179"/>
  <c r="Y179"/>
  <c r="W179"/>
  <c r="BK179"/>
  <c r="N179"/>
  <c r="BF179" s="1"/>
  <c r="BI178"/>
  <c r="BH178"/>
  <c r="BG178"/>
  <c r="BE178"/>
  <c r="AA178"/>
  <c r="Y178"/>
  <c r="W178"/>
  <c r="BK178"/>
  <c r="N178"/>
  <c r="BF178" s="1"/>
  <c r="BI177"/>
  <c r="BH177"/>
  <c r="BG177"/>
  <c r="BE177"/>
  <c r="AA177"/>
  <c r="Y177"/>
  <c r="W177"/>
  <c r="BK177"/>
  <c r="N177"/>
  <c r="BF177" s="1"/>
  <c r="BI176"/>
  <c r="BH176"/>
  <c r="BG176"/>
  <c r="BE176"/>
  <c r="AA176"/>
  <c r="Y176"/>
  <c r="W176"/>
  <c r="BK176"/>
  <c r="N176"/>
  <c r="BF176" s="1"/>
  <c r="BI175"/>
  <c r="BH175"/>
  <c r="BG175"/>
  <c r="BE175"/>
  <c r="AA175"/>
  <c r="Y175"/>
  <c r="W175"/>
  <c r="BK175"/>
  <c r="N175"/>
  <c r="BF175" s="1"/>
  <c r="BI174"/>
  <c r="BH174"/>
  <c r="BG174"/>
  <c r="BE174"/>
  <c r="AA174"/>
  <c r="Y174"/>
  <c r="W174"/>
  <c r="BK174"/>
  <c r="N174"/>
  <c r="BF174" s="1"/>
  <c r="BI173"/>
  <c r="BH173"/>
  <c r="BG173"/>
  <c r="BE173"/>
  <c r="AA173"/>
  <c r="Y173"/>
  <c r="W173"/>
  <c r="BK173"/>
  <c r="N173"/>
  <c r="BF173" s="1"/>
  <c r="BI172"/>
  <c r="BH172"/>
  <c r="BG172"/>
  <c r="BE172"/>
  <c r="AA172"/>
  <c r="Y172"/>
  <c r="W172"/>
  <c r="BK172"/>
  <c r="N172"/>
  <c r="BF172" s="1"/>
  <c r="BI171"/>
  <c r="BH171"/>
  <c r="BG171"/>
  <c r="BE171"/>
  <c r="AA171"/>
  <c r="Y171"/>
  <c r="W171"/>
  <c r="BK171"/>
  <c r="N171"/>
  <c r="BF171" s="1"/>
  <c r="BI170"/>
  <c r="BH170"/>
  <c r="BG170"/>
  <c r="BE170"/>
  <c r="AA170"/>
  <c r="Y170"/>
  <c r="W170"/>
  <c r="BK170"/>
  <c r="N170"/>
  <c r="BF170" s="1"/>
  <c r="BI169"/>
  <c r="BH169"/>
  <c r="BG169"/>
  <c r="BE169"/>
  <c r="AA169"/>
  <c r="Y169"/>
  <c r="W169"/>
  <c r="BK169"/>
  <c r="N169"/>
  <c r="BF169" s="1"/>
  <c r="BI168"/>
  <c r="BH168"/>
  <c r="BG168"/>
  <c r="BE168"/>
  <c r="AA168"/>
  <c r="Y168"/>
  <c r="W168"/>
  <c r="BK168"/>
  <c r="N168"/>
  <c r="BF168" s="1"/>
  <c r="BI167"/>
  <c r="BH167"/>
  <c r="BG167"/>
  <c r="BE167"/>
  <c r="AA167"/>
  <c r="Y167"/>
  <c r="W167"/>
  <c r="BK167"/>
  <c r="N167"/>
  <c r="BF167" s="1"/>
  <c r="BI166"/>
  <c r="BH166"/>
  <c r="BG166"/>
  <c r="BE166"/>
  <c r="AA166"/>
  <c r="Y166"/>
  <c r="W166"/>
  <c r="BK166"/>
  <c r="N166"/>
  <c r="BF166" s="1"/>
  <c r="BI165"/>
  <c r="BH165"/>
  <c r="BG165"/>
  <c r="BE165"/>
  <c r="AA165"/>
  <c r="Y165"/>
  <c r="W165"/>
  <c r="BK165"/>
  <c r="N165"/>
  <c r="BF165" s="1"/>
  <c r="BI164"/>
  <c r="BH164"/>
  <c r="BG164"/>
  <c r="BE164"/>
  <c r="AA164"/>
  <c r="Y164"/>
  <c r="W164"/>
  <c r="BK164"/>
  <c r="N164"/>
  <c r="BF164" s="1"/>
  <c r="BI163"/>
  <c r="BH163"/>
  <c r="BG163"/>
  <c r="BE163"/>
  <c r="AA163"/>
  <c r="Y163"/>
  <c r="W163"/>
  <c r="BK163"/>
  <c r="N163"/>
  <c r="BF163" s="1"/>
  <c r="BI162"/>
  <c r="BH162"/>
  <c r="BG162"/>
  <c r="BE162"/>
  <c r="AA162"/>
  <c r="Y162"/>
  <c r="W162"/>
  <c r="BK162"/>
  <c r="N162"/>
  <c r="BF162" s="1"/>
  <c r="BI161"/>
  <c r="BH161"/>
  <c r="BG161"/>
  <c r="BE161"/>
  <c r="AA161"/>
  <c r="Y161"/>
  <c r="W161"/>
  <c r="BK161"/>
  <c r="N161"/>
  <c r="BF161" s="1"/>
  <c r="BI160"/>
  <c r="BH160"/>
  <c r="BG160"/>
  <c r="BE160"/>
  <c r="AA160"/>
  <c r="Y160"/>
  <c r="W160"/>
  <c r="BK160"/>
  <c r="N160"/>
  <c r="BF160" s="1"/>
  <c r="BI159"/>
  <c r="BH159"/>
  <c r="BG159"/>
  <c r="BE159"/>
  <c r="AA159"/>
  <c r="Y159"/>
  <c r="W159"/>
  <c r="BK159"/>
  <c r="N159"/>
  <c r="BF159" s="1"/>
  <c r="BI158"/>
  <c r="BH158"/>
  <c r="BG158"/>
  <c r="BE158"/>
  <c r="AA158"/>
  <c r="Y158"/>
  <c r="W158"/>
  <c r="BK158"/>
  <c r="N158"/>
  <c r="BF158" s="1"/>
  <c r="BI157"/>
  <c r="BH157"/>
  <c r="BG157"/>
  <c r="BE157"/>
  <c r="AA157"/>
  <c r="Y157"/>
  <c r="W157"/>
  <c r="BK157"/>
  <c r="N157"/>
  <c r="BF157" s="1"/>
  <c r="BI156"/>
  <c r="BH156"/>
  <c r="BG156"/>
  <c r="BE156"/>
  <c r="AA156"/>
  <c r="Y156"/>
  <c r="W156"/>
  <c r="BK156"/>
  <c r="N156"/>
  <c r="BF156" s="1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 s="1"/>
  <c r="BI153"/>
  <c r="BH153"/>
  <c r="BG153"/>
  <c r="BE153"/>
  <c r="AA153"/>
  <c r="Y153"/>
  <c r="W153"/>
  <c r="BK153"/>
  <c r="N153"/>
  <c r="BF153" s="1"/>
  <c r="BI152"/>
  <c r="BH152"/>
  <c r="BG152"/>
  <c r="BE152"/>
  <c r="AA152"/>
  <c r="Y152"/>
  <c r="W152"/>
  <c r="BK152"/>
  <c r="N152"/>
  <c r="BF152" s="1"/>
  <c r="BI151"/>
  <c r="BH151"/>
  <c r="BG151"/>
  <c r="BE151"/>
  <c r="AA151"/>
  <c r="Y151"/>
  <c r="W151"/>
  <c r="BK151"/>
  <c r="N151"/>
  <c r="BF151" s="1"/>
  <c r="BI150"/>
  <c r="BH150"/>
  <c r="BG150"/>
  <c r="BE150"/>
  <c r="AA150"/>
  <c r="Y150"/>
  <c r="W150"/>
  <c r="BK150"/>
  <c r="N150"/>
  <c r="BF150" s="1"/>
  <c r="BI149"/>
  <c r="BH149"/>
  <c r="BG149"/>
  <c r="BE149"/>
  <c r="AA149"/>
  <c r="Y149"/>
  <c r="W149"/>
  <c r="BK149"/>
  <c r="N149"/>
  <c r="BF149" s="1"/>
  <c r="BI148"/>
  <c r="BH148"/>
  <c r="BG148"/>
  <c r="BE148"/>
  <c r="AA148"/>
  <c r="Y148"/>
  <c r="W148"/>
  <c r="BK148"/>
  <c r="N148"/>
  <c r="BF148" s="1"/>
  <c r="BI147"/>
  <c r="BH147"/>
  <c r="BG147"/>
  <c r="BE147"/>
  <c r="AA147"/>
  <c r="Y147"/>
  <c r="W147"/>
  <c r="BK147"/>
  <c r="N147"/>
  <c r="BF147" s="1"/>
  <c r="BI146"/>
  <c r="BH146"/>
  <c r="BG146"/>
  <c r="BE146"/>
  <c r="AA146"/>
  <c r="Y146"/>
  <c r="W146"/>
  <c r="BK146"/>
  <c r="N146"/>
  <c r="BF146" s="1"/>
  <c r="BI145"/>
  <c r="BH145"/>
  <c r="BG145"/>
  <c r="BE145"/>
  <c r="AA145"/>
  <c r="Y145"/>
  <c r="W145"/>
  <c r="BK145"/>
  <c r="N145"/>
  <c r="BF145" s="1"/>
  <c r="BI144"/>
  <c r="BH144"/>
  <c r="BG144"/>
  <c r="BE144"/>
  <c r="AA144"/>
  <c r="Y144"/>
  <c r="W144"/>
  <c r="BK144"/>
  <c r="N144"/>
  <c r="BF144" s="1"/>
  <c r="BI143"/>
  <c r="BH143"/>
  <c r="BG143"/>
  <c r="BE143"/>
  <c r="AA143"/>
  <c r="Y143"/>
  <c r="W143"/>
  <c r="BK143"/>
  <c r="N143"/>
  <c r="BF143" s="1"/>
  <c r="BI142"/>
  <c r="BH142"/>
  <c r="BG142"/>
  <c r="BE142"/>
  <c r="AA142"/>
  <c r="Y142"/>
  <c r="W142"/>
  <c r="BK142"/>
  <c r="N142"/>
  <c r="BF142" s="1"/>
  <c r="BI141"/>
  <c r="BH141"/>
  <c r="BG141"/>
  <c r="BE141"/>
  <c r="AA141"/>
  <c r="Y141"/>
  <c r="W141"/>
  <c r="BK141"/>
  <c r="N141"/>
  <c r="BF141" s="1"/>
  <c r="BI140"/>
  <c r="BH140"/>
  <c r="BG140"/>
  <c r="BE140"/>
  <c r="AA140"/>
  <c r="Y140"/>
  <c r="W140"/>
  <c r="BK140"/>
  <c r="N140"/>
  <c r="BF140" s="1"/>
  <c r="BI139"/>
  <c r="BH139"/>
  <c r="BG139"/>
  <c r="BE139"/>
  <c r="AA139"/>
  <c r="Y139"/>
  <c r="W139"/>
  <c r="BK139"/>
  <c r="N139"/>
  <c r="BF139" s="1"/>
  <c r="BI138"/>
  <c r="BH138"/>
  <c r="BG138"/>
  <c r="BE138"/>
  <c r="AA138"/>
  <c r="Y138"/>
  <c r="W138"/>
  <c r="BK138"/>
  <c r="N138"/>
  <c r="BF138" s="1"/>
  <c r="BI137"/>
  <c r="BH137"/>
  <c r="BG137"/>
  <c r="BE137"/>
  <c r="AA137"/>
  <c r="Y137"/>
  <c r="W137"/>
  <c r="BK137"/>
  <c r="N137"/>
  <c r="BF137" s="1"/>
  <c r="BI136"/>
  <c r="BH136"/>
  <c r="BG136"/>
  <c r="BE136"/>
  <c r="AA136"/>
  <c r="Y136"/>
  <c r="W136"/>
  <c r="BK136"/>
  <c r="N136"/>
  <c r="BF136" s="1"/>
  <c r="BI135"/>
  <c r="BH135"/>
  <c r="BG135"/>
  <c r="BE135"/>
  <c r="AA135"/>
  <c r="Y135"/>
  <c r="W135"/>
  <c r="BK135"/>
  <c r="N135"/>
  <c r="BF135" s="1"/>
  <c r="BI134"/>
  <c r="BH134"/>
  <c r="BG134"/>
  <c r="BE134"/>
  <c r="AA134"/>
  <c r="Y134"/>
  <c r="W134"/>
  <c r="BK134"/>
  <c r="N134"/>
  <c r="BF134" s="1"/>
  <c r="BI133"/>
  <c r="BH133"/>
  <c r="BG133"/>
  <c r="BE133"/>
  <c r="AA133"/>
  <c r="Y133"/>
  <c r="W133"/>
  <c r="BK133"/>
  <c r="N133"/>
  <c r="BF133" s="1"/>
  <c r="BI132"/>
  <c r="BH132"/>
  <c r="BG132"/>
  <c r="BE132"/>
  <c r="AA132"/>
  <c r="Y132"/>
  <c r="W132"/>
  <c r="BK132"/>
  <c r="N132"/>
  <c r="BF132" s="1"/>
  <c r="BI131"/>
  <c r="BH131"/>
  <c r="BG131"/>
  <c r="BE131"/>
  <c r="AA131"/>
  <c r="Y131"/>
  <c r="W131"/>
  <c r="BK131"/>
  <c r="N131"/>
  <c r="BF131" s="1"/>
  <c r="BI130"/>
  <c r="BH130"/>
  <c r="BG130"/>
  <c r="BE130"/>
  <c r="AA130"/>
  <c r="Y130"/>
  <c r="W130"/>
  <c r="BK130"/>
  <c r="N130"/>
  <c r="BF130" s="1"/>
  <c r="BI129"/>
  <c r="BH129"/>
  <c r="BG129"/>
  <c r="BE129"/>
  <c r="AA129"/>
  <c r="Y129"/>
  <c r="W129"/>
  <c r="BK129"/>
  <c r="N129"/>
  <c r="BF129" s="1"/>
  <c r="BI128"/>
  <c r="BH128"/>
  <c r="BG128"/>
  <c r="BE128"/>
  <c r="AA128"/>
  <c r="Y128"/>
  <c r="W128"/>
  <c r="BK128"/>
  <c r="N128"/>
  <c r="BF128" s="1"/>
  <c r="BI127"/>
  <c r="BH127"/>
  <c r="BG127"/>
  <c r="BE127"/>
  <c r="AA127"/>
  <c r="Y127"/>
  <c r="W127"/>
  <c r="BK127"/>
  <c r="N127"/>
  <c r="BF127" s="1"/>
  <c r="BI126"/>
  <c r="BH126"/>
  <c r="BG126"/>
  <c r="BE126"/>
  <c r="AA126"/>
  <c r="Y126"/>
  <c r="W126"/>
  <c r="BK126"/>
  <c r="N126"/>
  <c r="BF126" s="1"/>
  <c r="BI125"/>
  <c r="BH125"/>
  <c r="BG125"/>
  <c r="BE125"/>
  <c r="AA125"/>
  <c r="Y125"/>
  <c r="W125"/>
  <c r="BK125"/>
  <c r="N125"/>
  <c r="BF125" s="1"/>
  <c r="BI124"/>
  <c r="BH124"/>
  <c r="BG124"/>
  <c r="BE124"/>
  <c r="AA124"/>
  <c r="Y124"/>
  <c r="W124"/>
  <c r="BK124"/>
  <c r="N124"/>
  <c r="BF124" s="1"/>
  <c r="BI123"/>
  <c r="BH123"/>
  <c r="BG123"/>
  <c r="BE123"/>
  <c r="AA123"/>
  <c r="Y123"/>
  <c r="W123"/>
  <c r="BK123"/>
  <c r="N123"/>
  <c r="BF123" s="1"/>
  <c r="BI122"/>
  <c r="BH122"/>
  <c r="BG122"/>
  <c r="BE122"/>
  <c r="AA122"/>
  <c r="Y122"/>
  <c r="W122"/>
  <c r="BK122"/>
  <c r="N122"/>
  <c r="BF122" s="1"/>
  <c r="BI121"/>
  <c r="BH121"/>
  <c r="BG121"/>
  <c r="BE121"/>
  <c r="AA121"/>
  <c r="Y121"/>
  <c r="W121"/>
  <c r="BK121"/>
  <c r="N121"/>
  <c r="BF121" s="1"/>
  <c r="BI120"/>
  <c r="BH120"/>
  <c r="BG120"/>
  <c r="BE120"/>
  <c r="AA120"/>
  <c r="Y120"/>
  <c r="W120"/>
  <c r="BK120"/>
  <c r="N120"/>
  <c r="BF120" s="1"/>
  <c r="BI119"/>
  <c r="BH119"/>
  <c r="BG119"/>
  <c r="BE119"/>
  <c r="AA119"/>
  <c r="Y119"/>
  <c r="W119"/>
  <c r="BK119"/>
  <c r="N119"/>
  <c r="BF119" s="1"/>
  <c r="F114"/>
  <c r="M113"/>
  <c r="F113"/>
  <c r="F111"/>
  <c r="F109"/>
  <c r="M28"/>
  <c r="AS92" i="1" s="1"/>
  <c r="F84" i="6"/>
  <c r="M83"/>
  <c r="F83"/>
  <c r="F81"/>
  <c r="F79"/>
  <c r="O21"/>
  <c r="E21"/>
  <c r="M114" s="1"/>
  <c r="O20"/>
  <c r="O9"/>
  <c r="M111" s="1"/>
  <c r="F6"/>
  <c r="F108" s="1"/>
  <c r="AY91" i="1"/>
  <c r="AX91"/>
  <c r="BI364" i="5"/>
  <c r="BH364"/>
  <c r="BG364"/>
  <c r="BE364"/>
  <c r="AA364"/>
  <c r="AA363" s="1"/>
  <c r="Y364"/>
  <c r="Y363" s="1"/>
  <c r="W364"/>
  <c r="W363" s="1"/>
  <c r="BK364"/>
  <c r="BK363" s="1"/>
  <c r="N363" s="1"/>
  <c r="N102" s="1"/>
  <c r="N364"/>
  <c r="BF364" s="1"/>
  <c r="BI362"/>
  <c r="BH362"/>
  <c r="BG362"/>
  <c r="BE362"/>
  <c r="AA362"/>
  <c r="Y362"/>
  <c r="W362"/>
  <c r="BK362"/>
  <c r="N362"/>
  <c r="BF362" s="1"/>
  <c r="BI361"/>
  <c r="BH361"/>
  <c r="BG361"/>
  <c r="BE361"/>
  <c r="AA361"/>
  <c r="Y361"/>
  <c r="W361"/>
  <c r="BK361"/>
  <c r="N361"/>
  <c r="BF361" s="1"/>
  <c r="BI360"/>
  <c r="BH360"/>
  <c r="BG360"/>
  <c r="BE360"/>
  <c r="AA360"/>
  <c r="Y360"/>
  <c r="W360"/>
  <c r="BK360"/>
  <c r="N360"/>
  <c r="BF360" s="1"/>
  <c r="BI359"/>
  <c r="BH359"/>
  <c r="BG359"/>
  <c r="BE359"/>
  <c r="AA359"/>
  <c r="Y359"/>
  <c r="W359"/>
  <c r="BK359"/>
  <c r="N359"/>
  <c r="BF359" s="1"/>
  <c r="BI358"/>
  <c r="BH358"/>
  <c r="BG358"/>
  <c r="BE358"/>
  <c r="AA358"/>
  <c r="Y358"/>
  <c r="W358"/>
  <c r="BK358"/>
  <c r="N358"/>
  <c r="BF358" s="1"/>
  <c r="BI357"/>
  <c r="BH357"/>
  <c r="BG357"/>
  <c r="BE357"/>
  <c r="AA357"/>
  <c r="Y357"/>
  <c r="W357"/>
  <c r="BK357"/>
  <c r="N357"/>
  <c r="BF357" s="1"/>
  <c r="BI356"/>
  <c r="BH356"/>
  <c r="BG356"/>
  <c r="BE356"/>
  <c r="AA356"/>
  <c r="Y356"/>
  <c r="W356"/>
  <c r="BK356"/>
  <c r="N356"/>
  <c r="BF356" s="1"/>
  <c r="BI355"/>
  <c r="BH355"/>
  <c r="BG355"/>
  <c r="BE355"/>
  <c r="AA355"/>
  <c r="Y355"/>
  <c r="W355"/>
  <c r="BK355"/>
  <c r="N355"/>
  <c r="BF355" s="1"/>
  <c r="BI354"/>
  <c r="BH354"/>
  <c r="BG354"/>
  <c r="BE354"/>
  <c r="AA354"/>
  <c r="Y354"/>
  <c r="W354"/>
  <c r="BK354"/>
  <c r="N354"/>
  <c r="BF354" s="1"/>
  <c r="BI353"/>
  <c r="BH353"/>
  <c r="BG353"/>
  <c r="BE353"/>
  <c r="AA353"/>
  <c r="Y353"/>
  <c r="W353"/>
  <c r="BK353"/>
  <c r="N353"/>
  <c r="BF353" s="1"/>
  <c r="BI352"/>
  <c r="BH352"/>
  <c r="BG352"/>
  <c r="BE352"/>
  <c r="AA352"/>
  <c r="Y352"/>
  <c r="W352"/>
  <c r="BK352"/>
  <c r="N352"/>
  <c r="BF352" s="1"/>
  <c r="BI351"/>
  <c r="BH351"/>
  <c r="BG351"/>
  <c r="BE351"/>
  <c r="AA351"/>
  <c r="Y351"/>
  <c r="W351"/>
  <c r="BK351"/>
  <c r="N351"/>
  <c r="BF351" s="1"/>
  <c r="BI348"/>
  <c r="BH348"/>
  <c r="BG348"/>
  <c r="BE348"/>
  <c r="AA348"/>
  <c r="Y348"/>
  <c r="W348"/>
  <c r="BK348"/>
  <c r="N348"/>
  <c r="BF348" s="1"/>
  <c r="BI347"/>
  <c r="BH347"/>
  <c r="BG347"/>
  <c r="BE347"/>
  <c r="AA347"/>
  <c r="Y347"/>
  <c r="W347"/>
  <c r="BK347"/>
  <c r="N347"/>
  <c r="BF347" s="1"/>
  <c r="BI345"/>
  <c r="BH345"/>
  <c r="BG345"/>
  <c r="BE345"/>
  <c r="AA345"/>
  <c r="Y345"/>
  <c r="W345"/>
  <c r="BK345"/>
  <c r="N345"/>
  <c r="BF345" s="1"/>
  <c r="BI344"/>
  <c r="BH344"/>
  <c r="BG344"/>
  <c r="BE344"/>
  <c r="AA344"/>
  <c r="Y344"/>
  <c r="W344"/>
  <c r="BK344"/>
  <c r="N344"/>
  <c r="BF344" s="1"/>
  <c r="BI343"/>
  <c r="BH343"/>
  <c r="BG343"/>
  <c r="BE343"/>
  <c r="AA343"/>
  <c r="Y343"/>
  <c r="W343"/>
  <c r="BK343"/>
  <c r="N343"/>
  <c r="BF343" s="1"/>
  <c r="BI342"/>
  <c r="BH342"/>
  <c r="BG342"/>
  <c r="BE342"/>
  <c r="AA342"/>
  <c r="Y342"/>
  <c r="W342"/>
  <c r="BK342"/>
  <c r="N342"/>
  <c r="BF342" s="1"/>
  <c r="BI341"/>
  <c r="BH341"/>
  <c r="BG341"/>
  <c r="BE341"/>
  <c r="AA341"/>
  <c r="Y341"/>
  <c r="W341"/>
  <c r="BK341"/>
  <c r="N341"/>
  <c r="BF341" s="1"/>
  <c r="BI340"/>
  <c r="BH340"/>
  <c r="BG340"/>
  <c r="BE340"/>
  <c r="AA340"/>
  <c r="Y340"/>
  <c r="W340"/>
  <c r="BK340"/>
  <c r="N340"/>
  <c r="BF340" s="1"/>
  <c r="BI339"/>
  <c r="BH339"/>
  <c r="BG339"/>
  <c r="BE339"/>
  <c r="AA339"/>
  <c r="Y339"/>
  <c r="W339"/>
  <c r="BK339"/>
  <c r="N339"/>
  <c r="BF339" s="1"/>
  <c r="BI338"/>
  <c r="BH338"/>
  <c r="BG338"/>
  <c r="BE338"/>
  <c r="AA338"/>
  <c r="Y338"/>
  <c r="W338"/>
  <c r="BK338"/>
  <c r="N338"/>
  <c r="BF338" s="1"/>
  <c r="BI337"/>
  <c r="BH337"/>
  <c r="BG337"/>
  <c r="BE337"/>
  <c r="AA337"/>
  <c r="Y337"/>
  <c r="W337"/>
  <c r="BK337"/>
  <c r="N337"/>
  <c r="BF337" s="1"/>
  <c r="BI336"/>
  <c r="BH336"/>
  <c r="BG336"/>
  <c r="BE336"/>
  <c r="AA336"/>
  <c r="Y336"/>
  <c r="W336"/>
  <c r="BK336"/>
  <c r="N336"/>
  <c r="BF336" s="1"/>
  <c r="BI335"/>
  <c r="BH335"/>
  <c r="BG335"/>
  <c r="BE335"/>
  <c r="AA335"/>
  <c r="Y335"/>
  <c r="W335"/>
  <c r="BK335"/>
  <c r="N335"/>
  <c r="BF335" s="1"/>
  <c r="BI333"/>
  <c r="BH333"/>
  <c r="BG333"/>
  <c r="BE333"/>
  <c r="AA333"/>
  <c r="Y333"/>
  <c r="W333"/>
  <c r="BK333"/>
  <c r="N333"/>
  <c r="BF333" s="1"/>
  <c r="BI332"/>
  <c r="BH332"/>
  <c r="BG332"/>
  <c r="BE332"/>
  <c r="AA332"/>
  <c r="Y332"/>
  <c r="W332"/>
  <c r="BK332"/>
  <c r="N332"/>
  <c r="BF332" s="1"/>
  <c r="BI331"/>
  <c r="BH331"/>
  <c r="BG331"/>
  <c r="BE331"/>
  <c r="AA331"/>
  <c r="Y331"/>
  <c r="W331"/>
  <c r="BK331"/>
  <c r="N331"/>
  <c r="BF331" s="1"/>
  <c r="BI330"/>
  <c r="BH330"/>
  <c r="BG330"/>
  <c r="BE330"/>
  <c r="AA330"/>
  <c r="Y330"/>
  <c r="W330"/>
  <c r="BK330"/>
  <c r="N330"/>
  <c r="BF330" s="1"/>
  <c r="BI329"/>
  <c r="BH329"/>
  <c r="BG329"/>
  <c r="BE329"/>
  <c r="AA329"/>
  <c r="Y329"/>
  <c r="W329"/>
  <c r="BK329"/>
  <c r="N329"/>
  <c r="BF329" s="1"/>
  <c r="BI328"/>
  <c r="BH328"/>
  <c r="BG328"/>
  <c r="BE328"/>
  <c r="AA328"/>
  <c r="Y328"/>
  <c r="W328"/>
  <c r="BK328"/>
  <c r="N328"/>
  <c r="BF328" s="1"/>
  <c r="BI327"/>
  <c r="BH327"/>
  <c r="BG327"/>
  <c r="BE327"/>
  <c r="AA327"/>
  <c r="Y327"/>
  <c r="W327"/>
  <c r="BK327"/>
  <c r="N327"/>
  <c r="BF327" s="1"/>
  <c r="BI326"/>
  <c r="BH326"/>
  <c r="BG326"/>
  <c r="BE326"/>
  <c r="AA326"/>
  <c r="Y326"/>
  <c r="W326"/>
  <c r="BK326"/>
  <c r="N326"/>
  <c r="BF326" s="1"/>
  <c r="BI325"/>
  <c r="BH325"/>
  <c r="BG325"/>
  <c r="BE325"/>
  <c r="AA325"/>
  <c r="Y325"/>
  <c r="W325"/>
  <c r="BK325"/>
  <c r="N325"/>
  <c r="BF325" s="1"/>
  <c r="BI324"/>
  <c r="BH324"/>
  <c r="BG324"/>
  <c r="BE324"/>
  <c r="AA324"/>
  <c r="Y324"/>
  <c r="W324"/>
  <c r="BK324"/>
  <c r="N324"/>
  <c r="BF324" s="1"/>
  <c r="BI323"/>
  <c r="BH323"/>
  <c r="BG323"/>
  <c r="BE323"/>
  <c r="AA323"/>
  <c r="Y323"/>
  <c r="W323"/>
  <c r="BK323"/>
  <c r="N323"/>
  <c r="BF323" s="1"/>
  <c r="BI322"/>
  <c r="BH322"/>
  <c r="BG322"/>
  <c r="BE322"/>
  <c r="AA322"/>
  <c r="Y322"/>
  <c r="W322"/>
  <c r="BK322"/>
  <c r="N322"/>
  <c r="BF322" s="1"/>
  <c r="BI321"/>
  <c r="BH321"/>
  <c r="BG321"/>
  <c r="BE321"/>
  <c r="AA321"/>
  <c r="Y321"/>
  <c r="W321"/>
  <c r="BK321"/>
  <c r="N321"/>
  <c r="BF321" s="1"/>
  <c r="BI320"/>
  <c r="BH320"/>
  <c r="BG320"/>
  <c r="BE320"/>
  <c r="AA320"/>
  <c r="Y320"/>
  <c r="W320"/>
  <c r="BK320"/>
  <c r="N320"/>
  <c r="BF320" s="1"/>
  <c r="BI319"/>
  <c r="BH319"/>
  <c r="BG319"/>
  <c r="BE319"/>
  <c r="AA319"/>
  <c r="Y319"/>
  <c r="W319"/>
  <c r="BK319"/>
  <c r="N319"/>
  <c r="BF319" s="1"/>
  <c r="BI318"/>
  <c r="BH318"/>
  <c r="BG318"/>
  <c r="BE318"/>
  <c r="AA318"/>
  <c r="Y318"/>
  <c r="W318"/>
  <c r="BK318"/>
  <c r="N318"/>
  <c r="BF318" s="1"/>
  <c r="BI317"/>
  <c r="BH317"/>
  <c r="BG317"/>
  <c r="BE317"/>
  <c r="AA317"/>
  <c r="Y317"/>
  <c r="W317"/>
  <c r="BK317"/>
  <c r="N317"/>
  <c r="BF317" s="1"/>
  <c r="BI316"/>
  <c r="BH316"/>
  <c r="BG316"/>
  <c r="BE316"/>
  <c r="AA316"/>
  <c r="Y316"/>
  <c r="W316"/>
  <c r="BK316"/>
  <c r="N316"/>
  <c r="BF316" s="1"/>
  <c r="BI315"/>
  <c r="BH315"/>
  <c r="BG315"/>
  <c r="BE315"/>
  <c r="AA315"/>
  <c r="Y315"/>
  <c r="W315"/>
  <c r="BK315"/>
  <c r="N315"/>
  <c r="BF315" s="1"/>
  <c r="BI314"/>
  <c r="BH314"/>
  <c r="BG314"/>
  <c r="BE314"/>
  <c r="AA314"/>
  <c r="Y314"/>
  <c r="W314"/>
  <c r="BK314"/>
  <c r="N314"/>
  <c r="BF314" s="1"/>
  <c r="BI313"/>
  <c r="BH313"/>
  <c r="BG313"/>
  <c r="BE313"/>
  <c r="AA313"/>
  <c r="Y313"/>
  <c r="W313"/>
  <c r="BK313"/>
  <c r="N313"/>
  <c r="BF313" s="1"/>
  <c r="BI312"/>
  <c r="BH312"/>
  <c r="BG312"/>
  <c r="BE312"/>
  <c r="AA312"/>
  <c r="Y312"/>
  <c r="W312"/>
  <c r="BK312"/>
  <c r="N312"/>
  <c r="BF312" s="1"/>
  <c r="BI311"/>
  <c r="BH311"/>
  <c r="BG311"/>
  <c r="BE311"/>
  <c r="AA311"/>
  <c r="Y311"/>
  <c r="W311"/>
  <c r="BK311"/>
  <c r="N311"/>
  <c r="BF311" s="1"/>
  <c r="BI310"/>
  <c r="BH310"/>
  <c r="BG310"/>
  <c r="BE310"/>
  <c r="AA310"/>
  <c r="Y310"/>
  <c r="W310"/>
  <c r="BK310"/>
  <c r="N310"/>
  <c r="BF310" s="1"/>
  <c r="BI309"/>
  <c r="BH309"/>
  <c r="BG309"/>
  <c r="BE309"/>
  <c r="AA309"/>
  <c r="Y309"/>
  <c r="W309"/>
  <c r="BK309"/>
  <c r="N309"/>
  <c r="BF309"/>
  <c r="BI308"/>
  <c r="BH308"/>
  <c r="BG308"/>
  <c r="BE308"/>
  <c r="AA308"/>
  <c r="Y308"/>
  <c r="W308"/>
  <c r="BK308"/>
  <c r="N308"/>
  <c r="BF308" s="1"/>
  <c r="BI307"/>
  <c r="BH307"/>
  <c r="BG307"/>
  <c r="BE307"/>
  <c r="AA307"/>
  <c r="Y307"/>
  <c r="W307"/>
  <c r="BK307"/>
  <c r="N307"/>
  <c r="BF307" s="1"/>
  <c r="BI306"/>
  <c r="BH306"/>
  <c r="BG306"/>
  <c r="BE306"/>
  <c r="AA306"/>
  <c r="Y306"/>
  <c r="W306"/>
  <c r="BK306"/>
  <c r="N306"/>
  <c r="BF306" s="1"/>
  <c r="BI305"/>
  <c r="BH305"/>
  <c r="BG305"/>
  <c r="BE305"/>
  <c r="AA305"/>
  <c r="Y305"/>
  <c r="W305"/>
  <c r="BK305"/>
  <c r="N305"/>
  <c r="BF305" s="1"/>
  <c r="BI304"/>
  <c r="BH304"/>
  <c r="BG304"/>
  <c r="BE304"/>
  <c r="AA304"/>
  <c r="Y304"/>
  <c r="W304"/>
  <c r="BK304"/>
  <c r="N304"/>
  <c r="BF304" s="1"/>
  <c r="BI303"/>
  <c r="BH303"/>
  <c r="BG303"/>
  <c r="BE303"/>
  <c r="AA303"/>
  <c r="Y303"/>
  <c r="W303"/>
  <c r="BK303"/>
  <c r="N303"/>
  <c r="BF303" s="1"/>
  <c r="BI302"/>
  <c r="BH302"/>
  <c r="BG302"/>
  <c r="BE302"/>
  <c r="AA302"/>
  <c r="Y302"/>
  <c r="W302"/>
  <c r="BK302"/>
  <c r="N302"/>
  <c r="BF302" s="1"/>
  <c r="BI301"/>
  <c r="BH301"/>
  <c r="BG301"/>
  <c r="BE301"/>
  <c r="AA301"/>
  <c r="Y301"/>
  <c r="W301"/>
  <c r="BK301"/>
  <c r="N301"/>
  <c r="BF301" s="1"/>
  <c r="BI300"/>
  <c r="BH300"/>
  <c r="BG300"/>
  <c r="BE300"/>
  <c r="AA300"/>
  <c r="Y300"/>
  <c r="W300"/>
  <c r="BK300"/>
  <c r="N300"/>
  <c r="BF300" s="1"/>
  <c r="BI299"/>
  <c r="BH299"/>
  <c r="BG299"/>
  <c r="BE299"/>
  <c r="AA299"/>
  <c r="Y299"/>
  <c r="W299"/>
  <c r="BK299"/>
  <c r="N299"/>
  <c r="BF299" s="1"/>
  <c r="BI298"/>
  <c r="BH298"/>
  <c r="BG298"/>
  <c r="BE298"/>
  <c r="AA298"/>
  <c r="Y298"/>
  <c r="W298"/>
  <c r="BK298"/>
  <c r="N298"/>
  <c r="BF298" s="1"/>
  <c r="BI297"/>
  <c r="BH297"/>
  <c r="BG297"/>
  <c r="BE297"/>
  <c r="AA297"/>
  <c r="Y297"/>
  <c r="W297"/>
  <c r="BK297"/>
  <c r="N297"/>
  <c r="BF297" s="1"/>
  <c r="BI296"/>
  <c r="BH296"/>
  <c r="BG296"/>
  <c r="BE296"/>
  <c r="AA296"/>
  <c r="Y296"/>
  <c r="W296"/>
  <c r="BK296"/>
  <c r="N296"/>
  <c r="BF296" s="1"/>
  <c r="BI295"/>
  <c r="BH295"/>
  <c r="BG295"/>
  <c r="BE295"/>
  <c r="AA295"/>
  <c r="Y295"/>
  <c r="W295"/>
  <c r="BK295"/>
  <c r="N295"/>
  <c r="BF295" s="1"/>
  <c r="BI294"/>
  <c r="BH294"/>
  <c r="BG294"/>
  <c r="BE294"/>
  <c r="AA294"/>
  <c r="Y294"/>
  <c r="W294"/>
  <c r="BK294"/>
  <c r="N294"/>
  <c r="BF294" s="1"/>
  <c r="BI293"/>
  <c r="BH293"/>
  <c r="BG293"/>
  <c r="BE293"/>
  <c r="AA293"/>
  <c r="Y293"/>
  <c r="W293"/>
  <c r="BK293"/>
  <c r="N293"/>
  <c r="BF293" s="1"/>
  <c r="BI292"/>
  <c r="BH292"/>
  <c r="BG292"/>
  <c r="BE292"/>
  <c r="AA292"/>
  <c r="Y292"/>
  <c r="W292"/>
  <c r="BK292"/>
  <c r="N292"/>
  <c r="BF292" s="1"/>
  <c r="BI291"/>
  <c r="BH291"/>
  <c r="BG291"/>
  <c r="BE291"/>
  <c r="AA291"/>
  <c r="Y291"/>
  <c r="W291"/>
  <c r="BK291"/>
  <c r="N291"/>
  <c r="BF291" s="1"/>
  <c r="BI290"/>
  <c r="BH290"/>
  <c r="BG290"/>
  <c r="BE290"/>
  <c r="AA290"/>
  <c r="Y290"/>
  <c r="W290"/>
  <c r="BK290"/>
  <c r="N290"/>
  <c r="BF290" s="1"/>
  <c r="BI288"/>
  <c r="BH288"/>
  <c r="BG288"/>
  <c r="BE288"/>
  <c r="AA288"/>
  <c r="Y288"/>
  <c r="W288"/>
  <c r="BK288"/>
  <c r="N288"/>
  <c r="BF288" s="1"/>
  <c r="BI287"/>
  <c r="BH287"/>
  <c r="BG287"/>
  <c r="BE287"/>
  <c r="AA287"/>
  <c r="Y287"/>
  <c r="W287"/>
  <c r="BK287"/>
  <c r="N287"/>
  <c r="BF287" s="1"/>
  <c r="BI286"/>
  <c r="BH286"/>
  <c r="BG286"/>
  <c r="BE286"/>
  <c r="AA286"/>
  <c r="Y286"/>
  <c r="W286"/>
  <c r="BK286"/>
  <c r="N286"/>
  <c r="BF286" s="1"/>
  <c r="BI285"/>
  <c r="BH285"/>
  <c r="BG285"/>
  <c r="BE285"/>
  <c r="AA285"/>
  <c r="Y285"/>
  <c r="W285"/>
  <c r="BK285"/>
  <c r="N285"/>
  <c r="BF285" s="1"/>
  <c r="BI284"/>
  <c r="BH284"/>
  <c r="BG284"/>
  <c r="BE284"/>
  <c r="AA284"/>
  <c r="Y284"/>
  <c r="W284"/>
  <c r="BK284"/>
  <c r="N284"/>
  <c r="BF284" s="1"/>
  <c r="BI283"/>
  <c r="BH283"/>
  <c r="BG283"/>
  <c r="BE283"/>
  <c r="AA283"/>
  <c r="Y283"/>
  <c r="W283"/>
  <c r="BK283"/>
  <c r="N283"/>
  <c r="BF283" s="1"/>
  <c r="BI282"/>
  <c r="BH282"/>
  <c r="BG282"/>
  <c r="BE282"/>
  <c r="AA282"/>
  <c r="Y282"/>
  <c r="W282"/>
  <c r="BK282"/>
  <c r="N282"/>
  <c r="BF282" s="1"/>
  <c r="BI281"/>
  <c r="BH281"/>
  <c r="BG281"/>
  <c r="BE281"/>
  <c r="AA281"/>
  <c r="Y281"/>
  <c r="W281"/>
  <c r="BK281"/>
  <c r="N281"/>
  <c r="BF281" s="1"/>
  <c r="BI280"/>
  <c r="BH280"/>
  <c r="BG280"/>
  <c r="BE280"/>
  <c r="AA280"/>
  <c r="Y280"/>
  <c r="W280"/>
  <c r="BK280"/>
  <c r="N280"/>
  <c r="BF280" s="1"/>
  <c r="BI279"/>
  <c r="BH279"/>
  <c r="BG279"/>
  <c r="BE279"/>
  <c r="AA279"/>
  <c r="Y279"/>
  <c r="W279"/>
  <c r="BK279"/>
  <c r="N279"/>
  <c r="BF279" s="1"/>
  <c r="BI278"/>
  <c r="BH278"/>
  <c r="BG278"/>
  <c r="BE278"/>
  <c r="AA278"/>
  <c r="Y278"/>
  <c r="W278"/>
  <c r="BK278"/>
  <c r="N278"/>
  <c r="BF278" s="1"/>
  <c r="BI277"/>
  <c r="BH277"/>
  <c r="BG277"/>
  <c r="BE277"/>
  <c r="AA277"/>
  <c r="Y277"/>
  <c r="W277"/>
  <c r="BK277"/>
  <c r="N277"/>
  <c r="BF277" s="1"/>
  <c r="BI276"/>
  <c r="BH276"/>
  <c r="BG276"/>
  <c r="BE276"/>
  <c r="AA276"/>
  <c r="Y276"/>
  <c r="W276"/>
  <c r="BK276"/>
  <c r="N276"/>
  <c r="BF276" s="1"/>
  <c r="BI275"/>
  <c r="BH275"/>
  <c r="BG275"/>
  <c r="BE275"/>
  <c r="AA275"/>
  <c r="Y275"/>
  <c r="W275"/>
  <c r="BK275"/>
  <c r="N275"/>
  <c r="BF275" s="1"/>
  <c r="BI274"/>
  <c r="BH274"/>
  <c r="BG274"/>
  <c r="BE274"/>
  <c r="AA274"/>
  <c r="Y274"/>
  <c r="W274"/>
  <c r="BK274"/>
  <c r="N274"/>
  <c r="BF274" s="1"/>
  <c r="BI273"/>
  <c r="BH273"/>
  <c r="BG273"/>
  <c r="BE273"/>
  <c r="AA273"/>
  <c r="Y273"/>
  <c r="W273"/>
  <c r="BK273"/>
  <c r="N273"/>
  <c r="BF273" s="1"/>
  <c r="BI272"/>
  <c r="BH272"/>
  <c r="BG272"/>
  <c r="BE272"/>
  <c r="AA272"/>
  <c r="Y272"/>
  <c r="W272"/>
  <c r="BK272"/>
  <c r="N272"/>
  <c r="BF272" s="1"/>
  <c r="BI271"/>
  <c r="BH271"/>
  <c r="BG271"/>
  <c r="BE271"/>
  <c r="AA271"/>
  <c r="Y271"/>
  <c r="W271"/>
  <c r="BK271"/>
  <c r="N271"/>
  <c r="BF271" s="1"/>
  <c r="BI270"/>
  <c r="BH270"/>
  <c r="BG270"/>
  <c r="BE270"/>
  <c r="AA270"/>
  <c r="Y270"/>
  <c r="W270"/>
  <c r="BK270"/>
  <c r="N270"/>
  <c r="BF270" s="1"/>
  <c r="BI269"/>
  <c r="BH269"/>
  <c r="BG269"/>
  <c r="BE269"/>
  <c r="AA269"/>
  <c r="Y269"/>
  <c r="W269"/>
  <c r="BK269"/>
  <c r="N269"/>
  <c r="BF269" s="1"/>
  <c r="BI268"/>
  <c r="BH268"/>
  <c r="BG268"/>
  <c r="BE268"/>
  <c r="AA268"/>
  <c r="Y268"/>
  <c r="W268"/>
  <c r="BK268"/>
  <c r="N268"/>
  <c r="BF268" s="1"/>
  <c r="BI267"/>
  <c r="BH267"/>
  <c r="BG267"/>
  <c r="BE267"/>
  <c r="AA267"/>
  <c r="Y267"/>
  <c r="W267"/>
  <c r="BK267"/>
  <c r="N267"/>
  <c r="BF267" s="1"/>
  <c r="BI266"/>
  <c r="BH266"/>
  <c r="BG266"/>
  <c r="BE266"/>
  <c r="AA266"/>
  <c r="Y266"/>
  <c r="W266"/>
  <c r="BK266"/>
  <c r="N266"/>
  <c r="BF266" s="1"/>
  <c r="BI265"/>
  <c r="BH265"/>
  <c r="BG265"/>
  <c r="BE265"/>
  <c r="AA265"/>
  <c r="Y265"/>
  <c r="W265"/>
  <c r="BK265"/>
  <c r="N265"/>
  <c r="BF265" s="1"/>
  <c r="BI264"/>
  <c r="BH264"/>
  <c r="BG264"/>
  <c r="BE264"/>
  <c r="AA264"/>
  <c r="Y264"/>
  <c r="W264"/>
  <c r="BK264"/>
  <c r="N264"/>
  <c r="BF264" s="1"/>
  <c r="BI263"/>
  <c r="BH263"/>
  <c r="BG263"/>
  <c r="BE263"/>
  <c r="AA263"/>
  <c r="Y263"/>
  <c r="W263"/>
  <c r="BK263"/>
  <c r="N263"/>
  <c r="BF263" s="1"/>
  <c r="BI262"/>
  <c r="BH262"/>
  <c r="BG262"/>
  <c r="BE262"/>
  <c r="AA262"/>
  <c r="Y262"/>
  <c r="W262"/>
  <c r="BK262"/>
  <c r="N262"/>
  <c r="BF262" s="1"/>
  <c r="BI261"/>
  <c r="BH261"/>
  <c r="BG261"/>
  <c r="BE261"/>
  <c r="AA261"/>
  <c r="Y261"/>
  <c r="W261"/>
  <c r="BK261"/>
  <c r="N261"/>
  <c r="BF261" s="1"/>
  <c r="BI260"/>
  <c r="BH260"/>
  <c r="BG260"/>
  <c r="BE260"/>
  <c r="AA260"/>
  <c r="Y260"/>
  <c r="W260"/>
  <c r="BK260"/>
  <c r="N260"/>
  <c r="BF260" s="1"/>
  <c r="BI259"/>
  <c r="BH259"/>
  <c r="BG259"/>
  <c r="BE259"/>
  <c r="AA259"/>
  <c r="Y259"/>
  <c r="W259"/>
  <c r="BK259"/>
  <c r="N259"/>
  <c r="BF259" s="1"/>
  <c r="BI258"/>
  <c r="BH258"/>
  <c r="BG258"/>
  <c r="BE258"/>
  <c r="AA258"/>
  <c r="Y258"/>
  <c r="W258"/>
  <c r="BK258"/>
  <c r="N258"/>
  <c r="BF258" s="1"/>
  <c r="BI257"/>
  <c r="BH257"/>
  <c r="BG257"/>
  <c r="BE257"/>
  <c r="AA257"/>
  <c r="Y257"/>
  <c r="W257"/>
  <c r="BK257"/>
  <c r="N257"/>
  <c r="BF257" s="1"/>
  <c r="BI256"/>
  <c r="BH256"/>
  <c r="BG256"/>
  <c r="BE256"/>
  <c r="AA256"/>
  <c r="Y256"/>
  <c r="W256"/>
  <c r="BK256"/>
  <c r="N256"/>
  <c r="BF256" s="1"/>
  <c r="BI255"/>
  <c r="BH255"/>
  <c r="BG255"/>
  <c r="BE255"/>
  <c r="AA255"/>
  <c r="Y255"/>
  <c r="W255"/>
  <c r="BK255"/>
  <c r="N255"/>
  <c r="BF255" s="1"/>
  <c r="BI254"/>
  <c r="BH254"/>
  <c r="BG254"/>
  <c r="BE254"/>
  <c r="AA254"/>
  <c r="Y254"/>
  <c r="W254"/>
  <c r="BK254"/>
  <c r="N254"/>
  <c r="BF254" s="1"/>
  <c r="BI253"/>
  <c r="BH253"/>
  <c r="BG253"/>
  <c r="BE253"/>
  <c r="AA253"/>
  <c r="Y253"/>
  <c r="W253"/>
  <c r="BK253"/>
  <c r="N253"/>
  <c r="BF253" s="1"/>
  <c r="BI252"/>
  <c r="BH252"/>
  <c r="BG252"/>
  <c r="BE252"/>
  <c r="AA252"/>
  <c r="Y252"/>
  <c r="W252"/>
  <c r="BK252"/>
  <c r="N252"/>
  <c r="BF252" s="1"/>
  <c r="BI251"/>
  <c r="BH251"/>
  <c r="BG251"/>
  <c r="BE251"/>
  <c r="AA251"/>
  <c r="Y251"/>
  <c r="W251"/>
  <c r="BK251"/>
  <c r="N251"/>
  <c r="BF251" s="1"/>
  <c r="BI250"/>
  <c r="BH250"/>
  <c r="BG250"/>
  <c r="BE250"/>
  <c r="AA250"/>
  <c r="Y250"/>
  <c r="W250"/>
  <c r="BK250"/>
  <c r="N250"/>
  <c r="BF250" s="1"/>
  <c r="BI249"/>
  <c r="BH249"/>
  <c r="BG249"/>
  <c r="BE249"/>
  <c r="AA249"/>
  <c r="Y249"/>
  <c r="W249"/>
  <c r="BK249"/>
  <c r="N249"/>
  <c r="BF249" s="1"/>
  <c r="BI248"/>
  <c r="BH248"/>
  <c r="BG248"/>
  <c r="BE248"/>
  <c r="AA248"/>
  <c r="Y248"/>
  <c r="W248"/>
  <c r="BK248"/>
  <c r="N248"/>
  <c r="BF248" s="1"/>
  <c r="BI247"/>
  <c r="BH247"/>
  <c r="BG247"/>
  <c r="BE247"/>
  <c r="AA247"/>
  <c r="Y247"/>
  <c r="W247"/>
  <c r="BK247"/>
  <c r="N247"/>
  <c r="BF247" s="1"/>
  <c r="BI246"/>
  <c r="BH246"/>
  <c r="BG246"/>
  <c r="BE246"/>
  <c r="AA246"/>
  <c r="Y246"/>
  <c r="W246"/>
  <c r="BK246"/>
  <c r="N246"/>
  <c r="BF246"/>
  <c r="BI245"/>
  <c r="BH245"/>
  <c r="BG245"/>
  <c r="BE245"/>
  <c r="AA245"/>
  <c r="Y245"/>
  <c r="W245"/>
  <c r="BK245"/>
  <c r="N245"/>
  <c r="BF245" s="1"/>
  <c r="BI244"/>
  <c r="BH244"/>
  <c r="BG244"/>
  <c r="BE244"/>
  <c r="AA244"/>
  <c r="Y244"/>
  <c r="W244"/>
  <c r="BK244"/>
  <c r="N244"/>
  <c r="BF244" s="1"/>
  <c r="BI243"/>
  <c r="BH243"/>
  <c r="BG243"/>
  <c r="BE243"/>
  <c r="AA243"/>
  <c r="Y243"/>
  <c r="W243"/>
  <c r="BK243"/>
  <c r="N243"/>
  <c r="BF243" s="1"/>
  <c r="BI242"/>
  <c r="BH242"/>
  <c r="BG242"/>
  <c r="BE242"/>
  <c r="AA242"/>
  <c r="Y242"/>
  <c r="W242"/>
  <c r="BK242"/>
  <c r="N242"/>
  <c r="BF242" s="1"/>
  <c r="BI241"/>
  <c r="BH241"/>
  <c r="BG241"/>
  <c r="BE241"/>
  <c r="AA241"/>
  <c r="Y241"/>
  <c r="W241"/>
  <c r="BK241"/>
  <c r="N241"/>
  <c r="BF241" s="1"/>
  <c r="BI240"/>
  <c r="BH240"/>
  <c r="BG240"/>
  <c r="BE240"/>
  <c r="AA240"/>
  <c r="Y240"/>
  <c r="W240"/>
  <c r="BK240"/>
  <c r="N240"/>
  <c r="BF240" s="1"/>
  <c r="BI239"/>
  <c r="BH239"/>
  <c r="BG239"/>
  <c r="BE239"/>
  <c r="AA239"/>
  <c r="Y239"/>
  <c r="W239"/>
  <c r="BK239"/>
  <c r="N239"/>
  <c r="BF239" s="1"/>
  <c r="BI238"/>
  <c r="BH238"/>
  <c r="BG238"/>
  <c r="BE238"/>
  <c r="AA238"/>
  <c r="Y238"/>
  <c r="W238"/>
  <c r="BK238"/>
  <c r="N238"/>
  <c r="BF238" s="1"/>
  <c r="BI237"/>
  <c r="BH237"/>
  <c r="BG237"/>
  <c r="BE237"/>
  <c r="AA237"/>
  <c r="Y237"/>
  <c r="W237"/>
  <c r="BK237"/>
  <c r="N237"/>
  <c r="BF237" s="1"/>
  <c r="BI236"/>
  <c r="BH236"/>
  <c r="BG236"/>
  <c r="BE236"/>
  <c r="AA236"/>
  <c r="Y236"/>
  <c r="W236"/>
  <c r="BK236"/>
  <c r="N236"/>
  <c r="BF236" s="1"/>
  <c r="BI235"/>
  <c r="BH235"/>
  <c r="BG235"/>
  <c r="BE235"/>
  <c r="AA235"/>
  <c r="Y235"/>
  <c r="W235"/>
  <c r="BK235"/>
  <c r="N235"/>
  <c r="BF235" s="1"/>
  <c r="BI234"/>
  <c r="BH234"/>
  <c r="BG234"/>
  <c r="BE234"/>
  <c r="AA234"/>
  <c r="Y234"/>
  <c r="W234"/>
  <c r="BK234"/>
  <c r="N234"/>
  <c r="BF234" s="1"/>
  <c r="BI233"/>
  <c r="BH233"/>
  <c r="BG233"/>
  <c r="BE233"/>
  <c r="AA233"/>
  <c r="Y233"/>
  <c r="W233"/>
  <c r="BK233"/>
  <c r="N233"/>
  <c r="BF233" s="1"/>
  <c r="BI231"/>
  <c r="BH231"/>
  <c r="BG231"/>
  <c r="BE231"/>
  <c r="AA231"/>
  <c r="Y231"/>
  <c r="W231"/>
  <c r="BK231"/>
  <c r="N231"/>
  <c r="BF231" s="1"/>
  <c r="BI230"/>
  <c r="BH230"/>
  <c r="BG230"/>
  <c r="BE230"/>
  <c r="AA230"/>
  <c r="Y230"/>
  <c r="W230"/>
  <c r="BK230"/>
  <c r="N230"/>
  <c r="BF230" s="1"/>
  <c r="BI229"/>
  <c r="BH229"/>
  <c r="BG229"/>
  <c r="BE229"/>
  <c r="AA229"/>
  <c r="Y229"/>
  <c r="W229"/>
  <c r="BK229"/>
  <c r="N229"/>
  <c r="BF229" s="1"/>
  <c r="BI228"/>
  <c r="BH228"/>
  <c r="BG228"/>
  <c r="BE228"/>
  <c r="AA228"/>
  <c r="Y228"/>
  <c r="W228"/>
  <c r="BK228"/>
  <c r="N228"/>
  <c r="BF228" s="1"/>
  <c r="BI227"/>
  <c r="BH227"/>
  <c r="BG227"/>
  <c r="BE227"/>
  <c r="AA227"/>
  <c r="Y227"/>
  <c r="W227"/>
  <c r="BK227"/>
  <c r="N227"/>
  <c r="BF227" s="1"/>
  <c r="BI226"/>
  <c r="BH226"/>
  <c r="BG226"/>
  <c r="BE226"/>
  <c r="AA226"/>
  <c r="Y226"/>
  <c r="W226"/>
  <c r="BK226"/>
  <c r="N226"/>
  <c r="BF226" s="1"/>
  <c r="BI225"/>
  <c r="BH225"/>
  <c r="BG225"/>
  <c r="BE225"/>
  <c r="AA225"/>
  <c r="Y225"/>
  <c r="W225"/>
  <c r="BK225"/>
  <c r="N225"/>
  <c r="BF225" s="1"/>
  <c r="BI224"/>
  <c r="BH224"/>
  <c r="BG224"/>
  <c r="BE224"/>
  <c r="AA224"/>
  <c r="Y224"/>
  <c r="W224"/>
  <c r="BK224"/>
  <c r="N224"/>
  <c r="BF224" s="1"/>
  <c r="BI223"/>
  <c r="BH223"/>
  <c r="BG223"/>
  <c r="BE223"/>
  <c r="AA223"/>
  <c r="Y223"/>
  <c r="W223"/>
  <c r="BK223"/>
  <c r="N223"/>
  <c r="BF223" s="1"/>
  <c r="BI222"/>
  <c r="BH222"/>
  <c r="BG222"/>
  <c r="BE222"/>
  <c r="AA222"/>
  <c r="Y222"/>
  <c r="W222"/>
  <c r="BK222"/>
  <c r="N222"/>
  <c r="BF222"/>
  <c r="BI221"/>
  <c r="BH221"/>
  <c r="BG221"/>
  <c r="BE221"/>
  <c r="AA221"/>
  <c r="Y221"/>
  <c r="W221"/>
  <c r="BK221"/>
  <c r="N221"/>
  <c r="BF221" s="1"/>
  <c r="BI220"/>
  <c r="BH220"/>
  <c r="BG220"/>
  <c r="BE220"/>
  <c r="AA220"/>
  <c r="Y220"/>
  <c r="W220"/>
  <c r="BK220"/>
  <c r="N220"/>
  <c r="BF220" s="1"/>
  <c r="BI219"/>
  <c r="BH219"/>
  <c r="BG219"/>
  <c r="BE219"/>
  <c r="AA219"/>
  <c r="Y219"/>
  <c r="W219"/>
  <c r="BK219"/>
  <c r="N219"/>
  <c r="BF219" s="1"/>
  <c r="BI218"/>
  <c r="BH218"/>
  <c r="BG218"/>
  <c r="BE218"/>
  <c r="AA218"/>
  <c r="Y218"/>
  <c r="W218"/>
  <c r="BK218"/>
  <c r="N218"/>
  <c r="BF218" s="1"/>
  <c r="BI217"/>
  <c r="BH217"/>
  <c r="BG217"/>
  <c r="BE217"/>
  <c r="AA217"/>
  <c r="Y217"/>
  <c r="W217"/>
  <c r="BK217"/>
  <c r="N217"/>
  <c r="BF217" s="1"/>
  <c r="BI216"/>
  <c r="BH216"/>
  <c r="BG216"/>
  <c r="BE216"/>
  <c r="AA216"/>
  <c r="Y216"/>
  <c r="W216"/>
  <c r="BK216"/>
  <c r="N216"/>
  <c r="BF216" s="1"/>
  <c r="BI215"/>
  <c r="BH215"/>
  <c r="BG215"/>
  <c r="BE215"/>
  <c r="AA215"/>
  <c r="Y215"/>
  <c r="W215"/>
  <c r="BK215"/>
  <c r="N215"/>
  <c r="BF215" s="1"/>
  <c r="BI214"/>
  <c r="BH214"/>
  <c r="BG214"/>
  <c r="BE214"/>
  <c r="AA214"/>
  <c r="Y214"/>
  <c r="W214"/>
  <c r="BK214"/>
  <c r="N214"/>
  <c r="BF214" s="1"/>
  <c r="BI213"/>
  <c r="BH213"/>
  <c r="BG213"/>
  <c r="BE213"/>
  <c r="AA213"/>
  <c r="Y213"/>
  <c r="W213"/>
  <c r="BK213"/>
  <c r="N213"/>
  <c r="BF213" s="1"/>
  <c r="BI212"/>
  <c r="BH212"/>
  <c r="BG212"/>
  <c r="BE212"/>
  <c r="AA212"/>
  <c r="Y212"/>
  <c r="W212"/>
  <c r="BK212"/>
  <c r="N212"/>
  <c r="BF212" s="1"/>
  <c r="BI211"/>
  <c r="BH211"/>
  <c r="BG211"/>
  <c r="BE211"/>
  <c r="AA211"/>
  <c r="Y211"/>
  <c r="W211"/>
  <c r="BK211"/>
  <c r="N211"/>
  <c r="BF211" s="1"/>
  <c r="BI210"/>
  <c r="BH210"/>
  <c r="BG210"/>
  <c r="BE210"/>
  <c r="AA210"/>
  <c r="Y210"/>
  <c r="W210"/>
  <c r="BK210"/>
  <c r="N210"/>
  <c r="BF210" s="1"/>
  <c r="BI209"/>
  <c r="BH209"/>
  <c r="BG209"/>
  <c r="BE209"/>
  <c r="AA209"/>
  <c r="Y209"/>
  <c r="W209"/>
  <c r="BK209"/>
  <c r="N209"/>
  <c r="BF209" s="1"/>
  <c r="BI208"/>
  <c r="BH208"/>
  <c r="BG208"/>
  <c r="BE208"/>
  <c r="AA208"/>
  <c r="Y208"/>
  <c r="W208"/>
  <c r="BK208"/>
  <c r="N208"/>
  <c r="BF208" s="1"/>
  <c r="BI207"/>
  <c r="BH207"/>
  <c r="BG207"/>
  <c r="BE207"/>
  <c r="AA207"/>
  <c r="Y207"/>
  <c r="W207"/>
  <c r="BK207"/>
  <c r="N207"/>
  <c r="BF207" s="1"/>
  <c r="BI206"/>
  <c r="BH206"/>
  <c r="BG206"/>
  <c r="BE206"/>
  <c r="AA206"/>
  <c r="Y206"/>
  <c r="W206"/>
  <c r="BK206"/>
  <c r="N206"/>
  <c r="BF206" s="1"/>
  <c r="BI205"/>
  <c r="BH205"/>
  <c r="BG205"/>
  <c r="BE205"/>
  <c r="AA205"/>
  <c r="Y205"/>
  <c r="W205"/>
  <c r="BK205"/>
  <c r="N205"/>
  <c r="BF205" s="1"/>
  <c r="BI204"/>
  <c r="BH204"/>
  <c r="BG204"/>
  <c r="BE204"/>
  <c r="AA204"/>
  <c r="Y204"/>
  <c r="W204"/>
  <c r="BK204"/>
  <c r="N204"/>
  <c r="BF204" s="1"/>
  <c r="BI203"/>
  <c r="BH203"/>
  <c r="BG203"/>
  <c r="BE203"/>
  <c r="AA203"/>
  <c r="Y203"/>
  <c r="W203"/>
  <c r="BK203"/>
  <c r="N203"/>
  <c r="BF203" s="1"/>
  <c r="BI201"/>
  <c r="BH201"/>
  <c r="BG201"/>
  <c r="BE201"/>
  <c r="AA201"/>
  <c r="Y201"/>
  <c r="W201"/>
  <c r="BK201"/>
  <c r="N201"/>
  <c r="BF201" s="1"/>
  <c r="BI200"/>
  <c r="BH200"/>
  <c r="BG200"/>
  <c r="BE200"/>
  <c r="AA200"/>
  <c r="Y200"/>
  <c r="W200"/>
  <c r="BK200"/>
  <c r="N200"/>
  <c r="BF200" s="1"/>
  <c r="BI199"/>
  <c r="BH199"/>
  <c r="BG199"/>
  <c r="BE199"/>
  <c r="AA199"/>
  <c r="Y199"/>
  <c r="W199"/>
  <c r="BK199"/>
  <c r="N199"/>
  <c r="BF199" s="1"/>
  <c r="BI198"/>
  <c r="BH198"/>
  <c r="BG198"/>
  <c r="BE198"/>
  <c r="AA198"/>
  <c r="Y198"/>
  <c r="W198"/>
  <c r="BK198"/>
  <c r="N198"/>
  <c r="BF198" s="1"/>
  <c r="BI197"/>
  <c r="BH197"/>
  <c r="BG197"/>
  <c r="BE197"/>
  <c r="AA197"/>
  <c r="Y197"/>
  <c r="W197"/>
  <c r="BK197"/>
  <c r="N197"/>
  <c r="BF197" s="1"/>
  <c r="BI196"/>
  <c r="BH196"/>
  <c r="BG196"/>
  <c r="BE196"/>
  <c r="AA196"/>
  <c r="Y196"/>
  <c r="W196"/>
  <c r="BK196"/>
  <c r="N196"/>
  <c r="BF196" s="1"/>
  <c r="BI195"/>
  <c r="BH195"/>
  <c r="BG195"/>
  <c r="BE195"/>
  <c r="AA195"/>
  <c r="Y195"/>
  <c r="W195"/>
  <c r="BK195"/>
  <c r="N195"/>
  <c r="BF195" s="1"/>
  <c r="BI194"/>
  <c r="BH194"/>
  <c r="BG194"/>
  <c r="BE194"/>
  <c r="AA194"/>
  <c r="Y194"/>
  <c r="W194"/>
  <c r="BK194"/>
  <c r="N194"/>
  <c r="BF194" s="1"/>
  <c r="BI193"/>
  <c r="BH193"/>
  <c r="BG193"/>
  <c r="BE193"/>
  <c r="AA193"/>
  <c r="Y193"/>
  <c r="W193"/>
  <c r="BK193"/>
  <c r="N193"/>
  <c r="BF193" s="1"/>
  <c r="BI192"/>
  <c r="BH192"/>
  <c r="BG192"/>
  <c r="BE192"/>
  <c r="AA192"/>
  <c r="Y192"/>
  <c r="W192"/>
  <c r="BK192"/>
  <c r="N192"/>
  <c r="BF192" s="1"/>
  <c r="BI191"/>
  <c r="BH191"/>
  <c r="BG191"/>
  <c r="BE191"/>
  <c r="AA191"/>
  <c r="Y191"/>
  <c r="W191"/>
  <c r="BK191"/>
  <c r="N191"/>
  <c r="BF191" s="1"/>
  <c r="BI190"/>
  <c r="BH190"/>
  <c r="BG190"/>
  <c r="BE190"/>
  <c r="AA190"/>
  <c r="Y190"/>
  <c r="W190"/>
  <c r="BK190"/>
  <c r="N190"/>
  <c r="BF190" s="1"/>
  <c r="BI189"/>
  <c r="BH189"/>
  <c r="BG189"/>
  <c r="BE189"/>
  <c r="AA189"/>
  <c r="Y189"/>
  <c r="W189"/>
  <c r="BK189"/>
  <c r="N189"/>
  <c r="BF189" s="1"/>
  <c r="BI188"/>
  <c r="BH188"/>
  <c r="BG188"/>
  <c r="BE188"/>
  <c r="AA188"/>
  <c r="Y188"/>
  <c r="W188"/>
  <c r="BK188"/>
  <c r="N188"/>
  <c r="BF188" s="1"/>
  <c r="BI187"/>
  <c r="BH187"/>
  <c r="BG187"/>
  <c r="BE187"/>
  <c r="AA187"/>
  <c r="Y187"/>
  <c r="W187"/>
  <c r="BK187"/>
  <c r="N187"/>
  <c r="BF187"/>
  <c r="BI186"/>
  <c r="BH186"/>
  <c r="BG186"/>
  <c r="BE186"/>
  <c r="AA186"/>
  <c r="Y186"/>
  <c r="W186"/>
  <c r="BK186"/>
  <c r="N186"/>
  <c r="BF186" s="1"/>
  <c r="BI185"/>
  <c r="BH185"/>
  <c r="BG185"/>
  <c r="BE185"/>
  <c r="AA185"/>
  <c r="Y185"/>
  <c r="W185"/>
  <c r="BK185"/>
  <c r="N185"/>
  <c r="BF185" s="1"/>
  <c r="BI183"/>
  <c r="BH183"/>
  <c r="BG183"/>
  <c r="BE183"/>
  <c r="AA183"/>
  <c r="Y183"/>
  <c r="W183"/>
  <c r="BK183"/>
  <c r="N183"/>
  <c r="BF183"/>
  <c r="BI182"/>
  <c r="BH182"/>
  <c r="BG182"/>
  <c r="BE182"/>
  <c r="AA182"/>
  <c r="Y182"/>
  <c r="W182"/>
  <c r="BK182"/>
  <c r="N182"/>
  <c r="BF182" s="1"/>
  <c r="BI181"/>
  <c r="BH181"/>
  <c r="BG181"/>
  <c r="BE181"/>
  <c r="AA181"/>
  <c r="Y181"/>
  <c r="W181"/>
  <c r="BK181"/>
  <c r="N181"/>
  <c r="BF181" s="1"/>
  <c r="BI180"/>
  <c r="BH180"/>
  <c r="BG180"/>
  <c r="BE180"/>
  <c r="AA180"/>
  <c r="Y180"/>
  <c r="W180"/>
  <c r="BK180"/>
  <c r="N180"/>
  <c r="BF180" s="1"/>
  <c r="BI179"/>
  <c r="BH179"/>
  <c r="BG179"/>
  <c r="BE179"/>
  <c r="AA179"/>
  <c r="Y179"/>
  <c r="W179"/>
  <c r="BK179"/>
  <c r="N179"/>
  <c r="BF179" s="1"/>
  <c r="BI178"/>
  <c r="BH178"/>
  <c r="BG178"/>
  <c r="BE178"/>
  <c r="AA178"/>
  <c r="Y178"/>
  <c r="W178"/>
  <c r="BK178"/>
  <c r="N178"/>
  <c r="BF178" s="1"/>
  <c r="BI177"/>
  <c r="BH177"/>
  <c r="BG177"/>
  <c r="BE177"/>
  <c r="AA177"/>
  <c r="Y177"/>
  <c r="W177"/>
  <c r="BK177"/>
  <c r="N177"/>
  <c r="BF177" s="1"/>
  <c r="BI176"/>
  <c r="BH176"/>
  <c r="BG176"/>
  <c r="BE176"/>
  <c r="AA176"/>
  <c r="Y176"/>
  <c r="W176"/>
  <c r="BK176"/>
  <c r="N176"/>
  <c r="BF176" s="1"/>
  <c r="BI175"/>
  <c r="BH175"/>
  <c r="BG175"/>
  <c r="BE175"/>
  <c r="AA175"/>
  <c r="Y175"/>
  <c r="W175"/>
  <c r="BK175"/>
  <c r="N175"/>
  <c r="BF175" s="1"/>
  <c r="BI174"/>
  <c r="BH174"/>
  <c r="BG174"/>
  <c r="BE174"/>
  <c r="AA174"/>
  <c r="Y174"/>
  <c r="W174"/>
  <c r="BK174"/>
  <c r="N174"/>
  <c r="BF174" s="1"/>
  <c r="BI173"/>
  <c r="BH173"/>
  <c r="BG173"/>
  <c r="BE173"/>
  <c r="AA173"/>
  <c r="Y173"/>
  <c r="W173"/>
  <c r="BK173"/>
  <c r="N173"/>
  <c r="BF173" s="1"/>
  <c r="BI172"/>
  <c r="BH172"/>
  <c r="BG172"/>
  <c r="BE172"/>
  <c r="AA172"/>
  <c r="Y172"/>
  <c r="W172"/>
  <c r="BK172"/>
  <c r="N172"/>
  <c r="BF172" s="1"/>
  <c r="BI171"/>
  <c r="BH171"/>
  <c r="BG171"/>
  <c r="BE171"/>
  <c r="AA171"/>
  <c r="Y171"/>
  <c r="W171"/>
  <c r="BK171"/>
  <c r="N171"/>
  <c r="BF171" s="1"/>
  <c r="BI170"/>
  <c r="BH170"/>
  <c r="BG170"/>
  <c r="BE170"/>
  <c r="AA170"/>
  <c r="Y170"/>
  <c r="W170"/>
  <c r="BK170"/>
  <c r="N170"/>
  <c r="BF170" s="1"/>
  <c r="BI169"/>
  <c r="BH169"/>
  <c r="BG169"/>
  <c r="BE169"/>
  <c r="AA169"/>
  <c r="Y169"/>
  <c r="W169"/>
  <c r="BK169"/>
  <c r="N169"/>
  <c r="BF169" s="1"/>
  <c r="BI168"/>
  <c r="BH168"/>
  <c r="BG168"/>
  <c r="BE168"/>
  <c r="AA168"/>
  <c r="Y168"/>
  <c r="W168"/>
  <c r="BK168"/>
  <c r="N168"/>
  <c r="BF168" s="1"/>
  <c r="BI167"/>
  <c r="BH167"/>
  <c r="BG167"/>
  <c r="BE167"/>
  <c r="AA167"/>
  <c r="Y167"/>
  <c r="W167"/>
  <c r="BK167"/>
  <c r="N167"/>
  <c r="BF167" s="1"/>
  <c r="BI166"/>
  <c r="BH166"/>
  <c r="BG166"/>
  <c r="BE166"/>
  <c r="AA166"/>
  <c r="Y166"/>
  <c r="W166"/>
  <c r="BK166"/>
  <c r="N166"/>
  <c r="BF166" s="1"/>
  <c r="BI165"/>
  <c r="BH165"/>
  <c r="BG165"/>
  <c r="BE165"/>
  <c r="AA165"/>
  <c r="Y165"/>
  <c r="W165"/>
  <c r="BK165"/>
  <c r="N165"/>
  <c r="BF165" s="1"/>
  <c r="BI164"/>
  <c r="BH164"/>
  <c r="BG164"/>
  <c r="BE164"/>
  <c r="AA164"/>
  <c r="Y164"/>
  <c r="W164"/>
  <c r="BK164"/>
  <c r="N164"/>
  <c r="BF164" s="1"/>
  <c r="BI163"/>
  <c r="BH163"/>
  <c r="BG163"/>
  <c r="BE163"/>
  <c r="AA163"/>
  <c r="Y163"/>
  <c r="W163"/>
  <c r="BK163"/>
  <c r="N163"/>
  <c r="BF163" s="1"/>
  <c r="BI162"/>
  <c r="BH162"/>
  <c r="BG162"/>
  <c r="BE162"/>
  <c r="AA162"/>
  <c r="Y162"/>
  <c r="W162"/>
  <c r="BK162"/>
  <c r="N162"/>
  <c r="BF162" s="1"/>
  <c r="BI161"/>
  <c r="BH161"/>
  <c r="BG161"/>
  <c r="BE161"/>
  <c r="AA161"/>
  <c r="Y161"/>
  <c r="W161"/>
  <c r="BK161"/>
  <c r="N161"/>
  <c r="BF161" s="1"/>
  <c r="BI160"/>
  <c r="BH160"/>
  <c r="BG160"/>
  <c r="BE160"/>
  <c r="AA160"/>
  <c r="Y160"/>
  <c r="W160"/>
  <c r="BK160"/>
  <c r="N160"/>
  <c r="BF160" s="1"/>
  <c r="BI159"/>
  <c r="BH159"/>
  <c r="BG159"/>
  <c r="BE159"/>
  <c r="AA159"/>
  <c r="Y159"/>
  <c r="W159"/>
  <c r="BK159"/>
  <c r="N159"/>
  <c r="BF159" s="1"/>
  <c r="BI158"/>
  <c r="BH158"/>
  <c r="BG158"/>
  <c r="BE158"/>
  <c r="AA158"/>
  <c r="Y158"/>
  <c r="W158"/>
  <c r="BK158"/>
  <c r="N158"/>
  <c r="BF158" s="1"/>
  <c r="BI157"/>
  <c r="BH157"/>
  <c r="BG157"/>
  <c r="BE157"/>
  <c r="AA157"/>
  <c r="Y157"/>
  <c r="W157"/>
  <c r="BK157"/>
  <c r="N157"/>
  <c r="BF157" s="1"/>
  <c r="BI156"/>
  <c r="BH156"/>
  <c r="BG156"/>
  <c r="BE156"/>
  <c r="AA156"/>
  <c r="Y156"/>
  <c r="W156"/>
  <c r="BK156"/>
  <c r="N156"/>
  <c r="BF156" s="1"/>
  <c r="BI154"/>
  <c r="BH154"/>
  <c r="BG154"/>
  <c r="BE154"/>
  <c r="AA154"/>
  <c r="Y154"/>
  <c r="W154"/>
  <c r="BK154"/>
  <c r="N154"/>
  <c r="BF154" s="1"/>
  <c r="BI153"/>
  <c r="BH153"/>
  <c r="BG153"/>
  <c r="BE153"/>
  <c r="AA153"/>
  <c r="Y153"/>
  <c r="W153"/>
  <c r="BK153"/>
  <c r="N153"/>
  <c r="BF153" s="1"/>
  <c r="BI152"/>
  <c r="BH152"/>
  <c r="BG152"/>
  <c r="BE152"/>
  <c r="AA152"/>
  <c r="Y152"/>
  <c r="W152"/>
  <c r="BK152"/>
  <c r="N152"/>
  <c r="BF152" s="1"/>
  <c r="BI151"/>
  <c r="BH151"/>
  <c r="BG151"/>
  <c r="BE151"/>
  <c r="AA151"/>
  <c r="Y151"/>
  <c r="W151"/>
  <c r="BK151"/>
  <c r="N151"/>
  <c r="BF151" s="1"/>
  <c r="BI150"/>
  <c r="BH150"/>
  <c r="BG150"/>
  <c r="BE150"/>
  <c r="AA150"/>
  <c r="Y150"/>
  <c r="W150"/>
  <c r="BK150"/>
  <c r="N150"/>
  <c r="BF150" s="1"/>
  <c r="BI148"/>
  <c r="BH148"/>
  <c r="BG148"/>
  <c r="BE148"/>
  <c r="AA148"/>
  <c r="Y148"/>
  <c r="W148"/>
  <c r="BK148"/>
  <c r="N148"/>
  <c r="BF148" s="1"/>
  <c r="BI147"/>
  <c r="BH147"/>
  <c r="BG147"/>
  <c r="BE147"/>
  <c r="AA147"/>
  <c r="Y147"/>
  <c r="W147"/>
  <c r="BK147"/>
  <c r="N147"/>
  <c r="BF147" s="1"/>
  <c r="BI146"/>
  <c r="BH146"/>
  <c r="BG146"/>
  <c r="BE146"/>
  <c r="AA146"/>
  <c r="Y146"/>
  <c r="W146"/>
  <c r="BK146"/>
  <c r="N146"/>
  <c r="BF146" s="1"/>
  <c r="BI145"/>
  <c r="BH145"/>
  <c r="BG145"/>
  <c r="BE145"/>
  <c r="AA145"/>
  <c r="Y145"/>
  <c r="W145"/>
  <c r="BK145"/>
  <c r="N145"/>
  <c r="BF145" s="1"/>
  <c r="BI144"/>
  <c r="BH144"/>
  <c r="BG144"/>
  <c r="BE144"/>
  <c r="AA144"/>
  <c r="Y144"/>
  <c r="W144"/>
  <c r="BK144"/>
  <c r="N144"/>
  <c r="BF144" s="1"/>
  <c r="BI143"/>
  <c r="BH143"/>
  <c r="BG143"/>
  <c r="BE143"/>
  <c r="AA143"/>
  <c r="Y143"/>
  <c r="W143"/>
  <c r="BK143"/>
  <c r="N143"/>
  <c r="BF143" s="1"/>
  <c r="BI142"/>
  <c r="BH142"/>
  <c r="BG142"/>
  <c r="BE142"/>
  <c r="AA142"/>
  <c r="Y142"/>
  <c r="W142"/>
  <c r="BK142"/>
  <c r="N142"/>
  <c r="BF142" s="1"/>
  <c r="BI141"/>
  <c r="BH141"/>
  <c r="BG141"/>
  <c r="BE141"/>
  <c r="AA141"/>
  <c r="Y141"/>
  <c r="W141"/>
  <c r="BK141"/>
  <c r="N141"/>
  <c r="BF141" s="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 s="1"/>
  <c r="BI138"/>
  <c r="BH138"/>
  <c r="BG138"/>
  <c r="BE138"/>
  <c r="AA138"/>
  <c r="Y138"/>
  <c r="W138"/>
  <c r="BK138"/>
  <c r="N138"/>
  <c r="BF138" s="1"/>
  <c r="BI137"/>
  <c r="BH137"/>
  <c r="BG137"/>
  <c r="BE137"/>
  <c r="AA137"/>
  <c r="Y137"/>
  <c r="W137"/>
  <c r="BK137"/>
  <c r="N137"/>
  <c r="BF137" s="1"/>
  <c r="BI135"/>
  <c r="BH135"/>
  <c r="BG135"/>
  <c r="BE135"/>
  <c r="AA135"/>
  <c r="Y135"/>
  <c r="W135"/>
  <c r="BK135"/>
  <c r="N135"/>
  <c r="BF135" s="1"/>
  <c r="BI134"/>
  <c r="BH134"/>
  <c r="BG134"/>
  <c r="BE134"/>
  <c r="AA134"/>
  <c r="Y134"/>
  <c r="W134"/>
  <c r="BK134"/>
  <c r="N134"/>
  <c r="BF134" s="1"/>
  <c r="BI133"/>
  <c r="BH133"/>
  <c r="BG133"/>
  <c r="BE133"/>
  <c r="AA133"/>
  <c r="Y133"/>
  <c r="W133"/>
  <c r="BK133"/>
  <c r="N133"/>
  <c r="BF133" s="1"/>
  <c r="BI132"/>
  <c r="BH132"/>
  <c r="BG132"/>
  <c r="BE132"/>
  <c r="AA132"/>
  <c r="Y132"/>
  <c r="W132"/>
  <c r="BK132"/>
  <c r="N132"/>
  <c r="BF132" s="1"/>
  <c r="BI131"/>
  <c r="BH131"/>
  <c r="BG131"/>
  <c r="BE131"/>
  <c r="AA131"/>
  <c r="Y131"/>
  <c r="W131"/>
  <c r="BK131"/>
  <c r="N131"/>
  <c r="BF131" s="1"/>
  <c r="BI130"/>
  <c r="BH130"/>
  <c r="BG130"/>
  <c r="BE130"/>
  <c r="AA130"/>
  <c r="Y130"/>
  <c r="W130"/>
  <c r="BK130"/>
  <c r="N130"/>
  <c r="BF130" s="1"/>
  <c r="BI129"/>
  <c r="BH129"/>
  <c r="BG129"/>
  <c r="BE129"/>
  <c r="AA129"/>
  <c r="Y129"/>
  <c r="W129"/>
  <c r="BK129"/>
  <c r="N129"/>
  <c r="BF129" s="1"/>
  <c r="BI128"/>
  <c r="BH128"/>
  <c r="BG128"/>
  <c r="BE128"/>
  <c r="AA128"/>
  <c r="Y128"/>
  <c r="W128"/>
  <c r="BK128"/>
  <c r="N128"/>
  <c r="BF128" s="1"/>
  <c r="BI127"/>
  <c r="BH127"/>
  <c r="BG127"/>
  <c r="BE127"/>
  <c r="AA127"/>
  <c r="Y127"/>
  <c r="W127"/>
  <c r="BK127"/>
  <c r="N127"/>
  <c r="BF127" s="1"/>
  <c r="BI126"/>
  <c r="BH126"/>
  <c r="BG126"/>
  <c r="BE126"/>
  <c r="AA126"/>
  <c r="Y126"/>
  <c r="W126"/>
  <c r="BK126"/>
  <c r="N126"/>
  <c r="BF126" s="1"/>
  <c r="F120"/>
  <c r="M119"/>
  <c r="F119"/>
  <c r="F117"/>
  <c r="F115"/>
  <c r="M28"/>
  <c r="AS91" i="1" s="1"/>
  <c r="F84" i="5"/>
  <c r="M83"/>
  <c r="F83"/>
  <c r="F81"/>
  <c r="F79"/>
  <c r="O21"/>
  <c r="E21"/>
  <c r="M120" s="1"/>
  <c r="O20"/>
  <c r="O9"/>
  <c r="M117" s="1"/>
  <c r="F6"/>
  <c r="F114" s="1"/>
  <c r="AY90" i="1"/>
  <c r="AX90"/>
  <c r="BI206" i="4"/>
  <c r="BH206"/>
  <c r="BG206"/>
  <c r="BE206"/>
  <c r="AA206"/>
  <c r="AA205" s="1"/>
  <c r="AA204" s="1"/>
  <c r="Y206"/>
  <c r="Y205" s="1"/>
  <c r="Y204" s="1"/>
  <c r="W206"/>
  <c r="W205" s="1"/>
  <c r="W204" s="1"/>
  <c r="BK206"/>
  <c r="BK205" s="1"/>
  <c r="N206"/>
  <c r="BF206" s="1"/>
  <c r="BI203"/>
  <c r="BH203"/>
  <c r="BG203"/>
  <c r="BE203"/>
  <c r="AA203"/>
  <c r="Y203"/>
  <c r="W203"/>
  <c r="BK203"/>
  <c r="N203"/>
  <c r="BF203" s="1"/>
  <c r="BI202"/>
  <c r="BH202"/>
  <c r="BG202"/>
  <c r="BE202"/>
  <c r="AA202"/>
  <c r="Y202"/>
  <c r="W202"/>
  <c r="BK202"/>
  <c r="N202"/>
  <c r="BF202" s="1"/>
  <c r="BI201"/>
  <c r="BH201"/>
  <c r="BG201"/>
  <c r="BE201"/>
  <c r="AA201"/>
  <c r="Y201"/>
  <c r="W201"/>
  <c r="BK201"/>
  <c r="N201"/>
  <c r="BF201" s="1"/>
  <c r="BI199"/>
  <c r="BH199"/>
  <c r="BG199"/>
  <c r="BE199"/>
  <c r="AA199"/>
  <c r="Y199"/>
  <c r="W199"/>
  <c r="BK199"/>
  <c r="N199"/>
  <c r="BF199" s="1"/>
  <c r="BI198"/>
  <c r="BH198"/>
  <c r="BG198"/>
  <c r="BE198"/>
  <c r="AA198"/>
  <c r="Y198"/>
  <c r="W198"/>
  <c r="BK198"/>
  <c r="N198"/>
  <c r="BF198" s="1"/>
  <c r="BI197"/>
  <c r="BH197"/>
  <c r="BG197"/>
  <c r="BE197"/>
  <c r="AA197"/>
  <c r="Y197"/>
  <c r="W197"/>
  <c r="BK197"/>
  <c r="N197"/>
  <c r="BF197" s="1"/>
  <c r="BI196"/>
  <c r="BH196"/>
  <c r="BG196"/>
  <c r="BE196"/>
  <c r="AA196"/>
  <c r="Y196"/>
  <c r="W196"/>
  <c r="BK196"/>
  <c r="N196"/>
  <c r="BF196" s="1"/>
  <c r="BI195"/>
  <c r="BH195"/>
  <c r="BG195"/>
  <c r="BE195"/>
  <c r="AA195"/>
  <c r="Y195"/>
  <c r="W195"/>
  <c r="BK195"/>
  <c r="N195"/>
  <c r="BF195" s="1"/>
  <c r="BI194"/>
  <c r="BH194"/>
  <c r="BG194"/>
  <c r="BE194"/>
  <c r="AA194"/>
  <c r="Y194"/>
  <c r="W194"/>
  <c r="BK194"/>
  <c r="N194"/>
  <c r="BF194" s="1"/>
  <c r="BI193"/>
  <c r="BH193"/>
  <c r="BG193"/>
  <c r="BE193"/>
  <c r="AA193"/>
  <c r="Y193"/>
  <c r="W193"/>
  <c r="BK193"/>
  <c r="N193"/>
  <c r="BF193" s="1"/>
  <c r="BI192"/>
  <c r="BH192"/>
  <c r="BG192"/>
  <c r="BE192"/>
  <c r="AA192"/>
  <c r="Y192"/>
  <c r="W192"/>
  <c r="BK192"/>
  <c r="N192"/>
  <c r="BF192" s="1"/>
  <c r="BI191"/>
  <c r="BH191"/>
  <c r="BG191"/>
  <c r="BE191"/>
  <c r="AA191"/>
  <c r="Y191"/>
  <c r="W191"/>
  <c r="BK191"/>
  <c r="N191"/>
  <c r="BF191" s="1"/>
  <c r="BI190"/>
  <c r="BH190"/>
  <c r="BG190"/>
  <c r="BE190"/>
  <c r="AA190"/>
  <c r="Y190"/>
  <c r="W190"/>
  <c r="BK190"/>
  <c r="N190"/>
  <c r="BF190" s="1"/>
  <c r="BI189"/>
  <c r="BH189"/>
  <c r="BG189"/>
  <c r="BE189"/>
  <c r="AA189"/>
  <c r="Y189"/>
  <c r="W189"/>
  <c r="BK189"/>
  <c r="N189"/>
  <c r="BF189" s="1"/>
  <c r="BI188"/>
  <c r="BH188"/>
  <c r="BG188"/>
  <c r="BE188"/>
  <c r="AA188"/>
  <c r="Y188"/>
  <c r="W188"/>
  <c r="BK188"/>
  <c r="N188"/>
  <c r="BF188" s="1"/>
  <c r="BI187"/>
  <c r="BH187"/>
  <c r="BG187"/>
  <c r="BE187"/>
  <c r="AA187"/>
  <c r="Y187"/>
  <c r="W187"/>
  <c r="BK187"/>
  <c r="N187"/>
  <c r="BF187" s="1"/>
  <c r="BI186"/>
  <c r="BH186"/>
  <c r="BG186"/>
  <c r="BE186"/>
  <c r="AA186"/>
  <c r="Y186"/>
  <c r="W186"/>
  <c r="BK186"/>
  <c r="N186"/>
  <c r="BF186" s="1"/>
  <c r="BI185"/>
  <c r="BH185"/>
  <c r="BG185"/>
  <c r="BE185"/>
  <c r="AA185"/>
  <c r="Y185"/>
  <c r="W185"/>
  <c r="BK185"/>
  <c r="N185"/>
  <c r="BF185" s="1"/>
  <c r="BI184"/>
  <c r="BH184"/>
  <c r="BG184"/>
  <c r="BE184"/>
  <c r="AA184"/>
  <c r="Y184"/>
  <c r="W184"/>
  <c r="BK184"/>
  <c r="N184"/>
  <c r="BF184" s="1"/>
  <c r="BI181"/>
  <c r="BH181"/>
  <c r="BG181"/>
  <c r="BE181"/>
  <c r="AA181"/>
  <c r="Y181"/>
  <c r="W181"/>
  <c r="BK181"/>
  <c r="N181"/>
  <c r="BF181" s="1"/>
  <c r="BI180"/>
  <c r="BH180"/>
  <c r="BG180"/>
  <c r="BE180"/>
  <c r="AA180"/>
  <c r="Y180"/>
  <c r="W180"/>
  <c r="BK180"/>
  <c r="N180"/>
  <c r="BF180" s="1"/>
  <c r="BI179"/>
  <c r="BH179"/>
  <c r="BG179"/>
  <c r="BE179"/>
  <c r="AA179"/>
  <c r="Y179"/>
  <c r="W179"/>
  <c r="BK179"/>
  <c r="N179"/>
  <c r="BF179" s="1"/>
  <c r="BI178"/>
  <c r="BH178"/>
  <c r="BG178"/>
  <c r="BE178"/>
  <c r="AA178"/>
  <c r="Y178"/>
  <c r="W178"/>
  <c r="BK178"/>
  <c r="N178"/>
  <c r="BF178" s="1"/>
  <c r="BI176"/>
  <c r="BH176"/>
  <c r="BG176"/>
  <c r="BE176"/>
  <c r="AA176"/>
  <c r="Y176"/>
  <c r="W176"/>
  <c r="BK176"/>
  <c r="N176"/>
  <c r="BF176" s="1"/>
  <c r="BI175"/>
  <c r="BH175"/>
  <c r="BG175"/>
  <c r="BE175"/>
  <c r="AA175"/>
  <c r="Y175"/>
  <c r="W175"/>
  <c r="BK175"/>
  <c r="N175"/>
  <c r="BF175" s="1"/>
  <c r="BI174"/>
  <c r="BH174"/>
  <c r="BG174"/>
  <c r="BE174"/>
  <c r="AA174"/>
  <c r="Y174"/>
  <c r="W174"/>
  <c r="BK174"/>
  <c r="N174"/>
  <c r="BF174" s="1"/>
  <c r="BI173"/>
  <c r="BH173"/>
  <c r="BG173"/>
  <c r="BE173"/>
  <c r="AA173"/>
  <c r="Y173"/>
  <c r="W173"/>
  <c r="BK173"/>
  <c r="N173"/>
  <c r="BF173" s="1"/>
  <c r="BI172"/>
  <c r="BH172"/>
  <c r="BG172"/>
  <c r="BE172"/>
  <c r="AA172"/>
  <c r="Y172"/>
  <c r="W172"/>
  <c r="BK172"/>
  <c r="N172"/>
  <c r="BF172" s="1"/>
  <c r="BI171"/>
  <c r="BH171"/>
  <c r="BG171"/>
  <c r="BE171"/>
  <c r="AA171"/>
  <c r="Y171"/>
  <c r="W171"/>
  <c r="BK171"/>
  <c r="N171"/>
  <c r="BF171" s="1"/>
  <c r="BI170"/>
  <c r="BH170"/>
  <c r="BG170"/>
  <c r="BE170"/>
  <c r="AA170"/>
  <c r="Y170"/>
  <c r="W170"/>
  <c r="BK170"/>
  <c r="N170"/>
  <c r="BF170" s="1"/>
  <c r="BI169"/>
  <c r="BH169"/>
  <c r="BG169"/>
  <c r="BE169"/>
  <c r="AA169"/>
  <c r="Y169"/>
  <c r="W169"/>
  <c r="BK169"/>
  <c r="N169"/>
  <c r="BF169" s="1"/>
  <c r="BI168"/>
  <c r="BH168"/>
  <c r="BG168"/>
  <c r="BE168"/>
  <c r="AA168"/>
  <c r="Y168"/>
  <c r="W168"/>
  <c r="BK168"/>
  <c r="N168"/>
  <c r="BF168" s="1"/>
  <c r="BI167"/>
  <c r="BH167"/>
  <c r="BG167"/>
  <c r="BE167"/>
  <c r="AA167"/>
  <c r="Y167"/>
  <c r="W167"/>
  <c r="BK167"/>
  <c r="N167"/>
  <c r="BF167" s="1"/>
  <c r="BI166"/>
  <c r="BH166"/>
  <c r="BG166"/>
  <c r="BE166"/>
  <c r="AA166"/>
  <c r="Y166"/>
  <c r="W166"/>
  <c r="BK166"/>
  <c r="N166"/>
  <c r="BF166" s="1"/>
  <c r="BI165"/>
  <c r="BH165"/>
  <c r="BG165"/>
  <c r="BE165"/>
  <c r="AA165"/>
  <c r="Y165"/>
  <c r="W165"/>
  <c r="BK165"/>
  <c r="N165"/>
  <c r="BF165" s="1"/>
  <c r="BI164"/>
  <c r="BH164"/>
  <c r="BG164"/>
  <c r="BE164"/>
  <c r="AA164"/>
  <c r="Y164"/>
  <c r="W164"/>
  <c r="BK164"/>
  <c r="N164"/>
  <c r="BF164" s="1"/>
  <c r="BI163"/>
  <c r="BH163"/>
  <c r="BG163"/>
  <c r="BE163"/>
  <c r="AA163"/>
  <c r="Y163"/>
  <c r="W163"/>
  <c r="BK163"/>
  <c r="N163"/>
  <c r="BF163" s="1"/>
  <c r="BI162"/>
  <c r="BH162"/>
  <c r="BG162"/>
  <c r="BE162"/>
  <c r="AA162"/>
  <c r="Y162"/>
  <c r="W162"/>
  <c r="BK162"/>
  <c r="N162"/>
  <c r="BF162" s="1"/>
  <c r="BI161"/>
  <c r="BH161"/>
  <c r="BG161"/>
  <c r="BE161"/>
  <c r="AA161"/>
  <c r="Y161"/>
  <c r="W161"/>
  <c r="BK161"/>
  <c r="N161"/>
  <c r="BF161" s="1"/>
  <c r="BI160"/>
  <c r="BH160"/>
  <c r="BG160"/>
  <c r="BE160"/>
  <c r="AA160"/>
  <c r="Y160"/>
  <c r="W160"/>
  <c r="BK160"/>
  <c r="N160"/>
  <c r="BF160" s="1"/>
  <c r="BI158"/>
  <c r="BH158"/>
  <c r="BG158"/>
  <c r="BE158"/>
  <c r="AA158"/>
  <c r="Y158"/>
  <c r="W158"/>
  <c r="BK158"/>
  <c r="N158"/>
  <c r="BF158" s="1"/>
  <c r="BI157"/>
  <c r="BH157"/>
  <c r="BG157"/>
  <c r="BE157"/>
  <c r="AA157"/>
  <c r="Y157"/>
  <c r="W157"/>
  <c r="BK157"/>
  <c r="N157"/>
  <c r="BF157" s="1"/>
  <c r="BI154"/>
  <c r="BH154"/>
  <c r="BG154"/>
  <c r="BE154"/>
  <c r="AA154"/>
  <c r="AA153" s="1"/>
  <c r="Y154"/>
  <c r="Y153" s="1"/>
  <c r="W154"/>
  <c r="W153" s="1"/>
  <c r="BK154"/>
  <c r="BK153" s="1"/>
  <c r="N153" s="1"/>
  <c r="N94" s="1"/>
  <c r="N154"/>
  <c r="BF154" s="1"/>
  <c r="BI152"/>
  <c r="BH152"/>
  <c r="BG152"/>
  <c r="BE152"/>
  <c r="AA152"/>
  <c r="Y152"/>
  <c r="W152"/>
  <c r="BK152"/>
  <c r="N152"/>
  <c r="BF152" s="1"/>
  <c r="BI151"/>
  <c r="BH151"/>
  <c r="BG151"/>
  <c r="BE151"/>
  <c r="AA151"/>
  <c r="Y151"/>
  <c r="W151"/>
  <c r="BK151"/>
  <c r="N151"/>
  <c r="BF151" s="1"/>
  <c r="BI150"/>
  <c r="BH150"/>
  <c r="BG150"/>
  <c r="BE150"/>
  <c r="AA150"/>
  <c r="Y150"/>
  <c r="W150"/>
  <c r="BK150"/>
  <c r="N150"/>
  <c r="BF150" s="1"/>
  <c r="BI149"/>
  <c r="BH149"/>
  <c r="BG149"/>
  <c r="BE149"/>
  <c r="AA149"/>
  <c r="Y149"/>
  <c r="W149"/>
  <c r="BK149"/>
  <c r="N149"/>
  <c r="BF149" s="1"/>
  <c r="BI148"/>
  <c r="BH148"/>
  <c r="BG148"/>
  <c r="BE148"/>
  <c r="AA148"/>
  <c r="Y148"/>
  <c r="W148"/>
  <c r="BK148"/>
  <c r="N148"/>
  <c r="BF148" s="1"/>
  <c r="BI147"/>
  <c r="BH147"/>
  <c r="BG147"/>
  <c r="BE147"/>
  <c r="AA147"/>
  <c r="Y147"/>
  <c r="W147"/>
  <c r="BK147"/>
  <c r="N147"/>
  <c r="BF147" s="1"/>
  <c r="BI146"/>
  <c r="BH146"/>
  <c r="BG146"/>
  <c r="BE146"/>
  <c r="AA146"/>
  <c r="Y146"/>
  <c r="W146"/>
  <c r="BK146"/>
  <c r="N146"/>
  <c r="BF146" s="1"/>
  <c r="BI145"/>
  <c r="BH145"/>
  <c r="BG145"/>
  <c r="BE145"/>
  <c r="AA145"/>
  <c r="Y145"/>
  <c r="W145"/>
  <c r="BK145"/>
  <c r="N145"/>
  <c r="BF145" s="1"/>
  <c r="BI143"/>
  <c r="BH143"/>
  <c r="BG143"/>
  <c r="BE143"/>
  <c r="AA143"/>
  <c r="Y143"/>
  <c r="W143"/>
  <c r="BK143"/>
  <c r="N143"/>
  <c r="BF143" s="1"/>
  <c r="BI142"/>
  <c r="BH142"/>
  <c r="BG142"/>
  <c r="BE142"/>
  <c r="AA142"/>
  <c r="Y142"/>
  <c r="W142"/>
  <c r="BK142"/>
  <c r="N142"/>
  <c r="BF142" s="1"/>
  <c r="BI141"/>
  <c r="BH141"/>
  <c r="BG141"/>
  <c r="BE141"/>
  <c r="AA141"/>
  <c r="Y141"/>
  <c r="W141"/>
  <c r="BK141"/>
  <c r="N141"/>
  <c r="BF141" s="1"/>
  <c r="BI139"/>
  <c r="BH139"/>
  <c r="BG139"/>
  <c r="BE139"/>
  <c r="AA139"/>
  <c r="AA138" s="1"/>
  <c r="Y139"/>
  <c r="Y138" s="1"/>
  <c r="W139"/>
  <c r="W138" s="1"/>
  <c r="BK139"/>
  <c r="BK138" s="1"/>
  <c r="N139"/>
  <c r="BF139" s="1"/>
  <c r="BI137"/>
  <c r="BH137"/>
  <c r="BG137"/>
  <c r="BE137"/>
  <c r="AA137"/>
  <c r="Y137"/>
  <c r="W137"/>
  <c r="BK137"/>
  <c r="N137"/>
  <c r="BF137" s="1"/>
  <c r="BI136"/>
  <c r="BH136"/>
  <c r="BG136"/>
  <c r="BE136"/>
  <c r="AA136"/>
  <c r="Y136"/>
  <c r="W136"/>
  <c r="BK136"/>
  <c r="N136"/>
  <c r="BF136" s="1"/>
  <c r="BI135"/>
  <c r="BH135"/>
  <c r="BG135"/>
  <c r="BE135"/>
  <c r="AA135"/>
  <c r="Y135"/>
  <c r="W135"/>
  <c r="BK135"/>
  <c r="N135"/>
  <c r="BF135" s="1"/>
  <c r="BI134"/>
  <c r="BH134"/>
  <c r="BG134"/>
  <c r="BE134"/>
  <c r="AA134"/>
  <c r="Y134"/>
  <c r="W134"/>
  <c r="BK134"/>
  <c r="N134"/>
  <c r="BF134" s="1"/>
  <c r="BI133"/>
  <c r="BH133"/>
  <c r="BG133"/>
  <c r="BE133"/>
  <c r="AA133"/>
  <c r="Y133"/>
  <c r="W133"/>
  <c r="BK133"/>
  <c r="N133"/>
  <c r="BF133" s="1"/>
  <c r="BI132"/>
  <c r="BH132"/>
  <c r="BG132"/>
  <c r="BE132"/>
  <c r="AA132"/>
  <c r="Y132"/>
  <c r="W132"/>
  <c r="BK132"/>
  <c r="N132"/>
  <c r="BF132" s="1"/>
  <c r="BI131"/>
  <c r="BH131"/>
  <c r="BG131"/>
  <c r="BE131"/>
  <c r="AA131"/>
  <c r="Y131"/>
  <c r="W131"/>
  <c r="BK131"/>
  <c r="N131"/>
  <c r="BF131" s="1"/>
  <c r="BI130"/>
  <c r="BH130"/>
  <c r="BG130"/>
  <c r="BE130"/>
  <c r="AA130"/>
  <c r="Y130"/>
  <c r="W130"/>
  <c r="BK130"/>
  <c r="N130"/>
  <c r="BF130" s="1"/>
  <c r="BI129"/>
  <c r="BH129"/>
  <c r="BG129"/>
  <c r="BE129"/>
  <c r="AA129"/>
  <c r="Y129"/>
  <c r="W129"/>
  <c r="BK129"/>
  <c r="N129"/>
  <c r="BF129" s="1"/>
  <c r="BI128"/>
  <c r="BH128"/>
  <c r="BG128"/>
  <c r="BE128"/>
  <c r="AA128"/>
  <c r="Y128"/>
  <c r="W128"/>
  <c r="BK128"/>
  <c r="N128"/>
  <c r="BF128" s="1"/>
  <c r="BI127"/>
  <c r="BH127"/>
  <c r="BG127"/>
  <c r="BE127"/>
  <c r="AA127"/>
  <c r="Y127"/>
  <c r="W127"/>
  <c r="BK127"/>
  <c r="N127"/>
  <c r="BF127" s="1"/>
  <c r="F121"/>
  <c r="M120"/>
  <c r="F120"/>
  <c r="F118"/>
  <c r="F116"/>
  <c r="M28"/>
  <c r="AS90" i="1" s="1"/>
  <c r="F84" i="4"/>
  <c r="M83"/>
  <c r="F83"/>
  <c r="F81"/>
  <c r="F79"/>
  <c r="O21"/>
  <c r="E21"/>
  <c r="O20"/>
  <c r="O9"/>
  <c r="M118" s="1"/>
  <c r="F6"/>
  <c r="AY89" i="1"/>
  <c r="AX89"/>
  <c r="BI335" i="3"/>
  <c r="BH335"/>
  <c r="BG335"/>
  <c r="BE335"/>
  <c r="AA335"/>
  <c r="AA334" s="1"/>
  <c r="Y335"/>
  <c r="Y334" s="1"/>
  <c r="W335"/>
  <c r="W334" s="1"/>
  <c r="BK335"/>
  <c r="BK334" s="1"/>
  <c r="N334" s="1"/>
  <c r="N101" s="1"/>
  <c r="N335"/>
  <c r="BF335" s="1"/>
  <c r="BI333"/>
  <c r="BH333"/>
  <c r="BG333"/>
  <c r="BE333"/>
  <c r="AA333"/>
  <c r="AA332" s="1"/>
  <c r="Y333"/>
  <c r="Y332" s="1"/>
  <c r="W333"/>
  <c r="W332" s="1"/>
  <c r="BK333"/>
  <c r="BK332" s="1"/>
  <c r="N332" s="1"/>
  <c r="N100" s="1"/>
  <c r="N333"/>
  <c r="BF333" s="1"/>
  <c r="BI331"/>
  <c r="BH331"/>
  <c r="BG331"/>
  <c r="BE331"/>
  <c r="AA331"/>
  <c r="Y331"/>
  <c r="W331"/>
  <c r="BK331"/>
  <c r="N331"/>
  <c r="BF331" s="1"/>
  <c r="BI330"/>
  <c r="BH330"/>
  <c r="BG330"/>
  <c r="BE330"/>
  <c r="AA330"/>
  <c r="Y330"/>
  <c r="W330"/>
  <c r="BK330"/>
  <c r="N330"/>
  <c r="BF330" s="1"/>
  <c r="BI329"/>
  <c r="BH329"/>
  <c r="BG329"/>
  <c r="BE329"/>
  <c r="AA329"/>
  <c r="Y329"/>
  <c r="W329"/>
  <c r="BK329"/>
  <c r="N329"/>
  <c r="BF329" s="1"/>
  <c r="BI328"/>
  <c r="BH328"/>
  <c r="BG328"/>
  <c r="BE328"/>
  <c r="AA328"/>
  <c r="Y328"/>
  <c r="W328"/>
  <c r="BK328"/>
  <c r="N328"/>
  <c r="BF328" s="1"/>
  <c r="BI327"/>
  <c r="BH327"/>
  <c r="BG327"/>
  <c r="BE327"/>
  <c r="AA327"/>
  <c r="Y327"/>
  <c r="W327"/>
  <c r="BK327"/>
  <c r="N327"/>
  <c r="BF327" s="1"/>
  <c r="BI326"/>
  <c r="BH326"/>
  <c r="BG326"/>
  <c r="BE326"/>
  <c r="AA326"/>
  <c r="Y326"/>
  <c r="W326"/>
  <c r="BK326"/>
  <c r="N326"/>
  <c r="BF326" s="1"/>
  <c r="BI325"/>
  <c r="BH325"/>
  <c r="BG325"/>
  <c r="BE325"/>
  <c r="AA325"/>
  <c r="Y325"/>
  <c r="W325"/>
  <c r="BK325"/>
  <c r="N325"/>
  <c r="BF325" s="1"/>
  <c r="BI324"/>
  <c r="BH324"/>
  <c r="BG324"/>
  <c r="BE324"/>
  <c r="AA324"/>
  <c r="Y324"/>
  <c r="W324"/>
  <c r="BK324"/>
  <c r="N324"/>
  <c r="BF324" s="1"/>
  <c r="BI323"/>
  <c r="BH323"/>
  <c r="BG323"/>
  <c r="BE323"/>
  <c r="AA323"/>
  <c r="Y323"/>
  <c r="W323"/>
  <c r="BK323"/>
  <c r="N323"/>
  <c r="BF323"/>
  <c r="BI322"/>
  <c r="BH322"/>
  <c r="BG322"/>
  <c r="BE322"/>
  <c r="AA322"/>
  <c r="Y322"/>
  <c r="W322"/>
  <c r="BK322"/>
  <c r="N322"/>
  <c r="BF322" s="1"/>
  <c r="BI321"/>
  <c r="BH321"/>
  <c r="BG321"/>
  <c r="BE321"/>
  <c r="AA321"/>
  <c r="Y321"/>
  <c r="W321"/>
  <c r="BK321"/>
  <c r="N321"/>
  <c r="BF321" s="1"/>
  <c r="BI320"/>
  <c r="BH320"/>
  <c r="BG320"/>
  <c r="BE320"/>
  <c r="AA320"/>
  <c r="Y320"/>
  <c r="W320"/>
  <c r="BK320"/>
  <c r="N320"/>
  <c r="BF320" s="1"/>
  <c r="BI319"/>
  <c r="BH319"/>
  <c r="BG319"/>
  <c r="BE319"/>
  <c r="AA319"/>
  <c r="Y319"/>
  <c r="W319"/>
  <c r="BK319"/>
  <c r="N319"/>
  <c r="BF319" s="1"/>
  <c r="BI318"/>
  <c r="BH318"/>
  <c r="BG318"/>
  <c r="BE318"/>
  <c r="AA318"/>
  <c r="Y318"/>
  <c r="W318"/>
  <c r="BK318"/>
  <c r="N318"/>
  <c r="BF318" s="1"/>
  <c r="BI317"/>
  <c r="BH317"/>
  <c r="BG317"/>
  <c r="BE317"/>
  <c r="AA317"/>
  <c r="Y317"/>
  <c r="W317"/>
  <c r="BK317"/>
  <c r="N317"/>
  <c r="BF317" s="1"/>
  <c r="BI316"/>
  <c r="BH316"/>
  <c r="BG316"/>
  <c r="BE316"/>
  <c r="AA316"/>
  <c r="Y316"/>
  <c r="W316"/>
  <c r="BK316"/>
  <c r="N316"/>
  <c r="BF316" s="1"/>
  <c r="BI315"/>
  <c r="BH315"/>
  <c r="BG315"/>
  <c r="BE315"/>
  <c r="AA315"/>
  <c r="Y315"/>
  <c r="W315"/>
  <c r="BK315"/>
  <c r="N315"/>
  <c r="BF315" s="1"/>
  <c r="BI314"/>
  <c r="BH314"/>
  <c r="BG314"/>
  <c r="BE314"/>
  <c r="AA314"/>
  <c r="Y314"/>
  <c r="W314"/>
  <c r="BK314"/>
  <c r="N314"/>
  <c r="BF314" s="1"/>
  <c r="BI313"/>
  <c r="BH313"/>
  <c r="BG313"/>
  <c r="BE313"/>
  <c r="AA313"/>
  <c r="Y313"/>
  <c r="W313"/>
  <c r="BK313"/>
  <c r="N313"/>
  <c r="BF313" s="1"/>
  <c r="BI312"/>
  <c r="BH312"/>
  <c r="BG312"/>
  <c r="BE312"/>
  <c r="AA312"/>
  <c r="Y312"/>
  <c r="W312"/>
  <c r="BK312"/>
  <c r="N312"/>
  <c r="BF312" s="1"/>
  <c r="BI311"/>
  <c r="BH311"/>
  <c r="BG311"/>
  <c r="BE311"/>
  <c r="AA311"/>
  <c r="Y311"/>
  <c r="W311"/>
  <c r="BK311"/>
  <c r="N311"/>
  <c r="BF311" s="1"/>
  <c r="BI310"/>
  <c r="BH310"/>
  <c r="BG310"/>
  <c r="BE310"/>
  <c r="AA310"/>
  <c r="Y310"/>
  <c r="W310"/>
  <c r="BK310"/>
  <c r="N310"/>
  <c r="BF310" s="1"/>
  <c r="BI309"/>
  <c r="BH309"/>
  <c r="BG309"/>
  <c r="BE309"/>
  <c r="AA309"/>
  <c r="Y309"/>
  <c r="W309"/>
  <c r="BK309"/>
  <c r="N309"/>
  <c r="BF309" s="1"/>
  <c r="BI308"/>
  <c r="BH308"/>
  <c r="BG308"/>
  <c r="BE308"/>
  <c r="AA308"/>
  <c r="Y308"/>
  <c r="W308"/>
  <c r="BK308"/>
  <c r="N308"/>
  <c r="BF308" s="1"/>
  <c r="BI307"/>
  <c r="BH307"/>
  <c r="BG307"/>
  <c r="BE307"/>
  <c r="AA307"/>
  <c r="Y307"/>
  <c r="W307"/>
  <c r="BK307"/>
  <c r="N307"/>
  <c r="BF307"/>
  <c r="BI306"/>
  <c r="BH306"/>
  <c r="BG306"/>
  <c r="BE306"/>
  <c r="AA306"/>
  <c r="Y306"/>
  <c r="W306"/>
  <c r="BK306"/>
  <c r="N306"/>
  <c r="BF306" s="1"/>
  <c r="BI305"/>
  <c r="BH305"/>
  <c r="BG305"/>
  <c r="BE305"/>
  <c r="AA305"/>
  <c r="Y305"/>
  <c r="W305"/>
  <c r="BK305"/>
  <c r="N305"/>
  <c r="BF305" s="1"/>
  <c r="BI304"/>
  <c r="BH304"/>
  <c r="BG304"/>
  <c r="BE304"/>
  <c r="AA304"/>
  <c r="Y304"/>
  <c r="W304"/>
  <c r="BK304"/>
  <c r="N304"/>
  <c r="BF304" s="1"/>
  <c r="BI303"/>
  <c r="BH303"/>
  <c r="BG303"/>
  <c r="BE303"/>
  <c r="AA303"/>
  <c r="Y303"/>
  <c r="W303"/>
  <c r="BK303"/>
  <c r="N303"/>
  <c r="BF303" s="1"/>
  <c r="BI302"/>
  <c r="BH302"/>
  <c r="BG302"/>
  <c r="BE302"/>
  <c r="AA302"/>
  <c r="Y302"/>
  <c r="W302"/>
  <c r="BK302"/>
  <c r="N302"/>
  <c r="BF302" s="1"/>
  <c r="BI301"/>
  <c r="BH301"/>
  <c r="BG301"/>
  <c r="BE301"/>
  <c r="AA301"/>
  <c r="Y301"/>
  <c r="W301"/>
  <c r="BK301"/>
  <c r="N301"/>
  <c r="BF301" s="1"/>
  <c r="BI300"/>
  <c r="BH300"/>
  <c r="BG300"/>
  <c r="BE300"/>
  <c r="AA300"/>
  <c r="Y300"/>
  <c r="W300"/>
  <c r="BK300"/>
  <c r="N300"/>
  <c r="BF300" s="1"/>
  <c r="BI299"/>
  <c r="BH299"/>
  <c r="BG299"/>
  <c r="BE299"/>
  <c r="AA299"/>
  <c r="Y299"/>
  <c r="W299"/>
  <c r="BK299"/>
  <c r="N299"/>
  <c r="BF299" s="1"/>
  <c r="BI298"/>
  <c r="BH298"/>
  <c r="BG298"/>
  <c r="BE298"/>
  <c r="AA298"/>
  <c r="Y298"/>
  <c r="W298"/>
  <c r="BK298"/>
  <c r="N298"/>
  <c r="BF298" s="1"/>
  <c r="BI297"/>
  <c r="BH297"/>
  <c r="BG297"/>
  <c r="BE297"/>
  <c r="AA297"/>
  <c r="Y297"/>
  <c r="W297"/>
  <c r="BK297"/>
  <c r="N297"/>
  <c r="BF297" s="1"/>
  <c r="BI296"/>
  <c r="BH296"/>
  <c r="BG296"/>
  <c r="BE296"/>
  <c r="AA296"/>
  <c r="Y296"/>
  <c r="W296"/>
  <c r="BK296"/>
  <c r="N296"/>
  <c r="BF296" s="1"/>
  <c r="BI295"/>
  <c r="BH295"/>
  <c r="BG295"/>
  <c r="BE295"/>
  <c r="AA295"/>
  <c r="Y295"/>
  <c r="W295"/>
  <c r="BK295"/>
  <c r="N295"/>
  <c r="BF295" s="1"/>
  <c r="BI294"/>
  <c r="BH294"/>
  <c r="BG294"/>
  <c r="BE294"/>
  <c r="AA294"/>
  <c r="Y294"/>
  <c r="W294"/>
  <c r="BK294"/>
  <c r="N294"/>
  <c r="BF294" s="1"/>
  <c r="BI293"/>
  <c r="BH293"/>
  <c r="BG293"/>
  <c r="BE293"/>
  <c r="AA293"/>
  <c r="Y293"/>
  <c r="W293"/>
  <c r="BK293"/>
  <c r="N293"/>
  <c r="BF293" s="1"/>
  <c r="BI292"/>
  <c r="BH292"/>
  <c r="BG292"/>
  <c r="BE292"/>
  <c r="AA292"/>
  <c r="Y292"/>
  <c r="W292"/>
  <c r="BK292"/>
  <c r="N292"/>
  <c r="BF292" s="1"/>
  <c r="BI291"/>
  <c r="BH291"/>
  <c r="BG291"/>
  <c r="BE291"/>
  <c r="AA291"/>
  <c r="Y291"/>
  <c r="W291"/>
  <c r="BK291"/>
  <c r="N291"/>
  <c r="BF291" s="1"/>
  <c r="BI290"/>
  <c r="BH290"/>
  <c r="BG290"/>
  <c r="BE290"/>
  <c r="AA290"/>
  <c r="Y290"/>
  <c r="W290"/>
  <c r="BK290"/>
  <c r="N290"/>
  <c r="BF290" s="1"/>
  <c r="BI289"/>
  <c r="BH289"/>
  <c r="BG289"/>
  <c r="BE289"/>
  <c r="AA289"/>
  <c r="Y289"/>
  <c r="W289"/>
  <c r="BK289"/>
  <c r="N289"/>
  <c r="BF289" s="1"/>
  <c r="BI288"/>
  <c r="BH288"/>
  <c r="BG288"/>
  <c r="BE288"/>
  <c r="AA288"/>
  <c r="Y288"/>
  <c r="W288"/>
  <c r="BK288"/>
  <c r="N288"/>
  <c r="BF288" s="1"/>
  <c r="BI287"/>
  <c r="BH287"/>
  <c r="BG287"/>
  <c r="BE287"/>
  <c r="AA287"/>
  <c r="Y287"/>
  <c r="W287"/>
  <c r="BK287"/>
  <c r="N287"/>
  <c r="BF287" s="1"/>
  <c r="BI286"/>
  <c r="BH286"/>
  <c r="BG286"/>
  <c r="BE286"/>
  <c r="AA286"/>
  <c r="Y286"/>
  <c r="W286"/>
  <c r="BK286"/>
  <c r="N286"/>
  <c r="BF286" s="1"/>
  <c r="BI285"/>
  <c r="BH285"/>
  <c r="BG285"/>
  <c r="BE285"/>
  <c r="AA285"/>
  <c r="Y285"/>
  <c r="W285"/>
  <c r="BK285"/>
  <c r="N285"/>
  <c r="BF285" s="1"/>
  <c r="BI284"/>
  <c r="BH284"/>
  <c r="BG284"/>
  <c r="BE284"/>
  <c r="AA284"/>
  <c r="Y284"/>
  <c r="W284"/>
  <c r="BK284"/>
  <c r="N284"/>
  <c r="BF284" s="1"/>
  <c r="BI283"/>
  <c r="BH283"/>
  <c r="BG283"/>
  <c r="BE283"/>
  <c r="AA283"/>
  <c r="Y283"/>
  <c r="W283"/>
  <c r="BK283"/>
  <c r="N283"/>
  <c r="BF283" s="1"/>
  <c r="BI282"/>
  <c r="BH282"/>
  <c r="BG282"/>
  <c r="BE282"/>
  <c r="AA282"/>
  <c r="Y282"/>
  <c r="W282"/>
  <c r="BK282"/>
  <c r="N282"/>
  <c r="BF282" s="1"/>
  <c r="BI281"/>
  <c r="BH281"/>
  <c r="BG281"/>
  <c r="BE281"/>
  <c r="AA281"/>
  <c r="Y281"/>
  <c r="W281"/>
  <c r="BK281"/>
  <c r="N281"/>
  <c r="BF281"/>
  <c r="BI280"/>
  <c r="BH280"/>
  <c r="BG280"/>
  <c r="BE280"/>
  <c r="AA280"/>
  <c r="Y280"/>
  <c r="W280"/>
  <c r="BK280"/>
  <c r="N280"/>
  <c r="BF280" s="1"/>
  <c r="BI279"/>
  <c r="BH279"/>
  <c r="BG279"/>
  <c r="BE279"/>
  <c r="AA279"/>
  <c r="Y279"/>
  <c r="W279"/>
  <c r="BK279"/>
  <c r="N279"/>
  <c r="BF279" s="1"/>
  <c r="BI278"/>
  <c r="BH278"/>
  <c r="BG278"/>
  <c r="BE278"/>
  <c r="AA278"/>
  <c r="Y278"/>
  <c r="W278"/>
  <c r="BK278"/>
  <c r="N278"/>
  <c r="BF278" s="1"/>
  <c r="BI277"/>
  <c r="BH277"/>
  <c r="BG277"/>
  <c r="BE277"/>
  <c r="AA277"/>
  <c r="Y277"/>
  <c r="W277"/>
  <c r="BK277"/>
  <c r="N277"/>
  <c r="BF277" s="1"/>
  <c r="BI276"/>
  <c r="BH276"/>
  <c r="BG276"/>
  <c r="BE276"/>
  <c r="AA276"/>
  <c r="Y276"/>
  <c r="W276"/>
  <c r="BK276"/>
  <c r="N276"/>
  <c r="BF276" s="1"/>
  <c r="BI275"/>
  <c r="BH275"/>
  <c r="BG275"/>
  <c r="BE275"/>
  <c r="AA275"/>
  <c r="Y275"/>
  <c r="W275"/>
  <c r="BK275"/>
  <c r="N275"/>
  <c r="BF275" s="1"/>
  <c r="BI274"/>
  <c r="BH274"/>
  <c r="BG274"/>
  <c r="BE274"/>
  <c r="AA274"/>
  <c r="Y274"/>
  <c r="W274"/>
  <c r="BK274"/>
  <c r="N274"/>
  <c r="BF274" s="1"/>
  <c r="BI273"/>
  <c r="BH273"/>
  <c r="BG273"/>
  <c r="BE273"/>
  <c r="AA273"/>
  <c r="Y273"/>
  <c r="W273"/>
  <c r="BK273"/>
  <c r="N273"/>
  <c r="BF273" s="1"/>
  <c r="BI272"/>
  <c r="BH272"/>
  <c r="BG272"/>
  <c r="BE272"/>
  <c r="AA272"/>
  <c r="Y272"/>
  <c r="W272"/>
  <c r="BK272"/>
  <c r="N272"/>
  <c r="BF272" s="1"/>
  <c r="BI271"/>
  <c r="BH271"/>
  <c r="BG271"/>
  <c r="BE271"/>
  <c r="AA271"/>
  <c r="Y271"/>
  <c r="W271"/>
  <c r="BK271"/>
  <c r="N271"/>
  <c r="BF271" s="1"/>
  <c r="BI270"/>
  <c r="BH270"/>
  <c r="BG270"/>
  <c r="BE270"/>
  <c r="AA270"/>
  <c r="Y270"/>
  <c r="W270"/>
  <c r="BK270"/>
  <c r="N270"/>
  <c r="BF270" s="1"/>
  <c r="BI269"/>
  <c r="BH269"/>
  <c r="BG269"/>
  <c r="BE269"/>
  <c r="AA269"/>
  <c r="Y269"/>
  <c r="W269"/>
  <c r="BK269"/>
  <c r="N269"/>
  <c r="BF269" s="1"/>
  <c r="BI268"/>
  <c r="BH268"/>
  <c r="BG268"/>
  <c r="BE268"/>
  <c r="AA268"/>
  <c r="Y268"/>
  <c r="W268"/>
  <c r="BK268"/>
  <c r="N268"/>
  <c r="BF268" s="1"/>
  <c r="BI267"/>
  <c r="BH267"/>
  <c r="BG267"/>
  <c r="BE267"/>
  <c r="AA267"/>
  <c r="Y267"/>
  <c r="W267"/>
  <c r="BK267"/>
  <c r="N267"/>
  <c r="BF267" s="1"/>
  <c r="BI266"/>
  <c r="BH266"/>
  <c r="BG266"/>
  <c r="BE266"/>
  <c r="AA266"/>
  <c r="Y266"/>
  <c r="W266"/>
  <c r="BK266"/>
  <c r="N266"/>
  <c r="BF266" s="1"/>
  <c r="BI265"/>
  <c r="BH265"/>
  <c r="BG265"/>
  <c r="BE265"/>
  <c r="AA265"/>
  <c r="Y265"/>
  <c r="W265"/>
  <c r="BK265"/>
  <c r="N265"/>
  <c r="BF265" s="1"/>
  <c r="BI263"/>
  <c r="BH263"/>
  <c r="BG263"/>
  <c r="BE263"/>
  <c r="AA263"/>
  <c r="Y263"/>
  <c r="W263"/>
  <c r="BK263"/>
  <c r="N263"/>
  <c r="BF263" s="1"/>
  <c r="BI262"/>
  <c r="BH262"/>
  <c r="BG262"/>
  <c r="BE262"/>
  <c r="AA262"/>
  <c r="Y262"/>
  <c r="W262"/>
  <c r="BK262"/>
  <c r="N262"/>
  <c r="BF262" s="1"/>
  <c r="BI261"/>
  <c r="BH261"/>
  <c r="BG261"/>
  <c r="BE261"/>
  <c r="AA261"/>
  <c r="Y261"/>
  <c r="W261"/>
  <c r="BK261"/>
  <c r="N261"/>
  <c r="BF261" s="1"/>
  <c r="BI259"/>
  <c r="BH259"/>
  <c r="BG259"/>
  <c r="BE259"/>
  <c r="AA259"/>
  <c r="Y259"/>
  <c r="W259"/>
  <c r="BK259"/>
  <c r="N259"/>
  <c r="BF259" s="1"/>
  <c r="BI258"/>
  <c r="BH258"/>
  <c r="BG258"/>
  <c r="BE258"/>
  <c r="AA258"/>
  <c r="Y258"/>
  <c r="W258"/>
  <c r="BK258"/>
  <c r="N258"/>
  <c r="BF258" s="1"/>
  <c r="BI257"/>
  <c r="BH257"/>
  <c r="BG257"/>
  <c r="BE257"/>
  <c r="AA257"/>
  <c r="Y257"/>
  <c r="W257"/>
  <c r="BK257"/>
  <c r="N257"/>
  <c r="BF257" s="1"/>
  <c r="BI256"/>
  <c r="BH256"/>
  <c r="BG256"/>
  <c r="BE256"/>
  <c r="AA256"/>
  <c r="Y256"/>
  <c r="W256"/>
  <c r="BK256"/>
  <c r="N256"/>
  <c r="BF256" s="1"/>
  <c r="BI255"/>
  <c r="BH255"/>
  <c r="BG255"/>
  <c r="BE255"/>
  <c r="AA255"/>
  <c r="Y255"/>
  <c r="W255"/>
  <c r="BK255"/>
  <c r="N255"/>
  <c r="BF255" s="1"/>
  <c r="BI254"/>
  <c r="BH254"/>
  <c r="BG254"/>
  <c r="BE254"/>
  <c r="AA254"/>
  <c r="Y254"/>
  <c r="W254"/>
  <c r="BK254"/>
  <c r="N254"/>
  <c r="BF254" s="1"/>
  <c r="BI253"/>
  <c r="BH253"/>
  <c r="BG253"/>
  <c r="BE253"/>
  <c r="AA253"/>
  <c r="Y253"/>
  <c r="W253"/>
  <c r="BK253"/>
  <c r="N253"/>
  <c r="BF253" s="1"/>
  <c r="BI252"/>
  <c r="BH252"/>
  <c r="BG252"/>
  <c r="BE252"/>
  <c r="AA252"/>
  <c r="Y252"/>
  <c r="W252"/>
  <c r="BK252"/>
  <c r="N252"/>
  <c r="BF252"/>
  <c r="BI251"/>
  <c r="BH251"/>
  <c r="BG251"/>
  <c r="BE251"/>
  <c r="AA251"/>
  <c r="Y251"/>
  <c r="W251"/>
  <c r="BK251"/>
  <c r="N251"/>
  <c r="BF251" s="1"/>
  <c r="BI250"/>
  <c r="BH250"/>
  <c r="BG250"/>
  <c r="BE250"/>
  <c r="AA250"/>
  <c r="Y250"/>
  <c r="W250"/>
  <c r="BK250"/>
  <c r="N250"/>
  <c r="BF250" s="1"/>
  <c r="BI249"/>
  <c r="BH249"/>
  <c r="BG249"/>
  <c r="BE249"/>
  <c r="AA249"/>
  <c r="Y249"/>
  <c r="W249"/>
  <c r="BK249"/>
  <c r="N249"/>
  <c r="BF249" s="1"/>
  <c r="BI248"/>
  <c r="BH248"/>
  <c r="BG248"/>
  <c r="BE248"/>
  <c r="AA248"/>
  <c r="Y248"/>
  <c r="W248"/>
  <c r="BK248"/>
  <c r="N248"/>
  <c r="BF248" s="1"/>
  <c r="BI247"/>
  <c r="BH247"/>
  <c r="BG247"/>
  <c r="BE247"/>
  <c r="AA247"/>
  <c r="Y247"/>
  <c r="W247"/>
  <c r="BK247"/>
  <c r="N247"/>
  <c r="BF247" s="1"/>
  <c r="BI246"/>
  <c r="BH246"/>
  <c r="BG246"/>
  <c r="BE246"/>
  <c r="AA246"/>
  <c r="Y246"/>
  <c r="W246"/>
  <c r="BK246"/>
  <c r="N246"/>
  <c r="BF246" s="1"/>
  <c r="BI245"/>
  <c r="BH245"/>
  <c r="BG245"/>
  <c r="BE245"/>
  <c r="AA245"/>
  <c r="Y245"/>
  <c r="W245"/>
  <c r="BK245"/>
  <c r="N245"/>
  <c r="BF245" s="1"/>
  <c r="BI244"/>
  <c r="BH244"/>
  <c r="BG244"/>
  <c r="BE244"/>
  <c r="AA244"/>
  <c r="Y244"/>
  <c r="W244"/>
  <c r="BK244"/>
  <c r="N244"/>
  <c r="BF244" s="1"/>
  <c r="BI243"/>
  <c r="BH243"/>
  <c r="BG243"/>
  <c r="BE243"/>
  <c r="AA243"/>
  <c r="Y243"/>
  <c r="W243"/>
  <c r="BK243"/>
  <c r="N243"/>
  <c r="BF243" s="1"/>
  <c r="BI242"/>
  <c r="BH242"/>
  <c r="BG242"/>
  <c r="BE242"/>
  <c r="AA242"/>
  <c r="Y242"/>
  <c r="W242"/>
  <c r="BK242"/>
  <c r="N242"/>
  <c r="BF242" s="1"/>
  <c r="BI241"/>
  <c r="BH241"/>
  <c r="BG241"/>
  <c r="BE241"/>
  <c r="AA241"/>
  <c r="Y241"/>
  <c r="W241"/>
  <c r="BK241"/>
  <c r="N241"/>
  <c r="BF241" s="1"/>
  <c r="BI240"/>
  <c r="BH240"/>
  <c r="BG240"/>
  <c r="BE240"/>
  <c r="AA240"/>
  <c r="Y240"/>
  <c r="W240"/>
  <c r="BK240"/>
  <c r="N240"/>
  <c r="BF240" s="1"/>
  <c r="BI239"/>
  <c r="BH239"/>
  <c r="BG239"/>
  <c r="BE239"/>
  <c r="AA239"/>
  <c r="Y239"/>
  <c r="W239"/>
  <c r="BK239"/>
  <c r="N239"/>
  <c r="BF239" s="1"/>
  <c r="BI238"/>
  <c r="BH238"/>
  <c r="BG238"/>
  <c r="BE238"/>
  <c r="AA238"/>
  <c r="Y238"/>
  <c r="W238"/>
  <c r="BK238"/>
  <c r="N238"/>
  <c r="BF238" s="1"/>
  <c r="BI237"/>
  <c r="BH237"/>
  <c r="BG237"/>
  <c r="BE237"/>
  <c r="AA237"/>
  <c r="Y237"/>
  <c r="W237"/>
  <c r="BK237"/>
  <c r="N237"/>
  <c r="BF237" s="1"/>
  <c r="BI236"/>
  <c r="BH236"/>
  <c r="BG236"/>
  <c r="BE236"/>
  <c r="AA236"/>
  <c r="Y236"/>
  <c r="W236"/>
  <c r="BK236"/>
  <c r="N236"/>
  <c r="BF236" s="1"/>
  <c r="BI235"/>
  <c r="BH235"/>
  <c r="BG235"/>
  <c r="BE235"/>
  <c r="AA235"/>
  <c r="Y235"/>
  <c r="W235"/>
  <c r="BK235"/>
  <c r="N235"/>
  <c r="BF235" s="1"/>
  <c r="BI234"/>
  <c r="BH234"/>
  <c r="BG234"/>
  <c r="BE234"/>
  <c r="AA234"/>
  <c r="Y234"/>
  <c r="W234"/>
  <c r="BK234"/>
  <c r="N234"/>
  <c r="BF234" s="1"/>
  <c r="BI233"/>
  <c r="BH233"/>
  <c r="BG233"/>
  <c r="BE233"/>
  <c r="AA233"/>
  <c r="Y233"/>
  <c r="W233"/>
  <c r="BK233"/>
  <c r="N233"/>
  <c r="BF233" s="1"/>
  <c r="BI232"/>
  <c r="BH232"/>
  <c r="BG232"/>
  <c r="BE232"/>
  <c r="AA232"/>
  <c r="Y232"/>
  <c r="W232"/>
  <c r="BK232"/>
  <c r="N232"/>
  <c r="BF232" s="1"/>
  <c r="BI231"/>
  <c r="BH231"/>
  <c r="BG231"/>
  <c r="BE231"/>
  <c r="AA231"/>
  <c r="Y231"/>
  <c r="W231"/>
  <c r="BK231"/>
  <c r="N231"/>
  <c r="BF231" s="1"/>
  <c r="BI230"/>
  <c r="BH230"/>
  <c r="BG230"/>
  <c r="BE230"/>
  <c r="AA230"/>
  <c r="Y230"/>
  <c r="W230"/>
  <c r="BK230"/>
  <c r="N230"/>
  <c r="BF230" s="1"/>
  <c r="BI229"/>
  <c r="BH229"/>
  <c r="BG229"/>
  <c r="BE229"/>
  <c r="AA229"/>
  <c r="Y229"/>
  <c r="W229"/>
  <c r="BK229"/>
  <c r="N229"/>
  <c r="BF229" s="1"/>
  <c r="BI228"/>
  <c r="BH228"/>
  <c r="BG228"/>
  <c r="BE228"/>
  <c r="AA228"/>
  <c r="Y228"/>
  <c r="W228"/>
  <c r="BK228"/>
  <c r="N228"/>
  <c r="BF228" s="1"/>
  <c r="BI227"/>
  <c r="BH227"/>
  <c r="BG227"/>
  <c r="BE227"/>
  <c r="AA227"/>
  <c r="Y227"/>
  <c r="W227"/>
  <c r="BK227"/>
  <c r="N227"/>
  <c r="BF227" s="1"/>
  <c r="BI226"/>
  <c r="BH226"/>
  <c r="BG226"/>
  <c r="BE226"/>
  <c r="AA226"/>
  <c r="Y226"/>
  <c r="W226"/>
  <c r="BK226"/>
  <c r="N226"/>
  <c r="BF226"/>
  <c r="BI225"/>
  <c r="BH225"/>
  <c r="BG225"/>
  <c r="BE225"/>
  <c r="AA225"/>
  <c r="Y225"/>
  <c r="W225"/>
  <c r="BK225"/>
  <c r="N225"/>
  <c r="BF225" s="1"/>
  <c r="BI224"/>
  <c r="BH224"/>
  <c r="BG224"/>
  <c r="BE224"/>
  <c r="AA224"/>
  <c r="Y224"/>
  <c r="W224"/>
  <c r="BK224"/>
  <c r="N224"/>
  <c r="BF224" s="1"/>
  <c r="BI223"/>
  <c r="BH223"/>
  <c r="BG223"/>
  <c r="BE223"/>
  <c r="AA223"/>
  <c r="Y223"/>
  <c r="W223"/>
  <c r="BK223"/>
  <c r="N223"/>
  <c r="BF223" s="1"/>
  <c r="BI222"/>
  <c r="BH222"/>
  <c r="BG222"/>
  <c r="BE222"/>
  <c r="AA222"/>
  <c r="Y222"/>
  <c r="W222"/>
  <c r="BK222"/>
  <c r="N222"/>
  <c r="BF222" s="1"/>
  <c r="BI221"/>
  <c r="BH221"/>
  <c r="BG221"/>
  <c r="BE221"/>
  <c r="AA221"/>
  <c r="Y221"/>
  <c r="W221"/>
  <c r="BK221"/>
  <c r="N221"/>
  <c r="BF221" s="1"/>
  <c r="BI220"/>
  <c r="BH220"/>
  <c r="BG220"/>
  <c r="BE220"/>
  <c r="AA220"/>
  <c r="Y220"/>
  <c r="W220"/>
  <c r="BK220"/>
  <c r="N220"/>
  <c r="BF220" s="1"/>
  <c r="BI219"/>
  <c r="BH219"/>
  <c r="BG219"/>
  <c r="BE219"/>
  <c r="AA219"/>
  <c r="Y219"/>
  <c r="W219"/>
  <c r="BK219"/>
  <c r="N219"/>
  <c r="BF219" s="1"/>
  <c r="BI218"/>
  <c r="BH218"/>
  <c r="BG218"/>
  <c r="BE218"/>
  <c r="AA218"/>
  <c r="Y218"/>
  <c r="W218"/>
  <c r="BK218"/>
  <c r="N218"/>
  <c r="BF218" s="1"/>
  <c r="BI217"/>
  <c r="BH217"/>
  <c r="BG217"/>
  <c r="BE217"/>
  <c r="AA217"/>
  <c r="Y217"/>
  <c r="W217"/>
  <c r="BK217"/>
  <c r="N217"/>
  <c r="BF217" s="1"/>
  <c r="BI216"/>
  <c r="BH216"/>
  <c r="BG216"/>
  <c r="BE216"/>
  <c r="AA216"/>
  <c r="Y216"/>
  <c r="W216"/>
  <c r="BK216"/>
  <c r="N216"/>
  <c r="BF216" s="1"/>
  <c r="BI215"/>
  <c r="BH215"/>
  <c r="BG215"/>
  <c r="BE215"/>
  <c r="AA215"/>
  <c r="Y215"/>
  <c r="W215"/>
  <c r="BK215"/>
  <c r="N215"/>
  <c r="BF215" s="1"/>
  <c r="BI214"/>
  <c r="BH214"/>
  <c r="BG214"/>
  <c r="BE214"/>
  <c r="AA214"/>
  <c r="Y214"/>
  <c r="W214"/>
  <c r="BK214"/>
  <c r="N214"/>
  <c r="BF214" s="1"/>
  <c r="BI213"/>
  <c r="BH213"/>
  <c r="BG213"/>
  <c r="BE213"/>
  <c r="AA213"/>
  <c r="Y213"/>
  <c r="W213"/>
  <c r="BK213"/>
  <c r="N213"/>
  <c r="BF213" s="1"/>
  <c r="BI212"/>
  <c r="BH212"/>
  <c r="BG212"/>
  <c r="BE212"/>
  <c r="AA212"/>
  <c r="Y212"/>
  <c r="W212"/>
  <c r="BK212"/>
  <c r="N212"/>
  <c r="BF212" s="1"/>
  <c r="BI211"/>
  <c r="BH211"/>
  <c r="BG211"/>
  <c r="BE211"/>
  <c r="AA211"/>
  <c r="Y211"/>
  <c r="W211"/>
  <c r="BK211"/>
  <c r="N211"/>
  <c r="BF211" s="1"/>
  <c r="BI210"/>
  <c r="BH210"/>
  <c r="BG210"/>
  <c r="BE210"/>
  <c r="AA210"/>
  <c r="Y210"/>
  <c r="W210"/>
  <c r="BK210"/>
  <c r="N210"/>
  <c r="BF210" s="1"/>
  <c r="BI209"/>
  <c r="BH209"/>
  <c r="BG209"/>
  <c r="BE209"/>
  <c r="AA209"/>
  <c r="Y209"/>
  <c r="W209"/>
  <c r="BK209"/>
  <c r="N209"/>
  <c r="BF209" s="1"/>
  <c r="BI207"/>
  <c r="BH207"/>
  <c r="BG207"/>
  <c r="BE207"/>
  <c r="AA207"/>
  <c r="Y207"/>
  <c r="W207"/>
  <c r="BK207"/>
  <c r="N207"/>
  <c r="BF207" s="1"/>
  <c r="BI206"/>
  <c r="BH206"/>
  <c r="BG206"/>
  <c r="BE206"/>
  <c r="AA206"/>
  <c r="Y206"/>
  <c r="W206"/>
  <c r="BK206"/>
  <c r="N206"/>
  <c r="BF206" s="1"/>
  <c r="BI205"/>
  <c r="BH205"/>
  <c r="BG205"/>
  <c r="BE205"/>
  <c r="AA205"/>
  <c r="Y205"/>
  <c r="W205"/>
  <c r="BK205"/>
  <c r="N205"/>
  <c r="BF205" s="1"/>
  <c r="BI204"/>
  <c r="BH204"/>
  <c r="BG204"/>
  <c r="BE204"/>
  <c r="AA204"/>
  <c r="Y204"/>
  <c r="W204"/>
  <c r="BK204"/>
  <c r="N204"/>
  <c r="BF204"/>
  <c r="BI203"/>
  <c r="BH203"/>
  <c r="BG203"/>
  <c r="BE203"/>
  <c r="AA203"/>
  <c r="Y203"/>
  <c r="W203"/>
  <c r="BK203"/>
  <c r="N203"/>
  <c r="BF203" s="1"/>
  <c r="BI202"/>
  <c r="BH202"/>
  <c r="BG202"/>
  <c r="BE202"/>
  <c r="AA202"/>
  <c r="Y202"/>
  <c r="W202"/>
  <c r="BK202"/>
  <c r="N202"/>
  <c r="BF202" s="1"/>
  <c r="BI201"/>
  <c r="BH201"/>
  <c r="BG201"/>
  <c r="BE201"/>
  <c r="AA201"/>
  <c r="Y201"/>
  <c r="W201"/>
  <c r="BK201"/>
  <c r="N201"/>
  <c r="BF201" s="1"/>
  <c r="BI200"/>
  <c r="BH200"/>
  <c r="BG200"/>
  <c r="BE200"/>
  <c r="AA200"/>
  <c r="Y200"/>
  <c r="W200"/>
  <c r="BK200"/>
  <c r="N200"/>
  <c r="BF200" s="1"/>
  <c r="BI199"/>
  <c r="BH199"/>
  <c r="BG199"/>
  <c r="BE199"/>
  <c r="AA199"/>
  <c r="Y199"/>
  <c r="W199"/>
  <c r="BK199"/>
  <c r="N199"/>
  <c r="BF199" s="1"/>
  <c r="BI198"/>
  <c r="BH198"/>
  <c r="BG198"/>
  <c r="BE198"/>
  <c r="AA198"/>
  <c r="Y198"/>
  <c r="W198"/>
  <c r="BK198"/>
  <c r="N198"/>
  <c r="BF198" s="1"/>
  <c r="BI197"/>
  <c r="BH197"/>
  <c r="BG197"/>
  <c r="BE197"/>
  <c r="AA197"/>
  <c r="Y197"/>
  <c r="W197"/>
  <c r="BK197"/>
  <c r="N197"/>
  <c r="BF197" s="1"/>
  <c r="BI196"/>
  <c r="BH196"/>
  <c r="BG196"/>
  <c r="BE196"/>
  <c r="AA196"/>
  <c r="Y196"/>
  <c r="W196"/>
  <c r="BK196"/>
  <c r="N196"/>
  <c r="BF196" s="1"/>
  <c r="BI195"/>
  <c r="BH195"/>
  <c r="BG195"/>
  <c r="BE195"/>
  <c r="AA195"/>
  <c r="Y195"/>
  <c r="W195"/>
  <c r="BK195"/>
  <c r="N195"/>
  <c r="BF195" s="1"/>
  <c r="BI194"/>
  <c r="BH194"/>
  <c r="BG194"/>
  <c r="BE194"/>
  <c r="AA194"/>
  <c r="Y194"/>
  <c r="W194"/>
  <c r="BK194"/>
  <c r="N194"/>
  <c r="BF194" s="1"/>
  <c r="BI193"/>
  <c r="BH193"/>
  <c r="BG193"/>
  <c r="BE193"/>
  <c r="AA193"/>
  <c r="Y193"/>
  <c r="W193"/>
  <c r="BK193"/>
  <c r="N193"/>
  <c r="BF193" s="1"/>
  <c r="BI192"/>
  <c r="BH192"/>
  <c r="BG192"/>
  <c r="BE192"/>
  <c r="AA192"/>
  <c r="Y192"/>
  <c r="W192"/>
  <c r="BK192"/>
  <c r="N192"/>
  <c r="BF192" s="1"/>
  <c r="BI191"/>
  <c r="BH191"/>
  <c r="BG191"/>
  <c r="BE191"/>
  <c r="AA191"/>
  <c r="Y191"/>
  <c r="W191"/>
  <c r="BK191"/>
  <c r="N191"/>
  <c r="BF191" s="1"/>
  <c r="BI190"/>
  <c r="BH190"/>
  <c r="BG190"/>
  <c r="BE190"/>
  <c r="AA190"/>
  <c r="Y190"/>
  <c r="W190"/>
  <c r="BK190"/>
  <c r="N190"/>
  <c r="BF190" s="1"/>
  <c r="BI189"/>
  <c r="BH189"/>
  <c r="BG189"/>
  <c r="BE189"/>
  <c r="AA189"/>
  <c r="Y189"/>
  <c r="W189"/>
  <c r="BK189"/>
  <c r="N189"/>
  <c r="BF189" s="1"/>
  <c r="BI188"/>
  <c r="BH188"/>
  <c r="BG188"/>
  <c r="BE188"/>
  <c r="AA188"/>
  <c r="Y188"/>
  <c r="W188"/>
  <c r="BK188"/>
  <c r="N188"/>
  <c r="BF188"/>
  <c r="BI187"/>
  <c r="BH187"/>
  <c r="BG187"/>
  <c r="BE187"/>
  <c r="AA187"/>
  <c r="Y187"/>
  <c r="W187"/>
  <c r="BK187"/>
  <c r="N187"/>
  <c r="BF187" s="1"/>
  <c r="BI186"/>
  <c r="BH186"/>
  <c r="BG186"/>
  <c r="BE186"/>
  <c r="AA186"/>
  <c r="Y186"/>
  <c r="W186"/>
  <c r="BK186"/>
  <c r="N186"/>
  <c r="BF186" s="1"/>
  <c r="BI185"/>
  <c r="BH185"/>
  <c r="BG185"/>
  <c r="BE185"/>
  <c r="AA185"/>
  <c r="Y185"/>
  <c r="W185"/>
  <c r="BK185"/>
  <c r="N185"/>
  <c r="BF185" s="1"/>
  <c r="BI184"/>
  <c r="BH184"/>
  <c r="BG184"/>
  <c r="BE184"/>
  <c r="AA184"/>
  <c r="Y184"/>
  <c r="W184"/>
  <c r="BK184"/>
  <c r="N184"/>
  <c r="BF184" s="1"/>
  <c r="BI182"/>
  <c r="BH182"/>
  <c r="BG182"/>
  <c r="BE182"/>
  <c r="AA182"/>
  <c r="Y182"/>
  <c r="W182"/>
  <c r="BK182"/>
  <c r="N182"/>
  <c r="BF182" s="1"/>
  <c r="BI181"/>
  <c r="BH181"/>
  <c r="BG181"/>
  <c r="BE181"/>
  <c r="AA181"/>
  <c r="Y181"/>
  <c r="W181"/>
  <c r="BK181"/>
  <c r="N181"/>
  <c r="BF181" s="1"/>
  <c r="BI180"/>
  <c r="BH180"/>
  <c r="BG180"/>
  <c r="BE180"/>
  <c r="AA180"/>
  <c r="Y180"/>
  <c r="W180"/>
  <c r="BK180"/>
  <c r="N180"/>
  <c r="BF180" s="1"/>
  <c r="BI179"/>
  <c r="BH179"/>
  <c r="BG179"/>
  <c r="BE179"/>
  <c r="AA179"/>
  <c r="Y179"/>
  <c r="W179"/>
  <c r="BK179"/>
  <c r="N179"/>
  <c r="BF179" s="1"/>
  <c r="BI178"/>
  <c r="BH178"/>
  <c r="BG178"/>
  <c r="BE178"/>
  <c r="AA178"/>
  <c r="Y178"/>
  <c r="W178"/>
  <c r="BK178"/>
  <c r="N178"/>
  <c r="BF178" s="1"/>
  <c r="BI177"/>
  <c r="BH177"/>
  <c r="BG177"/>
  <c r="BE177"/>
  <c r="AA177"/>
  <c r="Y177"/>
  <c r="W177"/>
  <c r="BK177"/>
  <c r="N177"/>
  <c r="BF177" s="1"/>
  <c r="BI176"/>
  <c r="BH176"/>
  <c r="BG176"/>
  <c r="BE176"/>
  <c r="AA176"/>
  <c r="Y176"/>
  <c r="W176"/>
  <c r="BK176"/>
  <c r="N176"/>
  <c r="BF176" s="1"/>
  <c r="BI175"/>
  <c r="BH175"/>
  <c r="BG175"/>
  <c r="BE175"/>
  <c r="AA175"/>
  <c r="Y175"/>
  <c r="W175"/>
  <c r="BK175"/>
  <c r="N175"/>
  <c r="BF175" s="1"/>
  <c r="BI174"/>
  <c r="BH174"/>
  <c r="BG174"/>
  <c r="BE174"/>
  <c r="AA174"/>
  <c r="Y174"/>
  <c r="W174"/>
  <c r="BK174"/>
  <c r="N174"/>
  <c r="BF174" s="1"/>
  <c r="BI173"/>
  <c r="BH173"/>
  <c r="BG173"/>
  <c r="BE173"/>
  <c r="AA173"/>
  <c r="Y173"/>
  <c r="W173"/>
  <c r="BK173"/>
  <c r="N173"/>
  <c r="BF173" s="1"/>
  <c r="BI172"/>
  <c r="BH172"/>
  <c r="BG172"/>
  <c r="BE172"/>
  <c r="AA172"/>
  <c r="Y172"/>
  <c r="W172"/>
  <c r="BK172"/>
  <c r="N172"/>
  <c r="BF172" s="1"/>
  <c r="BI171"/>
  <c r="BH171"/>
  <c r="BG171"/>
  <c r="BE171"/>
  <c r="AA171"/>
  <c r="Y171"/>
  <c r="W171"/>
  <c r="BK171"/>
  <c r="N171"/>
  <c r="BF171" s="1"/>
  <c r="BI170"/>
  <c r="BH170"/>
  <c r="BG170"/>
  <c r="BE170"/>
  <c r="AA170"/>
  <c r="Y170"/>
  <c r="W170"/>
  <c r="BK170"/>
  <c r="N170"/>
  <c r="BF170" s="1"/>
  <c r="BI169"/>
  <c r="BH169"/>
  <c r="BG169"/>
  <c r="BE169"/>
  <c r="AA169"/>
  <c r="Y169"/>
  <c r="W169"/>
  <c r="BK169"/>
  <c r="N169"/>
  <c r="BF169" s="1"/>
  <c r="BI168"/>
  <c r="BH168"/>
  <c r="BG168"/>
  <c r="BE168"/>
  <c r="AA168"/>
  <c r="Y168"/>
  <c r="W168"/>
  <c r="BK168"/>
  <c r="N168"/>
  <c r="BF168" s="1"/>
  <c r="BI167"/>
  <c r="BH167"/>
  <c r="BG167"/>
  <c r="BE167"/>
  <c r="AA167"/>
  <c r="Y167"/>
  <c r="W167"/>
  <c r="BK167"/>
  <c r="N167"/>
  <c r="BF167" s="1"/>
  <c r="BI166"/>
  <c r="BH166"/>
  <c r="BG166"/>
  <c r="BE166"/>
  <c r="AA166"/>
  <c r="Y166"/>
  <c r="W166"/>
  <c r="BK166"/>
  <c r="N166"/>
  <c r="BF166" s="1"/>
  <c r="BI165"/>
  <c r="BH165"/>
  <c r="BG165"/>
  <c r="BE165"/>
  <c r="AA165"/>
  <c r="Y165"/>
  <c r="W165"/>
  <c r="BK165"/>
  <c r="N165"/>
  <c r="BF165" s="1"/>
  <c r="BI164"/>
  <c r="BH164"/>
  <c r="BG164"/>
  <c r="BE164"/>
  <c r="AA164"/>
  <c r="Y164"/>
  <c r="W164"/>
  <c r="BK164"/>
  <c r="N164"/>
  <c r="BF164" s="1"/>
  <c r="BI163"/>
  <c r="BH163"/>
  <c r="BG163"/>
  <c r="BE163"/>
  <c r="AA163"/>
  <c r="Y163"/>
  <c r="W163"/>
  <c r="BK163"/>
  <c r="N163"/>
  <c r="BF163" s="1"/>
  <c r="BI160"/>
  <c r="BH160"/>
  <c r="BG160"/>
  <c r="BE160"/>
  <c r="AA160"/>
  <c r="AA159" s="1"/>
  <c r="Y160"/>
  <c r="Y159" s="1"/>
  <c r="W160"/>
  <c r="W159" s="1"/>
  <c r="BK160"/>
  <c r="BK159" s="1"/>
  <c r="N159" s="1"/>
  <c r="N93" s="1"/>
  <c r="N160"/>
  <c r="BF160" s="1"/>
  <c r="BI158"/>
  <c r="BH158"/>
  <c r="BG158"/>
  <c r="BE158"/>
  <c r="AA158"/>
  <c r="Y158"/>
  <c r="W158"/>
  <c r="BK158"/>
  <c r="N158"/>
  <c r="BF158" s="1"/>
  <c r="BI157"/>
  <c r="BH157"/>
  <c r="BG157"/>
  <c r="BE157"/>
  <c r="AA157"/>
  <c r="Y157"/>
  <c r="W157"/>
  <c r="BK157"/>
  <c r="N157"/>
  <c r="BF157" s="1"/>
  <c r="BI156"/>
  <c r="BH156"/>
  <c r="BG156"/>
  <c r="BE156"/>
  <c r="AA156"/>
  <c r="Y156"/>
  <c r="W156"/>
  <c r="BK156"/>
  <c r="N156"/>
  <c r="BF156" s="1"/>
  <c r="BI155"/>
  <c r="BH155"/>
  <c r="BG155"/>
  <c r="BE155"/>
  <c r="AA155"/>
  <c r="Y155"/>
  <c r="W155"/>
  <c r="BK155"/>
  <c r="N155"/>
  <c r="BF155" s="1"/>
  <c r="BI154"/>
  <c r="BH154"/>
  <c r="BG154"/>
  <c r="BE154"/>
  <c r="AA154"/>
  <c r="Y154"/>
  <c r="W154"/>
  <c r="BK154"/>
  <c r="N154"/>
  <c r="BF154" s="1"/>
  <c r="BI153"/>
  <c r="BH153"/>
  <c r="BG153"/>
  <c r="BE153"/>
  <c r="AA153"/>
  <c r="Y153"/>
  <c r="W153"/>
  <c r="BK153"/>
  <c r="N153"/>
  <c r="BF153" s="1"/>
  <c r="BI152"/>
  <c r="BH152"/>
  <c r="BG152"/>
  <c r="BE152"/>
  <c r="AA152"/>
  <c r="Y152"/>
  <c r="W152"/>
  <c r="BK152"/>
  <c r="N152"/>
  <c r="BF152" s="1"/>
  <c r="BI151"/>
  <c r="BH151"/>
  <c r="BG151"/>
  <c r="BE151"/>
  <c r="AA151"/>
  <c r="Y151"/>
  <c r="W151"/>
  <c r="BK151"/>
  <c r="N151"/>
  <c r="BF151" s="1"/>
  <c r="BI150"/>
  <c r="BH150"/>
  <c r="BG150"/>
  <c r="BE150"/>
  <c r="AA150"/>
  <c r="Y150"/>
  <c r="W150"/>
  <c r="BK150"/>
  <c r="N150"/>
  <c r="BF150" s="1"/>
  <c r="BI149"/>
  <c r="BH149"/>
  <c r="BG149"/>
  <c r="BE149"/>
  <c r="AA149"/>
  <c r="Y149"/>
  <c r="W149"/>
  <c r="BK149"/>
  <c r="N149"/>
  <c r="BF149" s="1"/>
  <c r="BI148"/>
  <c r="BH148"/>
  <c r="BG148"/>
  <c r="BE148"/>
  <c r="AA148"/>
  <c r="Y148"/>
  <c r="W148"/>
  <c r="BK148"/>
  <c r="N148"/>
  <c r="BF148" s="1"/>
  <c r="BI147"/>
  <c r="BH147"/>
  <c r="BG147"/>
  <c r="BE147"/>
  <c r="AA147"/>
  <c r="Y147"/>
  <c r="W147"/>
  <c r="BK147"/>
  <c r="N147"/>
  <c r="BF147" s="1"/>
  <c r="BI146"/>
  <c r="BH146"/>
  <c r="BG146"/>
  <c r="BE146"/>
  <c r="AA146"/>
  <c r="Y146"/>
  <c r="W146"/>
  <c r="BK146"/>
  <c r="N146"/>
  <c r="BF146" s="1"/>
  <c r="BI145"/>
  <c r="BH145"/>
  <c r="BG145"/>
  <c r="BE145"/>
  <c r="AA145"/>
  <c r="Y145"/>
  <c r="W145"/>
  <c r="BK145"/>
  <c r="N145"/>
  <c r="BF145" s="1"/>
  <c r="BI144"/>
  <c r="BH144"/>
  <c r="BG144"/>
  <c r="BE144"/>
  <c r="AA144"/>
  <c r="Y144"/>
  <c r="W144"/>
  <c r="BK144"/>
  <c r="N144"/>
  <c r="BF144" s="1"/>
  <c r="BI143"/>
  <c r="BH143"/>
  <c r="BG143"/>
  <c r="BE143"/>
  <c r="AA143"/>
  <c r="Y143"/>
  <c r="W143"/>
  <c r="BK143"/>
  <c r="N143"/>
  <c r="BF143" s="1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 s="1"/>
  <c r="BI140"/>
  <c r="BH140"/>
  <c r="BG140"/>
  <c r="BE140"/>
  <c r="AA140"/>
  <c r="Y140"/>
  <c r="W140"/>
  <c r="BK140"/>
  <c r="N140"/>
  <c r="BF140" s="1"/>
  <c r="BI139"/>
  <c r="BH139"/>
  <c r="BG139"/>
  <c r="BE139"/>
  <c r="AA139"/>
  <c r="Y139"/>
  <c r="W139"/>
  <c r="BK139"/>
  <c r="N139"/>
  <c r="BF139" s="1"/>
  <c r="BI137"/>
  <c r="BH137"/>
  <c r="BG137"/>
  <c r="BE137"/>
  <c r="AA137"/>
  <c r="Y137"/>
  <c r="W137"/>
  <c r="BK137"/>
  <c r="N137"/>
  <c r="BF137" s="1"/>
  <c r="BI136"/>
  <c r="BH136"/>
  <c r="BG136"/>
  <c r="BE136"/>
  <c r="AA136"/>
  <c r="Y136"/>
  <c r="W136"/>
  <c r="BK136"/>
  <c r="N136"/>
  <c r="BF136" s="1"/>
  <c r="BI134"/>
  <c r="BH134"/>
  <c r="BG134"/>
  <c r="BE134"/>
  <c r="AA134"/>
  <c r="Y134"/>
  <c r="W134"/>
  <c r="BK134"/>
  <c r="N134"/>
  <c r="BF134" s="1"/>
  <c r="BI133"/>
  <c r="BH133"/>
  <c r="BG133"/>
  <c r="BE133"/>
  <c r="AA133"/>
  <c r="Y133"/>
  <c r="W133"/>
  <c r="BK133"/>
  <c r="N133"/>
  <c r="BF133" s="1"/>
  <c r="BI132"/>
  <c r="BH132"/>
  <c r="BG132"/>
  <c r="BE132"/>
  <c r="AA132"/>
  <c r="Y132"/>
  <c r="W132"/>
  <c r="BK132"/>
  <c r="N132"/>
  <c r="BF132" s="1"/>
  <c r="BI131"/>
  <c r="BH131"/>
  <c r="BG131"/>
  <c r="BE131"/>
  <c r="AA131"/>
  <c r="Y131"/>
  <c r="W131"/>
  <c r="BK131"/>
  <c r="N131"/>
  <c r="BF131" s="1"/>
  <c r="BI130"/>
  <c r="BH130"/>
  <c r="BG130"/>
  <c r="BE130"/>
  <c r="AA130"/>
  <c r="Y130"/>
  <c r="W130"/>
  <c r="BK130"/>
  <c r="N130"/>
  <c r="BF130" s="1"/>
  <c r="BI129"/>
  <c r="BH129"/>
  <c r="BG129"/>
  <c r="BE129"/>
  <c r="AA129"/>
  <c r="Y129"/>
  <c r="W129"/>
  <c r="BK129"/>
  <c r="N129"/>
  <c r="BF129" s="1"/>
  <c r="BI128"/>
  <c r="BH128"/>
  <c r="BG128"/>
  <c r="BE128"/>
  <c r="AA128"/>
  <c r="Y128"/>
  <c r="W128"/>
  <c r="BK128"/>
  <c r="N128"/>
  <c r="BF128" s="1"/>
  <c r="BI127"/>
  <c r="BH127"/>
  <c r="BG127"/>
  <c r="BE127"/>
  <c r="AA127"/>
  <c r="Y127"/>
  <c r="W127"/>
  <c r="BK127"/>
  <c r="N127"/>
  <c r="BF127" s="1"/>
  <c r="BI126"/>
  <c r="BH126"/>
  <c r="BG126"/>
  <c r="BE126"/>
  <c r="AA126"/>
  <c r="Y126"/>
  <c r="W126"/>
  <c r="BK126"/>
  <c r="N126"/>
  <c r="BF126" s="1"/>
  <c r="BI125"/>
  <c r="BH125"/>
  <c r="BG125"/>
  <c r="BE125"/>
  <c r="AA125"/>
  <c r="Y125"/>
  <c r="W125"/>
  <c r="BK125"/>
  <c r="N125"/>
  <c r="BF125" s="1"/>
  <c r="F119"/>
  <c r="M118"/>
  <c r="F118"/>
  <c r="F116"/>
  <c r="F114"/>
  <c r="M28"/>
  <c r="AS89" i="1" s="1"/>
  <c r="F84" i="3"/>
  <c r="M83"/>
  <c r="F83"/>
  <c r="F81"/>
  <c r="F79"/>
  <c r="O21"/>
  <c r="E21"/>
  <c r="M119" s="1"/>
  <c r="O20"/>
  <c r="O9"/>
  <c r="M116" s="1"/>
  <c r="F6"/>
  <c r="F113" s="1"/>
  <c r="AY88" i="1"/>
  <c r="AX88"/>
  <c r="BI430" i="2"/>
  <c r="BH430"/>
  <c r="BG430"/>
  <c r="BE430"/>
  <c r="AA430"/>
  <c r="Y430"/>
  <c r="W430"/>
  <c r="BK430"/>
  <c r="N430"/>
  <c r="BF430" s="1"/>
  <c r="BI429"/>
  <c r="BH429"/>
  <c r="BG429"/>
  <c r="BE429"/>
  <c r="AA429"/>
  <c r="Y429"/>
  <c r="W429"/>
  <c r="BK429"/>
  <c r="N429"/>
  <c r="BF429" s="1"/>
  <c r="BI427"/>
  <c r="BH427"/>
  <c r="BG427"/>
  <c r="BE427"/>
  <c r="AA427"/>
  <c r="AA426" s="1"/>
  <c r="Y427"/>
  <c r="Y426" s="1"/>
  <c r="W427"/>
  <c r="W426" s="1"/>
  <c r="BK427"/>
  <c r="BK426" s="1"/>
  <c r="N426" s="1"/>
  <c r="N114" s="1"/>
  <c r="N427"/>
  <c r="BF427" s="1"/>
  <c r="BI424"/>
  <c r="BH424"/>
  <c r="BG424"/>
  <c r="BE424"/>
  <c r="AA424"/>
  <c r="Y424"/>
  <c r="W424"/>
  <c r="BK424"/>
  <c r="N424"/>
  <c r="BF424" s="1"/>
  <c r="BI423"/>
  <c r="BH423"/>
  <c r="BG423"/>
  <c r="BE423"/>
  <c r="AA423"/>
  <c r="Y423"/>
  <c r="W423"/>
  <c r="BK423"/>
  <c r="N423"/>
  <c r="BF423" s="1"/>
  <c r="BI422"/>
  <c r="BH422"/>
  <c r="BG422"/>
  <c r="BE422"/>
  <c r="AA422"/>
  <c r="Y422"/>
  <c r="W422"/>
  <c r="BK422"/>
  <c r="N422"/>
  <c r="BF422" s="1"/>
  <c r="BI421"/>
  <c r="BH421"/>
  <c r="BG421"/>
  <c r="BE421"/>
  <c r="AA421"/>
  <c r="Y421"/>
  <c r="W421"/>
  <c r="BK421"/>
  <c r="N421"/>
  <c r="BF421" s="1"/>
  <c r="BI419"/>
  <c r="BH419"/>
  <c r="BG419"/>
  <c r="BE419"/>
  <c r="AA419"/>
  <c r="Y419"/>
  <c r="W419"/>
  <c r="BK419"/>
  <c r="N419"/>
  <c r="BF419" s="1"/>
  <c r="BI418"/>
  <c r="BH418"/>
  <c r="BG418"/>
  <c r="BE418"/>
  <c r="AA418"/>
  <c r="Y418"/>
  <c r="W418"/>
  <c r="BK418"/>
  <c r="N418"/>
  <c r="BF418" s="1"/>
  <c r="BI417"/>
  <c r="BH417"/>
  <c r="BG417"/>
  <c r="BE417"/>
  <c r="AA417"/>
  <c r="Y417"/>
  <c r="W417"/>
  <c r="BK417"/>
  <c r="N417"/>
  <c r="BF417" s="1"/>
  <c r="BI416"/>
  <c r="BH416"/>
  <c r="BG416"/>
  <c r="BE416"/>
  <c r="AA416"/>
  <c r="Y416"/>
  <c r="W416"/>
  <c r="BK416"/>
  <c r="N416"/>
  <c r="BF416" s="1"/>
  <c r="BI414"/>
  <c r="BH414"/>
  <c r="BG414"/>
  <c r="BE414"/>
  <c r="AA414"/>
  <c r="Y414"/>
  <c r="W414"/>
  <c r="BK414"/>
  <c r="N414"/>
  <c r="BF414" s="1"/>
  <c r="BI413"/>
  <c r="BH413"/>
  <c r="BG413"/>
  <c r="BE413"/>
  <c r="AA413"/>
  <c r="Y413"/>
  <c r="W413"/>
  <c r="BK413"/>
  <c r="N413"/>
  <c r="BF413" s="1"/>
  <c r="BI412"/>
  <c r="BH412"/>
  <c r="BG412"/>
  <c r="BE412"/>
  <c r="AA412"/>
  <c r="Y412"/>
  <c r="W412"/>
  <c r="BK412"/>
  <c r="N412"/>
  <c r="BF412" s="1"/>
  <c r="BI411"/>
  <c r="BH411"/>
  <c r="BG411"/>
  <c r="BE411"/>
  <c r="AA411"/>
  <c r="Y411"/>
  <c r="W411"/>
  <c r="BK411"/>
  <c r="N411"/>
  <c r="BF411" s="1"/>
  <c r="BI410"/>
  <c r="BH410"/>
  <c r="BG410"/>
  <c r="BE410"/>
  <c r="AA410"/>
  <c r="Y410"/>
  <c r="W410"/>
  <c r="BK410"/>
  <c r="N410"/>
  <c r="BF410" s="1"/>
  <c r="BI409"/>
  <c r="BH409"/>
  <c r="BG409"/>
  <c r="BE409"/>
  <c r="AA409"/>
  <c r="Y409"/>
  <c r="W409"/>
  <c r="BK409"/>
  <c r="N409"/>
  <c r="BF409" s="1"/>
  <c r="BI408"/>
  <c r="BH408"/>
  <c r="BG408"/>
  <c r="BE408"/>
  <c r="AA408"/>
  <c r="Y408"/>
  <c r="W408"/>
  <c r="BK408"/>
  <c r="N408"/>
  <c r="BF408" s="1"/>
  <c r="BI406"/>
  <c r="BH406"/>
  <c r="BG406"/>
  <c r="BE406"/>
  <c r="AA406"/>
  <c r="Y406"/>
  <c r="W406"/>
  <c r="BK406"/>
  <c r="N406"/>
  <c r="BF406" s="1"/>
  <c r="BI405"/>
  <c r="BH405"/>
  <c r="BG405"/>
  <c r="BE405"/>
  <c r="AA405"/>
  <c r="Y405"/>
  <c r="W405"/>
  <c r="BK405"/>
  <c r="N405"/>
  <c r="BF405" s="1"/>
  <c r="BI404"/>
  <c r="BH404"/>
  <c r="BG404"/>
  <c r="BE404"/>
  <c r="AA404"/>
  <c r="Y404"/>
  <c r="W404"/>
  <c r="BK404"/>
  <c r="N404"/>
  <c r="BF404" s="1"/>
  <c r="BI403"/>
  <c r="BH403"/>
  <c r="BG403"/>
  <c r="BE403"/>
  <c r="AA403"/>
  <c r="Y403"/>
  <c r="W403"/>
  <c r="BK403"/>
  <c r="N403"/>
  <c r="BF403" s="1"/>
  <c r="BI402"/>
  <c r="BH402"/>
  <c r="BG402"/>
  <c r="BE402"/>
  <c r="AA402"/>
  <c r="Y402"/>
  <c r="W402"/>
  <c r="BK402"/>
  <c r="N402"/>
  <c r="BF402" s="1"/>
  <c r="BI401"/>
  <c r="BH401"/>
  <c r="BG401"/>
  <c r="BE401"/>
  <c r="AA401"/>
  <c r="Y401"/>
  <c r="W401"/>
  <c r="BK401"/>
  <c r="N401"/>
  <c r="BF401" s="1"/>
  <c r="BI400"/>
  <c r="BH400"/>
  <c r="BG400"/>
  <c r="BE400"/>
  <c r="AA400"/>
  <c r="Y400"/>
  <c r="W400"/>
  <c r="BK400"/>
  <c r="N400"/>
  <c r="BF400" s="1"/>
  <c r="BI399"/>
  <c r="BH399"/>
  <c r="BG399"/>
  <c r="BE399"/>
  <c r="AA399"/>
  <c r="Y399"/>
  <c r="W399"/>
  <c r="BK399"/>
  <c r="N399"/>
  <c r="BF399" s="1"/>
  <c r="BI398"/>
  <c r="BH398"/>
  <c r="BG398"/>
  <c r="BE398"/>
  <c r="AA398"/>
  <c r="Y398"/>
  <c r="W398"/>
  <c r="BK398"/>
  <c r="N398"/>
  <c r="BF398" s="1"/>
  <c r="BI396"/>
  <c r="BH396"/>
  <c r="BG396"/>
  <c r="BE396"/>
  <c r="AA396"/>
  <c r="Y396"/>
  <c r="W396"/>
  <c r="BK396"/>
  <c r="N396"/>
  <c r="BF396" s="1"/>
  <c r="BI395"/>
  <c r="BH395"/>
  <c r="BG395"/>
  <c r="BE395"/>
  <c r="AA395"/>
  <c r="Y395"/>
  <c r="W395"/>
  <c r="BK395"/>
  <c r="N395"/>
  <c r="BF395" s="1"/>
  <c r="BI394"/>
  <c r="BH394"/>
  <c r="BG394"/>
  <c r="BE394"/>
  <c r="AA394"/>
  <c r="Y394"/>
  <c r="W394"/>
  <c r="BK394"/>
  <c r="N394"/>
  <c r="BF394" s="1"/>
  <c r="BI393"/>
  <c r="BH393"/>
  <c r="BG393"/>
  <c r="BE393"/>
  <c r="AA393"/>
  <c r="Y393"/>
  <c r="W393"/>
  <c r="BK393"/>
  <c r="N393"/>
  <c r="BF393" s="1"/>
  <c r="BI391"/>
  <c r="BH391"/>
  <c r="BG391"/>
  <c r="BE391"/>
  <c r="AA391"/>
  <c r="Y391"/>
  <c r="W391"/>
  <c r="BK391"/>
  <c r="N391"/>
  <c r="BF391" s="1"/>
  <c r="BI390"/>
  <c r="BH390"/>
  <c r="BG390"/>
  <c r="BE390"/>
  <c r="AA390"/>
  <c r="Y390"/>
  <c r="W390"/>
  <c r="BK390"/>
  <c r="N390"/>
  <c r="BF390" s="1"/>
  <c r="BI389"/>
  <c r="BH389"/>
  <c r="BG389"/>
  <c r="BE389"/>
  <c r="AA389"/>
  <c r="Y389"/>
  <c r="W389"/>
  <c r="BK389"/>
  <c r="N389"/>
  <c r="BF389" s="1"/>
  <c r="BI388"/>
  <c r="BH388"/>
  <c r="BG388"/>
  <c r="BE388"/>
  <c r="AA388"/>
  <c r="Y388"/>
  <c r="W388"/>
  <c r="BK388"/>
  <c r="N388"/>
  <c r="BF388" s="1"/>
  <c r="BI387"/>
  <c r="BH387"/>
  <c r="BG387"/>
  <c r="BE387"/>
  <c r="AA387"/>
  <c r="Y387"/>
  <c r="W387"/>
  <c r="BK387"/>
  <c r="N387"/>
  <c r="BF387" s="1"/>
  <c r="BI386"/>
  <c r="BH386"/>
  <c r="BG386"/>
  <c r="BE386"/>
  <c r="AA386"/>
  <c r="Y386"/>
  <c r="W386"/>
  <c r="BK386"/>
  <c r="N386"/>
  <c r="BF386" s="1"/>
  <c r="BI384"/>
  <c r="BH384"/>
  <c r="BG384"/>
  <c r="BE384"/>
  <c r="AA384"/>
  <c r="Y384"/>
  <c r="W384"/>
  <c r="BK384"/>
  <c r="N384"/>
  <c r="BF384" s="1"/>
  <c r="BI383"/>
  <c r="BH383"/>
  <c r="BG383"/>
  <c r="BE383"/>
  <c r="AA383"/>
  <c r="Y383"/>
  <c r="W383"/>
  <c r="BK383"/>
  <c r="N383"/>
  <c r="BF383" s="1"/>
  <c r="BI382"/>
  <c r="BH382"/>
  <c r="BG382"/>
  <c r="BE382"/>
  <c r="AA382"/>
  <c r="Y382"/>
  <c r="W382"/>
  <c r="BK382"/>
  <c r="N382"/>
  <c r="BF382" s="1"/>
  <c r="BI381"/>
  <c r="BH381"/>
  <c r="BG381"/>
  <c r="BE381"/>
  <c r="AA381"/>
  <c r="Y381"/>
  <c r="W381"/>
  <c r="BK381"/>
  <c r="N381"/>
  <c r="BF381" s="1"/>
  <c r="BI380"/>
  <c r="BH380"/>
  <c r="BG380"/>
  <c r="BE380"/>
  <c r="AA380"/>
  <c r="Y380"/>
  <c r="W380"/>
  <c r="BK380"/>
  <c r="N380"/>
  <c r="BF380" s="1"/>
  <c r="BI379"/>
  <c r="BH379"/>
  <c r="BG379"/>
  <c r="BE379"/>
  <c r="AA379"/>
  <c r="Y379"/>
  <c r="W379"/>
  <c r="BK379"/>
  <c r="N379"/>
  <c r="BF379" s="1"/>
  <c r="BI378"/>
  <c r="BH378"/>
  <c r="BG378"/>
  <c r="BE378"/>
  <c r="AA378"/>
  <c r="Y378"/>
  <c r="W378"/>
  <c r="BK378"/>
  <c r="N378"/>
  <c r="BF378" s="1"/>
  <c r="BI377"/>
  <c r="BH377"/>
  <c r="BG377"/>
  <c r="BE377"/>
  <c r="AA377"/>
  <c r="Y377"/>
  <c r="W377"/>
  <c r="BK377"/>
  <c r="N377"/>
  <c r="BF377" s="1"/>
  <c r="BI376"/>
  <c r="BH376"/>
  <c r="BG376"/>
  <c r="BE376"/>
  <c r="AA376"/>
  <c r="Y376"/>
  <c r="W376"/>
  <c r="BK376"/>
  <c r="N376"/>
  <c r="BF376" s="1"/>
  <c r="BI375"/>
  <c r="BH375"/>
  <c r="BG375"/>
  <c r="BE375"/>
  <c r="AA375"/>
  <c r="Y375"/>
  <c r="W375"/>
  <c r="BK375"/>
  <c r="N375"/>
  <c r="BF375" s="1"/>
  <c r="BI374"/>
  <c r="BH374"/>
  <c r="BG374"/>
  <c r="BE374"/>
  <c r="AA374"/>
  <c r="Y374"/>
  <c r="W374"/>
  <c r="BK374"/>
  <c r="N374"/>
  <c r="BF374" s="1"/>
  <c r="BI373"/>
  <c r="BH373"/>
  <c r="BG373"/>
  <c r="BE373"/>
  <c r="AA373"/>
  <c r="Y373"/>
  <c r="W373"/>
  <c r="BK373"/>
  <c r="N373"/>
  <c r="BF373" s="1"/>
  <c r="BI372"/>
  <c r="BH372"/>
  <c r="BG372"/>
  <c r="BE372"/>
  <c r="AA372"/>
  <c r="Y372"/>
  <c r="W372"/>
  <c r="BK372"/>
  <c r="N372"/>
  <c r="BF372" s="1"/>
  <c r="BI371"/>
  <c r="BH371"/>
  <c r="BG371"/>
  <c r="BE371"/>
  <c r="AA371"/>
  <c r="Y371"/>
  <c r="W371"/>
  <c r="BK371"/>
  <c r="N371"/>
  <c r="BF371" s="1"/>
  <c r="BI370"/>
  <c r="BH370"/>
  <c r="BG370"/>
  <c r="BE370"/>
  <c r="AA370"/>
  <c r="Y370"/>
  <c r="W370"/>
  <c r="BK370"/>
  <c r="N370"/>
  <c r="BF370" s="1"/>
  <c r="BI369"/>
  <c r="BH369"/>
  <c r="BG369"/>
  <c r="BE369"/>
  <c r="AA369"/>
  <c r="Y369"/>
  <c r="W369"/>
  <c r="BK369"/>
  <c r="N369"/>
  <c r="BF369" s="1"/>
  <c r="BI368"/>
  <c r="BH368"/>
  <c r="BG368"/>
  <c r="BE368"/>
  <c r="AA368"/>
  <c r="Y368"/>
  <c r="W368"/>
  <c r="BK368"/>
  <c r="N368"/>
  <c r="BF368" s="1"/>
  <c r="BI367"/>
  <c r="BH367"/>
  <c r="BG367"/>
  <c r="BE367"/>
  <c r="AA367"/>
  <c r="Y367"/>
  <c r="W367"/>
  <c r="BK367"/>
  <c r="N367"/>
  <c r="BF367" s="1"/>
  <c r="BI366"/>
  <c r="BH366"/>
  <c r="BG366"/>
  <c r="BE366"/>
  <c r="AA366"/>
  <c r="Y366"/>
  <c r="W366"/>
  <c r="BK366"/>
  <c r="N366"/>
  <c r="BF366" s="1"/>
  <c r="BI365"/>
  <c r="BH365"/>
  <c r="BG365"/>
  <c r="BE365"/>
  <c r="AA365"/>
  <c r="Y365"/>
  <c r="W365"/>
  <c r="BK365"/>
  <c r="N365"/>
  <c r="BF365" s="1"/>
  <c r="BI364"/>
  <c r="BH364"/>
  <c r="BG364"/>
  <c r="BE364"/>
  <c r="AA364"/>
  <c r="Y364"/>
  <c r="W364"/>
  <c r="BK364"/>
  <c r="N364"/>
  <c r="BF364" s="1"/>
  <c r="BI363"/>
  <c r="BH363"/>
  <c r="BG363"/>
  <c r="BE363"/>
  <c r="AA363"/>
  <c r="Y363"/>
  <c r="W363"/>
  <c r="BK363"/>
  <c r="N363"/>
  <c r="BF363" s="1"/>
  <c r="BI362"/>
  <c r="BH362"/>
  <c r="BG362"/>
  <c r="BE362"/>
  <c r="AA362"/>
  <c r="Y362"/>
  <c r="W362"/>
  <c r="BK362"/>
  <c r="N362"/>
  <c r="BF362" s="1"/>
  <c r="BI361"/>
  <c r="BH361"/>
  <c r="BG361"/>
  <c r="BE361"/>
  <c r="AA361"/>
  <c r="Y361"/>
  <c r="W361"/>
  <c r="BK361"/>
  <c r="N361"/>
  <c r="BF361" s="1"/>
  <c r="BI360"/>
  <c r="BH360"/>
  <c r="BG360"/>
  <c r="BE360"/>
  <c r="AA360"/>
  <c r="Y360"/>
  <c r="W360"/>
  <c r="BK360"/>
  <c r="N360"/>
  <c r="BF360" s="1"/>
  <c r="BI359"/>
  <c r="BH359"/>
  <c r="BG359"/>
  <c r="BE359"/>
  <c r="AA359"/>
  <c r="Y359"/>
  <c r="W359"/>
  <c r="BK359"/>
  <c r="N359"/>
  <c r="BF359" s="1"/>
  <c r="BI358"/>
  <c r="BH358"/>
  <c r="BG358"/>
  <c r="BE358"/>
  <c r="AA358"/>
  <c r="Y358"/>
  <c r="W358"/>
  <c r="BK358"/>
  <c r="N358"/>
  <c r="BF358" s="1"/>
  <c r="BI357"/>
  <c r="BH357"/>
  <c r="BG357"/>
  <c r="BE357"/>
  <c r="AA357"/>
  <c r="Y357"/>
  <c r="W357"/>
  <c r="BK357"/>
  <c r="N357"/>
  <c r="BF357" s="1"/>
  <c r="BI356"/>
  <c r="BH356"/>
  <c r="BG356"/>
  <c r="BE356"/>
  <c r="AA356"/>
  <c r="Y356"/>
  <c r="W356"/>
  <c r="BK356"/>
  <c r="N356"/>
  <c r="BF356" s="1"/>
  <c r="BI355"/>
  <c r="BH355"/>
  <c r="BG355"/>
  <c r="BE355"/>
  <c r="AA355"/>
  <c r="Y355"/>
  <c r="W355"/>
  <c r="BK355"/>
  <c r="N355"/>
  <c r="BF355" s="1"/>
  <c r="BI354"/>
  <c r="BH354"/>
  <c r="BG354"/>
  <c r="BE354"/>
  <c r="AA354"/>
  <c r="Y354"/>
  <c r="W354"/>
  <c r="BK354"/>
  <c r="N354"/>
  <c r="BF354" s="1"/>
  <c r="BI353"/>
  <c r="BH353"/>
  <c r="BG353"/>
  <c r="BE353"/>
  <c r="AA353"/>
  <c r="Y353"/>
  <c r="W353"/>
  <c r="BK353"/>
  <c r="N353"/>
  <c r="BF353" s="1"/>
  <c r="BI352"/>
  <c r="BH352"/>
  <c r="BG352"/>
  <c r="BE352"/>
  <c r="AA352"/>
  <c r="Y352"/>
  <c r="W352"/>
  <c r="BK352"/>
  <c r="N352"/>
  <c r="BF352" s="1"/>
  <c r="BI351"/>
  <c r="BH351"/>
  <c r="BG351"/>
  <c r="BE351"/>
  <c r="AA351"/>
  <c r="Y351"/>
  <c r="W351"/>
  <c r="BK351"/>
  <c r="N351"/>
  <c r="BF351" s="1"/>
  <c r="BI350"/>
  <c r="BH350"/>
  <c r="BG350"/>
  <c r="BE350"/>
  <c r="AA350"/>
  <c r="Y350"/>
  <c r="W350"/>
  <c r="BK350"/>
  <c r="N350"/>
  <c r="BF350" s="1"/>
  <c r="BI349"/>
  <c r="BH349"/>
  <c r="BG349"/>
  <c r="BE349"/>
  <c r="AA349"/>
  <c r="Y349"/>
  <c r="W349"/>
  <c r="BK349"/>
  <c r="N349"/>
  <c r="BF349" s="1"/>
  <c r="BI348"/>
  <c r="BH348"/>
  <c r="BG348"/>
  <c r="BE348"/>
  <c r="AA348"/>
  <c r="Y348"/>
  <c r="W348"/>
  <c r="BK348"/>
  <c r="N348"/>
  <c r="BF348" s="1"/>
  <c r="BI347"/>
  <c r="BH347"/>
  <c r="BG347"/>
  <c r="BE347"/>
  <c r="AA347"/>
  <c r="Y347"/>
  <c r="W347"/>
  <c r="BK347"/>
  <c r="N347"/>
  <c r="BF347" s="1"/>
  <c r="BI346"/>
  <c r="BH346"/>
  <c r="BG346"/>
  <c r="BE346"/>
  <c r="AA346"/>
  <c r="Y346"/>
  <c r="W346"/>
  <c r="BK346"/>
  <c r="N346"/>
  <c r="BF346" s="1"/>
  <c r="BI345"/>
  <c r="BH345"/>
  <c r="BG345"/>
  <c r="BE345"/>
  <c r="AA345"/>
  <c r="Y345"/>
  <c r="W345"/>
  <c r="BK345"/>
  <c r="N345"/>
  <c r="BF345" s="1"/>
  <c r="BI344"/>
  <c r="BH344"/>
  <c r="BG344"/>
  <c r="BE344"/>
  <c r="AA344"/>
  <c r="Y344"/>
  <c r="W344"/>
  <c r="BK344"/>
  <c r="N344"/>
  <c r="BF344" s="1"/>
  <c r="BI343"/>
  <c r="BH343"/>
  <c r="BG343"/>
  <c r="BE343"/>
  <c r="AA343"/>
  <c r="Y343"/>
  <c r="W343"/>
  <c r="BK343"/>
  <c r="N343"/>
  <c r="BF343" s="1"/>
  <c r="BI342"/>
  <c r="BH342"/>
  <c r="BG342"/>
  <c r="BE342"/>
  <c r="AA342"/>
  <c r="Y342"/>
  <c r="W342"/>
  <c r="BK342"/>
  <c r="N342"/>
  <c r="BF342" s="1"/>
  <c r="BI341"/>
  <c r="BH341"/>
  <c r="BG341"/>
  <c r="BE341"/>
  <c r="AA341"/>
  <c r="Y341"/>
  <c r="W341"/>
  <c r="BK341"/>
  <c r="N341"/>
  <c r="BF341" s="1"/>
  <c r="BI340"/>
  <c r="BH340"/>
  <c r="BG340"/>
  <c r="BE340"/>
  <c r="AA340"/>
  <c r="Y340"/>
  <c r="W340"/>
  <c r="BK340"/>
  <c r="N340"/>
  <c r="BF340" s="1"/>
  <c r="BI339"/>
  <c r="BH339"/>
  <c r="BG339"/>
  <c r="BE339"/>
  <c r="AA339"/>
  <c r="Y339"/>
  <c r="W339"/>
  <c r="BK339"/>
  <c r="N339"/>
  <c r="BF339" s="1"/>
  <c r="BI338"/>
  <c r="BH338"/>
  <c r="BG338"/>
  <c r="BE338"/>
  <c r="AA338"/>
  <c r="Y338"/>
  <c r="W338"/>
  <c r="BK338"/>
  <c r="N338"/>
  <c r="BF338" s="1"/>
  <c r="BI337"/>
  <c r="BH337"/>
  <c r="BG337"/>
  <c r="BE337"/>
  <c r="AA337"/>
  <c r="Y337"/>
  <c r="W337"/>
  <c r="BK337"/>
  <c r="N337"/>
  <c r="BF337" s="1"/>
  <c r="BI336"/>
  <c r="BH336"/>
  <c r="BG336"/>
  <c r="BE336"/>
  <c r="AA336"/>
  <c r="Y336"/>
  <c r="W336"/>
  <c r="BK336"/>
  <c r="N336"/>
  <c r="BF336" s="1"/>
  <c r="BI335"/>
  <c r="BH335"/>
  <c r="BG335"/>
  <c r="BE335"/>
  <c r="AA335"/>
  <c r="Y335"/>
  <c r="W335"/>
  <c r="BK335"/>
  <c r="N335"/>
  <c r="BF335" s="1"/>
  <c r="BI334"/>
  <c r="BH334"/>
  <c r="BG334"/>
  <c r="BE334"/>
  <c r="AA334"/>
  <c r="Y334"/>
  <c r="W334"/>
  <c r="BK334"/>
  <c r="N334"/>
  <c r="BF334" s="1"/>
  <c r="BI332"/>
  <c r="BH332"/>
  <c r="BG332"/>
  <c r="BE332"/>
  <c r="AA332"/>
  <c r="Y332"/>
  <c r="W332"/>
  <c r="BK332"/>
  <c r="N332"/>
  <c r="BF332" s="1"/>
  <c r="BI331"/>
  <c r="BH331"/>
  <c r="BG331"/>
  <c r="BE331"/>
  <c r="AA331"/>
  <c r="Y331"/>
  <c r="W331"/>
  <c r="BK331"/>
  <c r="N331"/>
  <c r="BF331" s="1"/>
  <c r="BI330"/>
  <c r="BH330"/>
  <c r="BG330"/>
  <c r="BE330"/>
  <c r="AA330"/>
  <c r="Y330"/>
  <c r="W330"/>
  <c r="BK330"/>
  <c r="N330"/>
  <c r="BF330" s="1"/>
  <c r="BI329"/>
  <c r="BH329"/>
  <c r="BG329"/>
  <c r="BE329"/>
  <c r="AA329"/>
  <c r="Y329"/>
  <c r="W329"/>
  <c r="BK329"/>
  <c r="N329"/>
  <c r="BF329" s="1"/>
  <c r="BI328"/>
  <c r="BH328"/>
  <c r="BG328"/>
  <c r="BE328"/>
  <c r="AA328"/>
  <c r="Y328"/>
  <c r="W328"/>
  <c r="BK328"/>
  <c r="N328"/>
  <c r="BF328" s="1"/>
  <c r="BI326"/>
  <c r="BH326"/>
  <c r="BG326"/>
  <c r="BE326"/>
  <c r="AA326"/>
  <c r="Y326"/>
  <c r="W326"/>
  <c r="BK326"/>
  <c r="N326"/>
  <c r="BF326" s="1"/>
  <c r="BI325"/>
  <c r="BH325"/>
  <c r="BG325"/>
  <c r="BE325"/>
  <c r="AA325"/>
  <c r="Y325"/>
  <c r="W325"/>
  <c r="BK325"/>
  <c r="N325"/>
  <c r="BF325" s="1"/>
  <c r="BI324"/>
  <c r="BH324"/>
  <c r="BG324"/>
  <c r="BE324"/>
  <c r="AA324"/>
  <c r="Y324"/>
  <c r="W324"/>
  <c r="BK324"/>
  <c r="N324"/>
  <c r="BF324" s="1"/>
  <c r="BI323"/>
  <c r="BH323"/>
  <c r="BG323"/>
  <c r="BE323"/>
  <c r="AA323"/>
  <c r="Y323"/>
  <c r="W323"/>
  <c r="BK323"/>
  <c r="N323"/>
  <c r="BF323" s="1"/>
  <c r="BI322"/>
  <c r="BH322"/>
  <c r="BG322"/>
  <c r="BE322"/>
  <c r="AA322"/>
  <c r="Y322"/>
  <c r="W322"/>
  <c r="BK322"/>
  <c r="N322"/>
  <c r="BF322" s="1"/>
  <c r="BI321"/>
  <c r="BH321"/>
  <c r="BG321"/>
  <c r="BE321"/>
  <c r="AA321"/>
  <c r="Y321"/>
  <c r="W321"/>
  <c r="BK321"/>
  <c r="N321"/>
  <c r="BF321" s="1"/>
  <c r="BI320"/>
  <c r="BH320"/>
  <c r="BG320"/>
  <c r="BE320"/>
  <c r="AA320"/>
  <c r="Y320"/>
  <c r="W320"/>
  <c r="BK320"/>
  <c r="N320"/>
  <c r="BF320" s="1"/>
  <c r="BI319"/>
  <c r="BH319"/>
  <c r="BG319"/>
  <c r="BE319"/>
  <c r="AA319"/>
  <c r="Y319"/>
  <c r="W319"/>
  <c r="BK319"/>
  <c r="N319"/>
  <c r="BF319" s="1"/>
  <c r="BI318"/>
  <c r="BH318"/>
  <c r="BG318"/>
  <c r="BE318"/>
  <c r="AA318"/>
  <c r="Y318"/>
  <c r="W318"/>
  <c r="BK318"/>
  <c r="N318"/>
  <c r="BF318" s="1"/>
  <c r="BI317"/>
  <c r="BH317"/>
  <c r="BG317"/>
  <c r="BE317"/>
  <c r="AA317"/>
  <c r="Y317"/>
  <c r="W317"/>
  <c r="BK317"/>
  <c r="N317"/>
  <c r="BF317" s="1"/>
  <c r="BI316"/>
  <c r="BH316"/>
  <c r="BG316"/>
  <c r="BE316"/>
  <c r="AA316"/>
  <c r="Y316"/>
  <c r="W316"/>
  <c r="BK316"/>
  <c r="N316"/>
  <c r="BF316" s="1"/>
  <c r="BI315"/>
  <c r="BH315"/>
  <c r="BG315"/>
  <c r="BE315"/>
  <c r="AA315"/>
  <c r="Y315"/>
  <c r="W315"/>
  <c r="BK315"/>
  <c r="N315"/>
  <c r="BF315" s="1"/>
  <c r="BI314"/>
  <c r="BH314"/>
  <c r="BG314"/>
  <c r="BE314"/>
  <c r="AA314"/>
  <c r="Y314"/>
  <c r="W314"/>
  <c r="BK314"/>
  <c r="N314"/>
  <c r="BF314" s="1"/>
  <c r="BI313"/>
  <c r="BH313"/>
  <c r="BG313"/>
  <c r="BE313"/>
  <c r="AA313"/>
  <c r="Y313"/>
  <c r="W313"/>
  <c r="BK313"/>
  <c r="N313"/>
  <c r="BF313" s="1"/>
  <c r="BI312"/>
  <c r="BH312"/>
  <c r="BG312"/>
  <c r="BE312"/>
  <c r="AA312"/>
  <c r="Y312"/>
  <c r="W312"/>
  <c r="BK312"/>
  <c r="N312"/>
  <c r="BF312" s="1"/>
  <c r="BI311"/>
  <c r="BH311"/>
  <c r="BG311"/>
  <c r="BE311"/>
  <c r="AA311"/>
  <c r="Y311"/>
  <c r="W311"/>
  <c r="BK311"/>
  <c r="N311"/>
  <c r="BF311" s="1"/>
  <c r="BI310"/>
  <c r="BH310"/>
  <c r="BG310"/>
  <c r="BE310"/>
  <c r="AA310"/>
  <c r="Y310"/>
  <c r="W310"/>
  <c r="BK310"/>
  <c r="N310"/>
  <c r="BF310" s="1"/>
  <c r="BI309"/>
  <c r="BH309"/>
  <c r="BG309"/>
  <c r="BE309"/>
  <c r="AA309"/>
  <c r="Y309"/>
  <c r="W309"/>
  <c r="BK309"/>
  <c r="N309"/>
  <c r="BF309" s="1"/>
  <c r="BI307"/>
  <c r="BH307"/>
  <c r="BG307"/>
  <c r="BE307"/>
  <c r="AA307"/>
  <c r="Y307"/>
  <c r="W307"/>
  <c r="BK307"/>
  <c r="N307"/>
  <c r="BF307" s="1"/>
  <c r="BI306"/>
  <c r="BH306"/>
  <c r="BG306"/>
  <c r="BE306"/>
  <c r="AA306"/>
  <c r="Y306"/>
  <c r="W306"/>
  <c r="BK306"/>
  <c r="N306"/>
  <c r="BF306" s="1"/>
  <c r="BI305"/>
  <c r="BH305"/>
  <c r="BG305"/>
  <c r="BE305"/>
  <c r="AA305"/>
  <c r="Y305"/>
  <c r="W305"/>
  <c r="BK305"/>
  <c r="N305"/>
  <c r="BF305" s="1"/>
  <c r="BI304"/>
  <c r="BH304"/>
  <c r="BG304"/>
  <c r="BE304"/>
  <c r="AA304"/>
  <c r="Y304"/>
  <c r="W304"/>
  <c r="BK304"/>
  <c r="N304"/>
  <c r="BF304" s="1"/>
  <c r="BI302"/>
  <c r="BH302"/>
  <c r="BG302"/>
  <c r="BE302"/>
  <c r="AA302"/>
  <c r="Y302"/>
  <c r="W302"/>
  <c r="BK302"/>
  <c r="N302"/>
  <c r="BF302" s="1"/>
  <c r="BI301"/>
  <c r="BH301"/>
  <c r="BG301"/>
  <c r="BE301"/>
  <c r="AA301"/>
  <c r="Y301"/>
  <c r="W301"/>
  <c r="BK301"/>
  <c r="N301"/>
  <c r="BF301" s="1"/>
  <c r="BI300"/>
  <c r="BH300"/>
  <c r="BG300"/>
  <c r="BE300"/>
  <c r="AA300"/>
  <c r="Y300"/>
  <c r="W300"/>
  <c r="BK300"/>
  <c r="N300"/>
  <c r="BF300" s="1"/>
  <c r="BI299"/>
  <c r="BH299"/>
  <c r="BG299"/>
  <c r="BE299"/>
  <c r="AA299"/>
  <c r="Y299"/>
  <c r="W299"/>
  <c r="BK299"/>
  <c r="N299"/>
  <c r="BF299" s="1"/>
  <c r="BI298"/>
  <c r="BH298"/>
  <c r="BG298"/>
  <c r="BE298"/>
  <c r="AA298"/>
  <c r="Y298"/>
  <c r="W298"/>
  <c r="BK298"/>
  <c r="N298"/>
  <c r="BF298" s="1"/>
  <c r="BI297"/>
  <c r="BH297"/>
  <c r="BG297"/>
  <c r="BE297"/>
  <c r="AA297"/>
  <c r="Y297"/>
  <c r="W297"/>
  <c r="BK297"/>
  <c r="N297"/>
  <c r="BF297" s="1"/>
  <c r="BI296"/>
  <c r="BH296"/>
  <c r="BG296"/>
  <c r="BE296"/>
  <c r="AA296"/>
  <c r="Y296"/>
  <c r="W296"/>
  <c r="BK296"/>
  <c r="N296"/>
  <c r="BF296" s="1"/>
  <c r="BI295"/>
  <c r="BH295"/>
  <c r="BG295"/>
  <c r="BE295"/>
  <c r="AA295"/>
  <c r="Y295"/>
  <c r="W295"/>
  <c r="BK295"/>
  <c r="N295"/>
  <c r="BF295" s="1"/>
  <c r="BI294"/>
  <c r="BH294"/>
  <c r="BG294"/>
  <c r="BE294"/>
  <c r="AA294"/>
  <c r="Y294"/>
  <c r="W294"/>
  <c r="BK294"/>
  <c r="N294"/>
  <c r="BF294" s="1"/>
  <c r="BI293"/>
  <c r="BH293"/>
  <c r="BG293"/>
  <c r="BE293"/>
  <c r="AA293"/>
  <c r="Y293"/>
  <c r="W293"/>
  <c r="BK293"/>
  <c r="N293"/>
  <c r="BF293" s="1"/>
  <c r="BI292"/>
  <c r="BH292"/>
  <c r="BG292"/>
  <c r="BE292"/>
  <c r="AA292"/>
  <c r="Y292"/>
  <c r="W292"/>
  <c r="BK292"/>
  <c r="N292"/>
  <c r="BF292" s="1"/>
  <c r="BI291"/>
  <c r="BH291"/>
  <c r="BG291"/>
  <c r="BE291"/>
  <c r="AA291"/>
  <c r="Y291"/>
  <c r="W291"/>
  <c r="BK291"/>
  <c r="N291"/>
  <c r="BF291" s="1"/>
  <c r="BI290"/>
  <c r="BH290"/>
  <c r="BG290"/>
  <c r="BE290"/>
  <c r="AA290"/>
  <c r="Y290"/>
  <c r="W290"/>
  <c r="BK290"/>
  <c r="N290"/>
  <c r="BF290" s="1"/>
  <c r="BI288"/>
  <c r="BH288"/>
  <c r="BG288"/>
  <c r="BE288"/>
  <c r="AA288"/>
  <c r="Y288"/>
  <c r="W288"/>
  <c r="BK288"/>
  <c r="N288"/>
  <c r="BF288" s="1"/>
  <c r="BI287"/>
  <c r="BH287"/>
  <c r="BG287"/>
  <c r="BE287"/>
  <c r="AA287"/>
  <c r="Y287"/>
  <c r="W287"/>
  <c r="BK287"/>
  <c r="N287"/>
  <c r="BF287" s="1"/>
  <c r="BI286"/>
  <c r="BH286"/>
  <c r="BG286"/>
  <c r="BE286"/>
  <c r="AA286"/>
  <c r="Y286"/>
  <c r="W286"/>
  <c r="BK286"/>
  <c r="N286"/>
  <c r="BF286" s="1"/>
  <c r="BI285"/>
  <c r="BH285"/>
  <c r="BG285"/>
  <c r="BE285"/>
  <c r="AA285"/>
  <c r="Y285"/>
  <c r="W285"/>
  <c r="BK285"/>
  <c r="N285"/>
  <c r="BF285" s="1"/>
  <c r="BI284"/>
  <c r="BH284"/>
  <c r="BG284"/>
  <c r="BE284"/>
  <c r="AA284"/>
  <c r="Y284"/>
  <c r="W284"/>
  <c r="BK284"/>
  <c r="N284"/>
  <c r="BF284" s="1"/>
  <c r="BI283"/>
  <c r="BH283"/>
  <c r="BG283"/>
  <c r="BE283"/>
  <c r="AA283"/>
  <c r="Y283"/>
  <c r="W283"/>
  <c r="BK283"/>
  <c r="N283"/>
  <c r="BF283" s="1"/>
  <c r="BI281"/>
  <c r="BH281"/>
  <c r="BG281"/>
  <c r="BE281"/>
  <c r="AA281"/>
  <c r="Y281"/>
  <c r="W281"/>
  <c r="BK281"/>
  <c r="N281"/>
  <c r="BF281" s="1"/>
  <c r="BI280"/>
  <c r="BH280"/>
  <c r="BG280"/>
  <c r="BE280"/>
  <c r="AA280"/>
  <c r="Y280"/>
  <c r="W280"/>
  <c r="BK280"/>
  <c r="N280"/>
  <c r="BF280" s="1"/>
  <c r="BI279"/>
  <c r="BH279"/>
  <c r="BG279"/>
  <c r="BE279"/>
  <c r="AA279"/>
  <c r="Y279"/>
  <c r="W279"/>
  <c r="BK279"/>
  <c r="N279"/>
  <c r="BF279" s="1"/>
  <c r="BI277"/>
  <c r="BH277"/>
  <c r="BG277"/>
  <c r="BE277"/>
  <c r="AA277"/>
  <c r="Y277"/>
  <c r="W277"/>
  <c r="BK277"/>
  <c r="N277"/>
  <c r="BF277" s="1"/>
  <c r="BI276"/>
  <c r="BH276"/>
  <c r="BG276"/>
  <c r="BE276"/>
  <c r="AA276"/>
  <c r="Y276"/>
  <c r="W276"/>
  <c r="BK276"/>
  <c r="N276"/>
  <c r="BF276" s="1"/>
  <c r="BI275"/>
  <c r="BH275"/>
  <c r="BG275"/>
  <c r="BE275"/>
  <c r="AA275"/>
  <c r="Y275"/>
  <c r="W275"/>
  <c r="BK275"/>
  <c r="N275"/>
  <c r="BF275" s="1"/>
  <c r="BI274"/>
  <c r="BH274"/>
  <c r="BG274"/>
  <c r="BE274"/>
  <c r="AA274"/>
  <c r="Y274"/>
  <c r="W274"/>
  <c r="BK274"/>
  <c r="N274"/>
  <c r="BF274" s="1"/>
  <c r="BI273"/>
  <c r="BH273"/>
  <c r="BG273"/>
  <c r="BE273"/>
  <c r="AA273"/>
  <c r="Y273"/>
  <c r="W273"/>
  <c r="BK273"/>
  <c r="N273"/>
  <c r="BF273" s="1"/>
  <c r="BI272"/>
  <c r="BH272"/>
  <c r="BG272"/>
  <c r="BE272"/>
  <c r="AA272"/>
  <c r="Y272"/>
  <c r="W272"/>
  <c r="BK272"/>
  <c r="N272"/>
  <c r="BF272" s="1"/>
  <c r="BI271"/>
  <c r="BH271"/>
  <c r="BG271"/>
  <c r="BE271"/>
  <c r="AA271"/>
  <c r="Y271"/>
  <c r="W271"/>
  <c r="BK271"/>
  <c r="N271"/>
  <c r="BF271" s="1"/>
  <c r="BI270"/>
  <c r="BH270"/>
  <c r="BG270"/>
  <c r="BE270"/>
  <c r="AA270"/>
  <c r="Y270"/>
  <c r="W270"/>
  <c r="BK270"/>
  <c r="N270"/>
  <c r="BF270" s="1"/>
  <c r="BI269"/>
  <c r="BH269"/>
  <c r="BG269"/>
  <c r="BE269"/>
  <c r="AA269"/>
  <c r="Y269"/>
  <c r="W269"/>
  <c r="BK269"/>
  <c r="N269"/>
  <c r="BF269" s="1"/>
  <c r="BI266"/>
  <c r="BH266"/>
  <c r="BG266"/>
  <c r="BE266"/>
  <c r="AA266"/>
  <c r="AA265" s="1"/>
  <c r="Y266"/>
  <c r="Y265" s="1"/>
  <c r="W266"/>
  <c r="W265" s="1"/>
  <c r="BK266"/>
  <c r="BK265" s="1"/>
  <c r="N265" s="1"/>
  <c r="N97" s="1"/>
  <c r="N266"/>
  <c r="BF266" s="1"/>
  <c r="BI264"/>
  <c r="BH264"/>
  <c r="BG264"/>
  <c r="BE264"/>
  <c r="AA264"/>
  <c r="Y264"/>
  <c r="W264"/>
  <c r="BK264"/>
  <c r="N264"/>
  <c r="BF264" s="1"/>
  <c r="BI263"/>
  <c r="BH263"/>
  <c r="BG263"/>
  <c r="BE263"/>
  <c r="AA263"/>
  <c r="Y263"/>
  <c r="W263"/>
  <c r="BK263"/>
  <c r="N263"/>
  <c r="BF263" s="1"/>
  <c r="BI262"/>
  <c r="BH262"/>
  <c r="BG262"/>
  <c r="BE262"/>
  <c r="AA262"/>
  <c r="Y262"/>
  <c r="W262"/>
  <c r="BK262"/>
  <c r="N262"/>
  <c r="BF262" s="1"/>
  <c r="BI261"/>
  <c r="BH261"/>
  <c r="BG261"/>
  <c r="BE261"/>
  <c r="AA261"/>
  <c r="Y261"/>
  <c r="W261"/>
  <c r="BK261"/>
  <c r="N261"/>
  <c r="BF261" s="1"/>
  <c r="BI260"/>
  <c r="BH260"/>
  <c r="BG260"/>
  <c r="BE260"/>
  <c r="AA260"/>
  <c r="Y260"/>
  <c r="W260"/>
  <c r="BK260"/>
  <c r="N260"/>
  <c r="BF260" s="1"/>
  <c r="BI259"/>
  <c r="BH259"/>
  <c r="BG259"/>
  <c r="BE259"/>
  <c r="AA259"/>
  <c r="Y259"/>
  <c r="W259"/>
  <c r="BK259"/>
  <c r="N259"/>
  <c r="BF259" s="1"/>
  <c r="BI258"/>
  <c r="BH258"/>
  <c r="BG258"/>
  <c r="BE258"/>
  <c r="AA258"/>
  <c r="Y258"/>
  <c r="W258"/>
  <c r="BK258"/>
  <c r="N258"/>
  <c r="BF258" s="1"/>
  <c r="BI257"/>
  <c r="BH257"/>
  <c r="BG257"/>
  <c r="BE257"/>
  <c r="AA257"/>
  <c r="Y257"/>
  <c r="W257"/>
  <c r="BK257"/>
  <c r="N257"/>
  <c r="BF257" s="1"/>
  <c r="BI256"/>
  <c r="BH256"/>
  <c r="BG256"/>
  <c r="BE256"/>
  <c r="AA256"/>
  <c r="Y256"/>
  <c r="W256"/>
  <c r="BK256"/>
  <c r="N256"/>
  <c r="BF256" s="1"/>
  <c r="BI255"/>
  <c r="BH255"/>
  <c r="BG255"/>
  <c r="BE255"/>
  <c r="AA255"/>
  <c r="Y255"/>
  <c r="W255"/>
  <c r="BK255"/>
  <c r="N255"/>
  <c r="BF255" s="1"/>
  <c r="BI254"/>
  <c r="BH254"/>
  <c r="BG254"/>
  <c r="BE254"/>
  <c r="AA254"/>
  <c r="Y254"/>
  <c r="W254"/>
  <c r="BK254"/>
  <c r="N254"/>
  <c r="BF254" s="1"/>
  <c r="BI253"/>
  <c r="BH253"/>
  <c r="BG253"/>
  <c r="BE253"/>
  <c r="AA253"/>
  <c r="Y253"/>
  <c r="W253"/>
  <c r="BK253"/>
  <c r="N253"/>
  <c r="BF253" s="1"/>
  <c r="BI252"/>
  <c r="BH252"/>
  <c r="BG252"/>
  <c r="BE252"/>
  <c r="AA252"/>
  <c r="Y252"/>
  <c r="W252"/>
  <c r="BK252"/>
  <c r="N252"/>
  <c r="BF252" s="1"/>
  <c r="BI251"/>
  <c r="BH251"/>
  <c r="BG251"/>
  <c r="BE251"/>
  <c r="AA251"/>
  <c r="Y251"/>
  <c r="W251"/>
  <c r="BK251"/>
  <c r="N251"/>
  <c r="BF251" s="1"/>
  <c r="BI250"/>
  <c r="BH250"/>
  <c r="BG250"/>
  <c r="BE250"/>
  <c r="AA250"/>
  <c r="Y250"/>
  <c r="W250"/>
  <c r="BK250"/>
  <c r="N250"/>
  <c r="BF250" s="1"/>
  <c r="BI249"/>
  <c r="BH249"/>
  <c r="BG249"/>
  <c r="BE249"/>
  <c r="AA249"/>
  <c r="Y249"/>
  <c r="W249"/>
  <c r="BK249"/>
  <c r="N249"/>
  <c r="BF249" s="1"/>
  <c r="BI248"/>
  <c r="BH248"/>
  <c r="BG248"/>
  <c r="BE248"/>
  <c r="AA248"/>
  <c r="Y248"/>
  <c r="W248"/>
  <c r="BK248"/>
  <c r="N248"/>
  <c r="BF248" s="1"/>
  <c r="BI247"/>
  <c r="BH247"/>
  <c r="BG247"/>
  <c r="BE247"/>
  <c r="AA247"/>
  <c r="Y247"/>
  <c r="W247"/>
  <c r="BK247"/>
  <c r="N247"/>
  <c r="BF247" s="1"/>
  <c r="BI246"/>
  <c r="BH246"/>
  <c r="BG246"/>
  <c r="BE246"/>
  <c r="AA246"/>
  <c r="Y246"/>
  <c r="W246"/>
  <c r="BK246"/>
  <c r="N246"/>
  <c r="BF246" s="1"/>
  <c r="BI245"/>
  <c r="BH245"/>
  <c r="BG245"/>
  <c r="BE245"/>
  <c r="AA245"/>
  <c r="Y245"/>
  <c r="W245"/>
  <c r="BK245"/>
  <c r="N245"/>
  <c r="BF245" s="1"/>
  <c r="BI244"/>
  <c r="BH244"/>
  <c r="BG244"/>
  <c r="BE244"/>
  <c r="AA244"/>
  <c r="Y244"/>
  <c r="W244"/>
  <c r="BK244"/>
  <c r="N244"/>
  <c r="BF244" s="1"/>
  <c r="BI243"/>
  <c r="BH243"/>
  <c r="BG243"/>
  <c r="BE243"/>
  <c r="AA243"/>
  <c r="Y243"/>
  <c r="W243"/>
  <c r="BK243"/>
  <c r="N243"/>
  <c r="BF243" s="1"/>
  <c r="BI242"/>
  <c r="BH242"/>
  <c r="BG242"/>
  <c r="BE242"/>
  <c r="AA242"/>
  <c r="Y242"/>
  <c r="W242"/>
  <c r="BK242"/>
  <c r="N242"/>
  <c r="BF242" s="1"/>
  <c r="BI241"/>
  <c r="BH241"/>
  <c r="BG241"/>
  <c r="BE241"/>
  <c r="AA241"/>
  <c r="Y241"/>
  <c r="W241"/>
  <c r="BK241"/>
  <c r="N241"/>
  <c r="BF241" s="1"/>
  <c r="BI240"/>
  <c r="BH240"/>
  <c r="BG240"/>
  <c r="BE240"/>
  <c r="AA240"/>
  <c r="Y240"/>
  <c r="W240"/>
  <c r="BK240"/>
  <c r="N240"/>
  <c r="BF240" s="1"/>
  <c r="BI239"/>
  <c r="BH239"/>
  <c r="BG239"/>
  <c r="BE239"/>
  <c r="AA239"/>
  <c r="Y239"/>
  <c r="W239"/>
  <c r="BK239"/>
  <c r="N239"/>
  <c r="BF239" s="1"/>
  <c r="BI238"/>
  <c r="BH238"/>
  <c r="BG238"/>
  <c r="BE238"/>
  <c r="AA238"/>
  <c r="Y238"/>
  <c r="W238"/>
  <c r="BK238"/>
  <c r="N238"/>
  <c r="BF238" s="1"/>
  <c r="BI237"/>
  <c r="BH237"/>
  <c r="BG237"/>
  <c r="BE237"/>
  <c r="AA237"/>
  <c r="Y237"/>
  <c r="W237"/>
  <c r="BK237"/>
  <c r="N237"/>
  <c r="BF237" s="1"/>
  <c r="BI236"/>
  <c r="BH236"/>
  <c r="BG236"/>
  <c r="BE236"/>
  <c r="AA236"/>
  <c r="Y236"/>
  <c r="W236"/>
  <c r="BK236"/>
  <c r="N236"/>
  <c r="BF236" s="1"/>
  <c r="BI235"/>
  <c r="BH235"/>
  <c r="BG235"/>
  <c r="BE235"/>
  <c r="AA235"/>
  <c r="Y235"/>
  <c r="W235"/>
  <c r="BK235"/>
  <c r="N235"/>
  <c r="BF235" s="1"/>
  <c r="BI234"/>
  <c r="BH234"/>
  <c r="BG234"/>
  <c r="BE234"/>
  <c r="AA234"/>
  <c r="Y234"/>
  <c r="W234"/>
  <c r="BK234"/>
  <c r="N234"/>
  <c r="BF234" s="1"/>
  <c r="BI233"/>
  <c r="BH233"/>
  <c r="BG233"/>
  <c r="BE233"/>
  <c r="AA233"/>
  <c r="Y233"/>
  <c r="W233"/>
  <c r="BK233"/>
  <c r="N233"/>
  <c r="BF233" s="1"/>
  <c r="BI231"/>
  <c r="BH231"/>
  <c r="BG231"/>
  <c r="BE231"/>
  <c r="AA231"/>
  <c r="Y231"/>
  <c r="W231"/>
  <c r="BK231"/>
  <c r="N231"/>
  <c r="BF231" s="1"/>
  <c r="BI230"/>
  <c r="BH230"/>
  <c r="BG230"/>
  <c r="BE230"/>
  <c r="AA230"/>
  <c r="Y230"/>
  <c r="W230"/>
  <c r="BK230"/>
  <c r="N230"/>
  <c r="BF230" s="1"/>
  <c r="BI229"/>
  <c r="BH229"/>
  <c r="BG229"/>
  <c r="BE229"/>
  <c r="AA229"/>
  <c r="Y229"/>
  <c r="W229"/>
  <c r="BK229"/>
  <c r="N229"/>
  <c r="BF229" s="1"/>
  <c r="BI228"/>
  <c r="BH228"/>
  <c r="BG228"/>
  <c r="BE228"/>
  <c r="AA228"/>
  <c r="Y228"/>
  <c r="W228"/>
  <c r="BK228"/>
  <c r="N228"/>
  <c r="BF228" s="1"/>
  <c r="BI227"/>
  <c r="BH227"/>
  <c r="BG227"/>
  <c r="BE227"/>
  <c r="AA227"/>
  <c r="Y227"/>
  <c r="W227"/>
  <c r="BK227"/>
  <c r="N227"/>
  <c r="BF227" s="1"/>
  <c r="BI226"/>
  <c r="BH226"/>
  <c r="BG226"/>
  <c r="BE226"/>
  <c r="AA226"/>
  <c r="Y226"/>
  <c r="W226"/>
  <c r="BK226"/>
  <c r="N226"/>
  <c r="BF226" s="1"/>
  <c r="BI225"/>
  <c r="BH225"/>
  <c r="BG225"/>
  <c r="BE225"/>
  <c r="AA225"/>
  <c r="Y225"/>
  <c r="W225"/>
  <c r="BK225"/>
  <c r="N225"/>
  <c r="BF225" s="1"/>
  <c r="BI224"/>
  <c r="BH224"/>
  <c r="BG224"/>
  <c r="BE224"/>
  <c r="AA224"/>
  <c r="Y224"/>
  <c r="W224"/>
  <c r="BK224"/>
  <c r="N224"/>
  <c r="BF224" s="1"/>
  <c r="BI223"/>
  <c r="BH223"/>
  <c r="BG223"/>
  <c r="BE223"/>
  <c r="AA223"/>
  <c r="Y223"/>
  <c r="W223"/>
  <c r="BK223"/>
  <c r="N223"/>
  <c r="BF223" s="1"/>
  <c r="BI222"/>
  <c r="BH222"/>
  <c r="BG222"/>
  <c r="BE222"/>
  <c r="AA222"/>
  <c r="Y222"/>
  <c r="W222"/>
  <c r="BK222"/>
  <c r="N222"/>
  <c r="BF222" s="1"/>
  <c r="BI221"/>
  <c r="BH221"/>
  <c r="BG221"/>
  <c r="BE221"/>
  <c r="AA221"/>
  <c r="Y221"/>
  <c r="W221"/>
  <c r="BK221"/>
  <c r="N221"/>
  <c r="BF221" s="1"/>
  <c r="BI220"/>
  <c r="BH220"/>
  <c r="BG220"/>
  <c r="BE220"/>
  <c r="AA220"/>
  <c r="Y220"/>
  <c r="W220"/>
  <c r="BK220"/>
  <c r="N220"/>
  <c r="BF220" s="1"/>
  <c r="BI219"/>
  <c r="BH219"/>
  <c r="BG219"/>
  <c r="BE219"/>
  <c r="AA219"/>
  <c r="Y219"/>
  <c r="W219"/>
  <c r="BK219"/>
  <c r="N219"/>
  <c r="BF219" s="1"/>
  <c r="BI218"/>
  <c r="BH218"/>
  <c r="BG218"/>
  <c r="BE218"/>
  <c r="AA218"/>
  <c r="Y218"/>
  <c r="W218"/>
  <c r="BK218"/>
  <c r="N218"/>
  <c r="BF218" s="1"/>
  <c r="BI217"/>
  <c r="BH217"/>
  <c r="BG217"/>
  <c r="BE217"/>
  <c r="AA217"/>
  <c r="Y217"/>
  <c r="W217"/>
  <c r="BK217"/>
  <c r="N217"/>
  <c r="BF217" s="1"/>
  <c r="BI216"/>
  <c r="BH216"/>
  <c r="BG216"/>
  <c r="BE216"/>
  <c r="AA216"/>
  <c r="Y216"/>
  <c r="W216"/>
  <c r="BK216"/>
  <c r="N216"/>
  <c r="BF216" s="1"/>
  <c r="BI215"/>
  <c r="BH215"/>
  <c r="BG215"/>
  <c r="BE215"/>
  <c r="AA215"/>
  <c r="Y215"/>
  <c r="W215"/>
  <c r="BK215"/>
  <c r="N215"/>
  <c r="BF215" s="1"/>
  <c r="BI214"/>
  <c r="BH214"/>
  <c r="BG214"/>
  <c r="BE214"/>
  <c r="AA214"/>
  <c r="Y214"/>
  <c r="W214"/>
  <c r="BK214"/>
  <c r="N214"/>
  <c r="BF214" s="1"/>
  <c r="BI213"/>
  <c r="BH213"/>
  <c r="BG213"/>
  <c r="BE213"/>
  <c r="AA213"/>
  <c r="Y213"/>
  <c r="W213"/>
  <c r="BK213"/>
  <c r="N213"/>
  <c r="BF213" s="1"/>
  <c r="BI212"/>
  <c r="BH212"/>
  <c r="BG212"/>
  <c r="BE212"/>
  <c r="AA212"/>
  <c r="Y212"/>
  <c r="W212"/>
  <c r="BK212"/>
  <c r="N212"/>
  <c r="BF212" s="1"/>
  <c r="BI211"/>
  <c r="BH211"/>
  <c r="BG211"/>
  <c r="BE211"/>
  <c r="AA211"/>
  <c r="Y211"/>
  <c r="W211"/>
  <c r="BK211"/>
  <c r="N211"/>
  <c r="BF211" s="1"/>
  <c r="BI210"/>
  <c r="BH210"/>
  <c r="BG210"/>
  <c r="BE210"/>
  <c r="AA210"/>
  <c r="Y210"/>
  <c r="W210"/>
  <c r="BK210"/>
  <c r="N210"/>
  <c r="BF210" s="1"/>
  <c r="BI209"/>
  <c r="BH209"/>
  <c r="BG209"/>
  <c r="BE209"/>
  <c r="AA209"/>
  <c r="Y209"/>
  <c r="W209"/>
  <c r="BK209"/>
  <c r="N209"/>
  <c r="BF209" s="1"/>
  <c r="BI208"/>
  <c r="BH208"/>
  <c r="BG208"/>
  <c r="BE208"/>
  <c r="AA208"/>
  <c r="Y208"/>
  <c r="W208"/>
  <c r="BK208"/>
  <c r="N208"/>
  <c r="BF208" s="1"/>
  <c r="BI207"/>
  <c r="BH207"/>
  <c r="BG207"/>
  <c r="BE207"/>
  <c r="AA207"/>
  <c r="Y207"/>
  <c r="W207"/>
  <c r="BK207"/>
  <c r="N207"/>
  <c r="BF207" s="1"/>
  <c r="BI206"/>
  <c r="BH206"/>
  <c r="BG206"/>
  <c r="BE206"/>
  <c r="AA206"/>
  <c r="Y206"/>
  <c r="W206"/>
  <c r="BK206"/>
  <c r="N206"/>
  <c r="BF206" s="1"/>
  <c r="BI205"/>
  <c r="BH205"/>
  <c r="BG205"/>
  <c r="BE205"/>
  <c r="AA205"/>
  <c r="Y205"/>
  <c r="W205"/>
  <c r="BK205"/>
  <c r="N205"/>
  <c r="BF205" s="1"/>
  <c r="BI204"/>
  <c r="BH204"/>
  <c r="BG204"/>
  <c r="BE204"/>
  <c r="AA204"/>
  <c r="Y204"/>
  <c r="W204"/>
  <c r="BK204"/>
  <c r="N204"/>
  <c r="BF204" s="1"/>
  <c r="BI203"/>
  <c r="BH203"/>
  <c r="BG203"/>
  <c r="BE203"/>
  <c r="AA203"/>
  <c r="Y203"/>
  <c r="W203"/>
  <c r="BK203"/>
  <c r="N203"/>
  <c r="BF203" s="1"/>
  <c r="BI202"/>
  <c r="BH202"/>
  <c r="BG202"/>
  <c r="BE202"/>
  <c r="AA202"/>
  <c r="Y202"/>
  <c r="W202"/>
  <c r="BK202"/>
  <c r="N202"/>
  <c r="BF202" s="1"/>
  <c r="BI201"/>
  <c r="BH201"/>
  <c r="BG201"/>
  <c r="BE201"/>
  <c r="AA201"/>
  <c r="Y201"/>
  <c r="W201"/>
  <c r="BK201"/>
  <c r="N201"/>
  <c r="BF201" s="1"/>
  <c r="BI200"/>
  <c r="BH200"/>
  <c r="BG200"/>
  <c r="BE200"/>
  <c r="AA200"/>
  <c r="Y200"/>
  <c r="W200"/>
  <c r="BK200"/>
  <c r="N200"/>
  <c r="BF200" s="1"/>
  <c r="BI199"/>
  <c r="BH199"/>
  <c r="BG199"/>
  <c r="BE199"/>
  <c r="AA199"/>
  <c r="Y199"/>
  <c r="W199"/>
  <c r="BK199"/>
  <c r="N199"/>
  <c r="BF199" s="1"/>
  <c r="BI197"/>
  <c r="BH197"/>
  <c r="BG197"/>
  <c r="BE197"/>
  <c r="AA197"/>
  <c r="AA196" s="1"/>
  <c r="Y197"/>
  <c r="Y196" s="1"/>
  <c r="W197"/>
  <c r="W196" s="1"/>
  <c r="BK197"/>
  <c r="BK196" s="1"/>
  <c r="N196" s="1"/>
  <c r="N94" s="1"/>
  <c r="N197"/>
  <c r="BF197" s="1"/>
  <c r="BI195"/>
  <c r="BH195"/>
  <c r="BG195"/>
  <c r="BE195"/>
  <c r="AA195"/>
  <c r="Y195"/>
  <c r="W195"/>
  <c r="BK195"/>
  <c r="N195"/>
  <c r="BF195" s="1"/>
  <c r="BI194"/>
  <c r="BH194"/>
  <c r="BG194"/>
  <c r="BE194"/>
  <c r="AA194"/>
  <c r="Y194"/>
  <c r="W194"/>
  <c r="BK194"/>
  <c r="N194"/>
  <c r="BF194" s="1"/>
  <c r="BI193"/>
  <c r="BH193"/>
  <c r="BG193"/>
  <c r="BE193"/>
  <c r="AA193"/>
  <c r="Y193"/>
  <c r="W193"/>
  <c r="BK193"/>
  <c r="N193"/>
  <c r="BF193" s="1"/>
  <c r="BI192"/>
  <c r="BH192"/>
  <c r="BG192"/>
  <c r="BE192"/>
  <c r="AA192"/>
  <c r="Y192"/>
  <c r="W192"/>
  <c r="BK192"/>
  <c r="N192"/>
  <c r="BF192" s="1"/>
  <c r="BI191"/>
  <c r="BH191"/>
  <c r="BG191"/>
  <c r="BE191"/>
  <c r="AA191"/>
  <c r="Y191"/>
  <c r="W191"/>
  <c r="BK191"/>
  <c r="N191"/>
  <c r="BF191" s="1"/>
  <c r="BI190"/>
  <c r="BH190"/>
  <c r="BG190"/>
  <c r="BE190"/>
  <c r="AA190"/>
  <c r="Y190"/>
  <c r="W190"/>
  <c r="BK190"/>
  <c r="N190"/>
  <c r="BF190" s="1"/>
  <c r="BI189"/>
  <c r="BH189"/>
  <c r="BG189"/>
  <c r="BE189"/>
  <c r="AA189"/>
  <c r="Y189"/>
  <c r="W189"/>
  <c r="BK189"/>
  <c r="N189"/>
  <c r="BF189" s="1"/>
  <c r="BI188"/>
  <c r="BH188"/>
  <c r="BG188"/>
  <c r="BE188"/>
  <c r="AA188"/>
  <c r="Y188"/>
  <c r="W188"/>
  <c r="BK188"/>
  <c r="N188"/>
  <c r="BF188" s="1"/>
  <c r="BI187"/>
  <c r="BH187"/>
  <c r="BG187"/>
  <c r="BE187"/>
  <c r="AA187"/>
  <c r="Y187"/>
  <c r="W187"/>
  <c r="BK187"/>
  <c r="N187"/>
  <c r="BF187" s="1"/>
  <c r="BI186"/>
  <c r="BH186"/>
  <c r="BG186"/>
  <c r="BE186"/>
  <c r="AA186"/>
  <c r="Y186"/>
  <c r="W186"/>
  <c r="BK186"/>
  <c r="N186"/>
  <c r="BF186" s="1"/>
  <c r="BI185"/>
  <c r="BH185"/>
  <c r="BG185"/>
  <c r="BE185"/>
  <c r="AA185"/>
  <c r="Y185"/>
  <c r="W185"/>
  <c r="BK185"/>
  <c r="N185"/>
  <c r="BF185" s="1"/>
  <c r="BI184"/>
  <c r="BH184"/>
  <c r="BG184"/>
  <c r="BE184"/>
  <c r="AA184"/>
  <c r="Y184"/>
  <c r="W184"/>
  <c r="BK184"/>
  <c r="N184"/>
  <c r="BF184" s="1"/>
  <c r="BI183"/>
  <c r="BH183"/>
  <c r="BG183"/>
  <c r="BE183"/>
  <c r="AA183"/>
  <c r="Y183"/>
  <c r="W183"/>
  <c r="BK183"/>
  <c r="N183"/>
  <c r="BF183" s="1"/>
  <c r="BI182"/>
  <c r="BH182"/>
  <c r="BG182"/>
  <c r="BE182"/>
  <c r="AA182"/>
  <c r="Y182"/>
  <c r="W182"/>
  <c r="BK182"/>
  <c r="N182"/>
  <c r="BF182" s="1"/>
  <c r="BI181"/>
  <c r="BH181"/>
  <c r="BG181"/>
  <c r="BE181"/>
  <c r="AA181"/>
  <c r="Y181"/>
  <c r="W181"/>
  <c r="BK181"/>
  <c r="N181"/>
  <c r="BF181" s="1"/>
  <c r="BI180"/>
  <c r="BH180"/>
  <c r="BG180"/>
  <c r="BE180"/>
  <c r="AA180"/>
  <c r="Y180"/>
  <c r="W180"/>
  <c r="BK180"/>
  <c r="N180"/>
  <c r="BF180" s="1"/>
  <c r="BI179"/>
  <c r="BH179"/>
  <c r="BG179"/>
  <c r="BE179"/>
  <c r="AA179"/>
  <c r="Y179"/>
  <c r="W179"/>
  <c r="BK179"/>
  <c r="N179"/>
  <c r="BF179"/>
  <c r="BI177"/>
  <c r="BH177"/>
  <c r="BG177"/>
  <c r="BE177"/>
  <c r="AA177"/>
  <c r="Y177"/>
  <c r="W177"/>
  <c r="BK177"/>
  <c r="N177"/>
  <c r="BF177" s="1"/>
  <c r="BI176"/>
  <c r="BH176"/>
  <c r="BG176"/>
  <c r="BE176"/>
  <c r="AA176"/>
  <c r="Y176"/>
  <c r="W176"/>
  <c r="BK176"/>
  <c r="N176"/>
  <c r="BF176" s="1"/>
  <c r="BI175"/>
  <c r="BH175"/>
  <c r="BG175"/>
  <c r="BE175"/>
  <c r="AA175"/>
  <c r="Y175"/>
  <c r="W175"/>
  <c r="BK175"/>
  <c r="N175"/>
  <c r="BF175" s="1"/>
  <c r="BI174"/>
  <c r="BH174"/>
  <c r="BG174"/>
  <c r="BE174"/>
  <c r="AA174"/>
  <c r="Y174"/>
  <c r="W174"/>
  <c r="BK174"/>
  <c r="N174"/>
  <c r="BF174" s="1"/>
  <c r="BI173"/>
  <c r="BH173"/>
  <c r="BG173"/>
  <c r="BE173"/>
  <c r="AA173"/>
  <c r="Y173"/>
  <c r="W173"/>
  <c r="BK173"/>
  <c r="N173"/>
  <c r="BF173" s="1"/>
  <c r="BI172"/>
  <c r="BH172"/>
  <c r="BG172"/>
  <c r="BE172"/>
  <c r="AA172"/>
  <c r="Y172"/>
  <c r="W172"/>
  <c r="BK172"/>
  <c r="N172"/>
  <c r="BF172" s="1"/>
  <c r="BI171"/>
  <c r="BH171"/>
  <c r="BG171"/>
  <c r="BE171"/>
  <c r="AA171"/>
  <c r="Y171"/>
  <c r="W171"/>
  <c r="BK171"/>
  <c r="N171"/>
  <c r="BF171" s="1"/>
  <c r="BI170"/>
  <c r="BH170"/>
  <c r="BG170"/>
  <c r="BE170"/>
  <c r="AA170"/>
  <c r="Y170"/>
  <c r="W170"/>
  <c r="BK170"/>
  <c r="N170"/>
  <c r="BF170" s="1"/>
  <c r="BI169"/>
  <c r="BH169"/>
  <c r="BG169"/>
  <c r="BE169"/>
  <c r="AA169"/>
  <c r="Y169"/>
  <c r="W169"/>
  <c r="BK169"/>
  <c r="N169"/>
  <c r="BF169" s="1"/>
  <c r="BI168"/>
  <c r="BH168"/>
  <c r="BG168"/>
  <c r="BE168"/>
  <c r="AA168"/>
  <c r="Y168"/>
  <c r="W168"/>
  <c r="BK168"/>
  <c r="N168"/>
  <c r="BF168" s="1"/>
  <c r="BI167"/>
  <c r="BH167"/>
  <c r="BG167"/>
  <c r="BE167"/>
  <c r="AA167"/>
  <c r="Y167"/>
  <c r="W167"/>
  <c r="BK167"/>
  <c r="N167"/>
  <c r="BF167" s="1"/>
  <c r="BI166"/>
  <c r="BH166"/>
  <c r="BG166"/>
  <c r="BE166"/>
  <c r="AA166"/>
  <c r="Y166"/>
  <c r="W166"/>
  <c r="BK166"/>
  <c r="N166"/>
  <c r="BF166" s="1"/>
  <c r="BI165"/>
  <c r="BH165"/>
  <c r="BG165"/>
  <c r="BE165"/>
  <c r="AA165"/>
  <c r="Y165"/>
  <c r="W165"/>
  <c r="BK165"/>
  <c r="N165"/>
  <c r="BF165" s="1"/>
  <c r="BI164"/>
  <c r="BH164"/>
  <c r="BG164"/>
  <c r="BE164"/>
  <c r="AA164"/>
  <c r="Y164"/>
  <c r="W164"/>
  <c r="BK164"/>
  <c r="N164"/>
  <c r="BF164" s="1"/>
  <c r="BI163"/>
  <c r="BH163"/>
  <c r="BG163"/>
  <c r="BE163"/>
  <c r="AA163"/>
  <c r="Y163"/>
  <c r="W163"/>
  <c r="BK163"/>
  <c r="N163"/>
  <c r="BF163" s="1"/>
  <c r="BI162"/>
  <c r="BH162"/>
  <c r="BG162"/>
  <c r="BE162"/>
  <c r="AA162"/>
  <c r="Y162"/>
  <c r="W162"/>
  <c r="BK162"/>
  <c r="N162"/>
  <c r="BF162" s="1"/>
  <c r="BI161"/>
  <c r="BH161"/>
  <c r="BG161"/>
  <c r="BE161"/>
  <c r="AA161"/>
  <c r="Y161"/>
  <c r="W161"/>
  <c r="BK161"/>
  <c r="N161"/>
  <c r="BF161" s="1"/>
  <c r="BI160"/>
  <c r="BH160"/>
  <c r="BG160"/>
  <c r="BE160"/>
  <c r="AA160"/>
  <c r="Y160"/>
  <c r="W160"/>
  <c r="BK160"/>
  <c r="N160"/>
  <c r="BF160" s="1"/>
  <c r="BI159"/>
  <c r="BH159"/>
  <c r="BG159"/>
  <c r="BE159"/>
  <c r="AA159"/>
  <c r="Y159"/>
  <c r="W159"/>
  <c r="BK159"/>
  <c r="N159"/>
  <c r="BF159" s="1"/>
  <c r="BI158"/>
  <c r="BH158"/>
  <c r="BG158"/>
  <c r="BE158"/>
  <c r="AA158"/>
  <c r="Y158"/>
  <c r="W158"/>
  <c r="BK158"/>
  <c r="N158"/>
  <c r="BF158" s="1"/>
  <c r="BI156"/>
  <c r="BH156"/>
  <c r="BG156"/>
  <c r="BE156"/>
  <c r="AA156"/>
  <c r="Y156"/>
  <c r="W156"/>
  <c r="BK156"/>
  <c r="N156"/>
  <c r="BF156" s="1"/>
  <c r="BI155"/>
  <c r="BH155"/>
  <c r="BG155"/>
  <c r="BE155"/>
  <c r="AA155"/>
  <c r="Y155"/>
  <c r="W155"/>
  <c r="BK155"/>
  <c r="N155"/>
  <c r="BF155" s="1"/>
  <c r="BI154"/>
  <c r="BH154"/>
  <c r="BG154"/>
  <c r="BE154"/>
  <c r="AA154"/>
  <c r="Y154"/>
  <c r="W154"/>
  <c r="BK154"/>
  <c r="N154"/>
  <c r="BF154" s="1"/>
  <c r="BI153"/>
  <c r="BH153"/>
  <c r="BG153"/>
  <c r="BE153"/>
  <c r="AA153"/>
  <c r="Y153"/>
  <c r="W153"/>
  <c r="BK153"/>
  <c r="N153"/>
  <c r="BF153" s="1"/>
  <c r="BI152"/>
  <c r="BH152"/>
  <c r="BG152"/>
  <c r="BE152"/>
  <c r="AA152"/>
  <c r="Y152"/>
  <c r="W152"/>
  <c r="BK152"/>
  <c r="N152"/>
  <c r="BF152" s="1"/>
  <c r="BI151"/>
  <c r="BH151"/>
  <c r="BG151"/>
  <c r="BE151"/>
  <c r="AA151"/>
  <c r="Y151"/>
  <c r="W151"/>
  <c r="BK151"/>
  <c r="N151"/>
  <c r="BF151" s="1"/>
  <c r="BI150"/>
  <c r="BH150"/>
  <c r="BG150"/>
  <c r="BE150"/>
  <c r="AA150"/>
  <c r="Y150"/>
  <c r="W150"/>
  <c r="BK150"/>
  <c r="N150"/>
  <c r="BF150" s="1"/>
  <c r="BI149"/>
  <c r="BH149"/>
  <c r="BG149"/>
  <c r="BE149"/>
  <c r="AA149"/>
  <c r="Y149"/>
  <c r="W149"/>
  <c r="BK149"/>
  <c r="N149"/>
  <c r="BF149" s="1"/>
  <c r="BI147"/>
  <c r="BH147"/>
  <c r="BG147"/>
  <c r="BE147"/>
  <c r="AA147"/>
  <c r="Y147"/>
  <c r="W147"/>
  <c r="BK147"/>
  <c r="N147"/>
  <c r="BF147" s="1"/>
  <c r="BI146"/>
  <c r="BH146"/>
  <c r="BG146"/>
  <c r="BE146"/>
  <c r="AA146"/>
  <c r="Y146"/>
  <c r="W146"/>
  <c r="BK146"/>
  <c r="N146"/>
  <c r="BF146" s="1"/>
  <c r="BI145"/>
  <c r="BH145"/>
  <c r="BG145"/>
  <c r="BE145"/>
  <c r="AA145"/>
  <c r="Y145"/>
  <c r="W145"/>
  <c r="BK145"/>
  <c r="N145"/>
  <c r="BF145" s="1"/>
  <c r="BI144"/>
  <c r="BH144"/>
  <c r="BG144"/>
  <c r="BE144"/>
  <c r="AA144"/>
  <c r="Y144"/>
  <c r="W144"/>
  <c r="BK144"/>
  <c r="N144"/>
  <c r="BF144" s="1"/>
  <c r="BI143"/>
  <c r="BH143"/>
  <c r="BG143"/>
  <c r="BE143"/>
  <c r="AA143"/>
  <c r="Y143"/>
  <c r="W143"/>
  <c r="BK143"/>
  <c r="N143"/>
  <c r="BF143" s="1"/>
  <c r="BI142"/>
  <c r="BH142"/>
  <c r="BG142"/>
  <c r="BE142"/>
  <c r="AA142"/>
  <c r="Y142"/>
  <c r="W142"/>
  <c r="BK142"/>
  <c r="N142"/>
  <c r="BF142" s="1"/>
  <c r="BI141"/>
  <c r="BH141"/>
  <c r="BG141"/>
  <c r="BE141"/>
  <c r="AA141"/>
  <c r="Y141"/>
  <c r="W141"/>
  <c r="BK141"/>
  <c r="N141"/>
  <c r="BF141" s="1"/>
  <c r="BI140"/>
  <c r="BH140"/>
  <c r="BG140"/>
  <c r="BE140"/>
  <c r="AA140"/>
  <c r="Y140"/>
  <c r="W140"/>
  <c r="BK140"/>
  <c r="N140"/>
  <c r="BF140" s="1"/>
  <c r="BI139"/>
  <c r="BH139"/>
  <c r="BG139"/>
  <c r="BE139"/>
  <c r="AA139"/>
  <c r="Y139"/>
  <c r="W139"/>
  <c r="BK139"/>
  <c r="N139"/>
  <c r="BF139" s="1"/>
  <c r="F133"/>
  <c r="M132"/>
  <c r="F132"/>
  <c r="F130"/>
  <c r="F128"/>
  <c r="M28"/>
  <c r="AS88" i="1"/>
  <c r="F84" i="2"/>
  <c r="M83"/>
  <c r="F83"/>
  <c r="F81"/>
  <c r="F79"/>
  <c r="O21"/>
  <c r="E21"/>
  <c r="M133" s="1"/>
  <c r="M84"/>
  <c r="O20"/>
  <c r="O9"/>
  <c r="M130" s="1"/>
  <c r="F6"/>
  <c r="F127" s="1"/>
  <c r="AK27" i="1"/>
  <c r="AM83"/>
  <c r="L83"/>
  <c r="AM82"/>
  <c r="L82"/>
  <c r="AM80"/>
  <c r="L80"/>
  <c r="L78"/>
  <c r="L77"/>
  <c r="BK135" i="3" l="1"/>
  <c r="N135" s="1"/>
  <c r="N91" s="1"/>
  <c r="M32" i="2"/>
  <c r="AV88" i="1" s="1"/>
  <c r="AA183" i="3"/>
  <c r="W260"/>
  <c r="Y232" i="5"/>
  <c r="BK288" i="6"/>
  <c r="N288" s="1"/>
  <c r="N91" s="1"/>
  <c r="Y260" i="3"/>
  <c r="M82" i="28"/>
  <c r="M110"/>
  <c r="Y135" i="3"/>
  <c r="AA260"/>
  <c r="BK156" i="4"/>
  <c r="N156" s="1"/>
  <c r="N96" s="1"/>
  <c r="Y183"/>
  <c r="Y182" s="1"/>
  <c r="BK149" i="5"/>
  <c r="N149" s="1"/>
  <c r="N92" s="1"/>
  <c r="W346"/>
  <c r="BK455" i="8"/>
  <c r="N455" s="1"/>
  <c r="W177" i="27"/>
  <c r="BK118" i="28"/>
  <c r="N118" s="1"/>
  <c r="N91" s="1"/>
  <c r="AA128"/>
  <c r="AA196" i="35"/>
  <c r="AA201"/>
  <c r="AA141" i="36"/>
  <c r="AA166" i="29"/>
  <c r="W117" i="30"/>
  <c r="AA118" i="37"/>
  <c r="F78" i="30"/>
  <c r="M82" i="32"/>
  <c r="Y201" i="35"/>
  <c r="W201"/>
  <c r="Y230"/>
  <c r="BK233"/>
  <c r="N233" s="1"/>
  <c r="N109" s="1"/>
  <c r="AA124" i="36"/>
  <c r="W154" i="37"/>
  <c r="Y157"/>
  <c r="M106" i="33"/>
  <c r="M82"/>
  <c r="Y144" i="35"/>
  <c r="M119" i="36"/>
  <c r="M85"/>
  <c r="Y428" i="2"/>
  <c r="BK138" i="3"/>
  <c r="N138" s="1"/>
  <c r="N92" s="1"/>
  <c r="W155" i="5"/>
  <c r="H35" i="2"/>
  <c r="BC88" i="1" s="1"/>
  <c r="W303" i="2"/>
  <c r="H36" i="3"/>
  <c r="BD89" i="1" s="1"/>
  <c r="AA135" i="3"/>
  <c r="W162"/>
  <c r="W183"/>
  <c r="W140" i="4"/>
  <c r="BK177"/>
  <c r="N177" s="1"/>
  <c r="N98" s="1"/>
  <c r="Y125" i="5"/>
  <c r="BK202"/>
  <c r="N202" s="1"/>
  <c r="N95" s="1"/>
  <c r="BK346"/>
  <c r="N346" s="1"/>
  <c r="N99" s="1"/>
  <c r="F78" i="6"/>
  <c r="W288"/>
  <c r="AA374"/>
  <c r="AA445"/>
  <c r="BD105" i="1"/>
  <c r="M121" i="4"/>
  <c r="M84"/>
  <c r="H35"/>
  <c r="BC90" i="1" s="1"/>
  <c r="W156" i="4"/>
  <c r="BK445" i="6"/>
  <c r="N445" s="1"/>
  <c r="N95" s="1"/>
  <c r="W445"/>
  <c r="Y445"/>
  <c r="Y225" i="8"/>
  <c r="AA121" i="27"/>
  <c r="AA133"/>
  <c r="Y204" i="35"/>
  <c r="F112" i="36"/>
  <c r="F78"/>
  <c r="Y156" i="4"/>
  <c r="BK136" i="5"/>
  <c r="N136" s="1"/>
  <c r="N91" s="1"/>
  <c r="H36" i="6"/>
  <c r="BD92" i="1" s="1"/>
  <c r="AA288" i="6"/>
  <c r="BK374"/>
  <c r="N374" s="1"/>
  <c r="N93" s="1"/>
  <c r="AV100" i="1"/>
  <c r="AU101"/>
  <c r="BC102"/>
  <c r="Y288" i="6"/>
  <c r="W374"/>
  <c r="Y374"/>
  <c r="W16" i="8"/>
  <c r="AU96" i="1"/>
  <c r="Y216" i="35"/>
  <c r="AZ110" i="1"/>
  <c r="W130" i="27"/>
  <c r="BK128" i="28"/>
  <c r="N128" s="1"/>
  <c r="N92" s="1"/>
  <c r="W145"/>
  <c r="Y119" i="29"/>
  <c r="AA133" i="30"/>
  <c r="M82" i="34"/>
  <c r="AA144" i="35"/>
  <c r="W155"/>
  <c r="AA230"/>
  <c r="BK141" i="36"/>
  <c r="N141" s="1"/>
  <c r="N96" s="1"/>
  <c r="W158"/>
  <c r="Y161"/>
  <c r="M85" i="37"/>
  <c r="W118"/>
  <c r="W118" i="38"/>
  <c r="AA151"/>
  <c r="BK144" i="27"/>
  <c r="N144" s="1"/>
  <c r="N94" s="1"/>
  <c r="AA177"/>
  <c r="AA155" i="29"/>
  <c r="W155"/>
  <c r="Y166"/>
  <c r="Y113" i="34"/>
  <c r="Y112" s="1"/>
  <c r="W166" i="35"/>
  <c r="W185"/>
  <c r="BK204"/>
  <c r="N204" s="1"/>
  <c r="N105" s="1"/>
  <c r="Y139" i="40"/>
  <c r="BD107" i="1"/>
  <c r="AA130" i="27"/>
  <c r="W133"/>
  <c r="AA145" i="28"/>
  <c r="BK139" i="29"/>
  <c r="N139" s="1"/>
  <c r="N93" s="1"/>
  <c r="W133" i="30"/>
  <c r="BK113" i="31"/>
  <c r="AA233" i="35"/>
  <c r="Y141" i="36"/>
  <c r="AA158"/>
  <c r="BK161"/>
  <c r="N161" s="1"/>
  <c r="N100" s="1"/>
  <c r="BB96" i="1"/>
  <c r="BD103"/>
  <c r="BB103"/>
  <c r="BB105"/>
  <c r="H36" i="30"/>
  <c r="BC118" i="1" s="1"/>
  <c r="H33" i="30"/>
  <c r="AZ118" i="1" s="1"/>
  <c r="BF236" i="35"/>
  <c r="W233"/>
  <c r="W139" i="40"/>
  <c r="AA139"/>
  <c r="F78"/>
  <c r="M81" i="2"/>
  <c r="Y198"/>
  <c r="BK268"/>
  <c r="N268" s="1"/>
  <c r="N99" s="1"/>
  <c r="Y282"/>
  <c r="Y407"/>
  <c r="Y415"/>
  <c r="AA124" i="3"/>
  <c r="Y264"/>
  <c r="H36" i="5"/>
  <c r="BD91" i="1" s="1"/>
  <c r="H34" i="5"/>
  <c r="BB91" i="1" s="1"/>
  <c r="Y136" i="5"/>
  <c r="BK334"/>
  <c r="N334" s="1"/>
  <c r="N98" s="1"/>
  <c r="AA350"/>
  <c r="AA349" s="1"/>
  <c r="Y358" i="6"/>
  <c r="BK391"/>
  <c r="N391" s="1"/>
  <c r="N94" s="1"/>
  <c r="BK454"/>
  <c r="N454" s="1"/>
  <c r="N96" s="1"/>
  <c r="Y16" i="8"/>
  <c r="H35" i="28"/>
  <c r="BB116" i="1" s="1"/>
  <c r="BK166" i="29"/>
  <c r="N166" s="1"/>
  <c r="N95" s="1"/>
  <c r="Y133" i="35"/>
  <c r="Y118" i="37"/>
  <c r="H32" i="2"/>
  <c r="AZ88" i="1" s="1"/>
  <c r="AA157" i="2"/>
  <c r="W268"/>
  <c r="AA333"/>
  <c r="BK385"/>
  <c r="N385" s="1"/>
  <c r="N107" s="1"/>
  <c r="W392"/>
  <c r="Y425"/>
  <c r="Y124" i="3"/>
  <c r="Y208"/>
  <c r="BK200" i="4"/>
  <c r="N200" s="1"/>
  <c r="N101" s="1"/>
  <c r="BK125" i="5"/>
  <c r="AA202"/>
  <c r="AA289"/>
  <c r="AA118" i="6"/>
  <c r="Y203"/>
  <c r="W391"/>
  <c r="BD99" i="1"/>
  <c r="BK113" i="33"/>
  <c r="BK112" s="1"/>
  <c r="N112" s="1"/>
  <c r="N89" s="1"/>
  <c r="W119" i="39"/>
  <c r="W327" i="2"/>
  <c r="W428"/>
  <c r="W138" i="3"/>
  <c r="M81" i="4"/>
  <c r="BK183"/>
  <c r="N183" s="1"/>
  <c r="N100" s="1"/>
  <c r="M84" i="5"/>
  <c r="W136"/>
  <c r="Y202"/>
  <c r="Y289"/>
  <c r="Y391" i="6"/>
  <c r="Y454"/>
  <c r="AA119" i="39"/>
  <c r="BK138" i="2"/>
  <c r="N138" s="1"/>
  <c r="N90" s="1"/>
  <c r="Y268"/>
  <c r="Y278"/>
  <c r="BK397"/>
  <c r="N397" s="1"/>
  <c r="N109" s="1"/>
  <c r="W420"/>
  <c r="AA138" i="3"/>
  <c r="Y162"/>
  <c r="W125" i="5"/>
  <c r="AA136"/>
  <c r="BK184"/>
  <c r="N184" s="1"/>
  <c r="N94" s="1"/>
  <c r="BK232"/>
  <c r="N232" s="1"/>
  <c r="N96" s="1"/>
  <c r="AU107" i="1"/>
  <c r="Y139" i="29"/>
  <c r="BK144" i="35"/>
  <c r="N144" s="1"/>
  <c r="N92" s="1"/>
  <c r="H37" i="38"/>
  <c r="BD126" i="1" s="1"/>
  <c r="Y153" i="39"/>
  <c r="W138" i="2"/>
  <c r="Y178"/>
  <c r="AA278"/>
  <c r="Y138" i="3"/>
  <c r="Y159" i="4"/>
  <c r="Y149" i="5"/>
  <c r="AA155"/>
  <c r="BK155"/>
  <c r="N155" s="1"/>
  <c r="N93" s="1"/>
  <c r="W203" i="6"/>
  <c r="AA16" i="8"/>
  <c r="BC108" i="1"/>
  <c r="F121" i="35"/>
  <c r="F78"/>
  <c r="AA118" i="38"/>
  <c r="H37" i="40"/>
  <c r="BD128" i="1" s="1"/>
  <c r="BK148" i="2"/>
  <c r="BK308"/>
  <c r="N308" s="1"/>
  <c r="N104" s="1"/>
  <c r="W124" i="3"/>
  <c r="BK208"/>
  <c r="N208" s="1"/>
  <c r="N97" s="1"/>
  <c r="BK264"/>
  <c r="N264" s="1"/>
  <c r="N99" s="1"/>
  <c r="F78" i="5"/>
  <c r="Y155"/>
  <c r="Y184"/>
  <c r="BK358" i="6"/>
  <c r="N358" s="1"/>
  <c r="N92" s="1"/>
  <c r="BC94" i="1"/>
  <c r="BK232" i="2"/>
  <c r="N232" s="1"/>
  <c r="N96" s="1"/>
  <c r="AA289"/>
  <c r="BK183" i="3"/>
  <c r="N183" s="1"/>
  <c r="N96" s="1"/>
  <c r="AA208"/>
  <c r="Y126" i="4"/>
  <c r="BK126"/>
  <c r="N126" s="1"/>
  <c r="N90" s="1"/>
  <c r="W144"/>
  <c r="AA149" i="5"/>
  <c r="W149"/>
  <c r="W202"/>
  <c r="W289"/>
  <c r="BK289"/>
  <c r="N289" s="1"/>
  <c r="N97" s="1"/>
  <c r="Y350"/>
  <c r="Y349" s="1"/>
  <c r="W118" i="6"/>
  <c r="AA136" i="8"/>
  <c r="BB99" i="1"/>
  <c r="H37" i="39"/>
  <c r="BD127" i="1" s="1"/>
  <c r="Y77" i="8"/>
  <c r="Y136"/>
  <c r="BC96" i="1"/>
  <c r="BC104"/>
  <c r="AV104"/>
  <c r="AZ106"/>
  <c r="BC107"/>
  <c r="AW108"/>
  <c r="AV108"/>
  <c r="BB111"/>
  <c r="BB112"/>
  <c r="M82" i="29"/>
  <c r="Y113" i="31"/>
  <c r="Y112" s="1"/>
  <c r="H35"/>
  <c r="BB119" i="1" s="1"/>
  <c r="M33" i="32"/>
  <c r="AV120" i="1" s="1"/>
  <c r="AA155" i="35"/>
  <c r="Y149" i="36"/>
  <c r="Y133" i="39"/>
  <c r="W153"/>
  <c r="W162" i="8"/>
  <c r="AA185"/>
  <c r="W195"/>
  <c r="AA356"/>
  <c r="AU99" i="1"/>
  <c r="AW104"/>
  <c r="BC113"/>
  <c r="AZ113"/>
  <c r="M85" i="27"/>
  <c r="BK133"/>
  <c r="N133" s="1"/>
  <c r="N93" s="1"/>
  <c r="AA131" i="28"/>
  <c r="M33" i="34"/>
  <c r="AV122" i="1" s="1"/>
  <c r="W133" i="35"/>
  <c r="W132" s="1"/>
  <c r="Y176"/>
  <c r="Y185"/>
  <c r="AA204"/>
  <c r="AA216"/>
  <c r="AA215" s="1"/>
  <c r="H37" i="37"/>
  <c r="BD125" i="1" s="1"/>
  <c r="BK133" i="37"/>
  <c r="N133" s="1"/>
  <c r="N92" s="1"/>
  <c r="AA157"/>
  <c r="F106" i="38"/>
  <c r="BK136" i="8"/>
  <c r="N136" s="1"/>
  <c r="AA252"/>
  <c r="W278"/>
  <c r="AW97" i="1"/>
  <c r="BD97"/>
  <c r="Y45" i="10"/>
  <c r="BD101" i="1"/>
  <c r="BC106"/>
  <c r="AV106"/>
  <c r="BK155" i="29"/>
  <c r="N155" s="1"/>
  <c r="N94" s="1"/>
  <c r="Y133" i="36"/>
  <c r="Y132" s="1"/>
  <c r="BK133"/>
  <c r="H37"/>
  <c r="BD124" i="1" s="1"/>
  <c r="Y129" i="38"/>
  <c r="AA133" i="39"/>
  <c r="W133"/>
  <c r="BD95" i="1"/>
  <c r="BK16" i="10"/>
  <c r="N16" s="1"/>
  <c r="AU104" i="1"/>
  <c r="BC110"/>
  <c r="W121" i="27"/>
  <c r="H37"/>
  <c r="BD115" i="1" s="1"/>
  <c r="Y147" i="27"/>
  <c r="Y166"/>
  <c r="Y129" i="29"/>
  <c r="M82" i="31"/>
  <c r="BK196" i="35"/>
  <c r="N196" s="1"/>
  <c r="N103" s="1"/>
  <c r="M82" i="38"/>
  <c r="AA129"/>
  <c r="AA153" i="39"/>
  <c r="BK153"/>
  <c r="N153" s="1"/>
  <c r="N94" s="1"/>
  <c r="W77" i="8"/>
  <c r="BK427"/>
  <c r="N427" s="1"/>
  <c r="AU105" i="1"/>
  <c r="BK130" i="27"/>
  <c r="N130" s="1"/>
  <c r="N92" s="1"/>
  <c r="BK177"/>
  <c r="N177" s="1"/>
  <c r="N97" s="1"/>
  <c r="AA129" i="29"/>
  <c r="W129"/>
  <c r="M33" i="30"/>
  <c r="AV118" i="1" s="1"/>
  <c r="BK122" i="30"/>
  <c r="AA113" i="31"/>
  <c r="AA112" s="1"/>
  <c r="BK113" i="32"/>
  <c r="H36"/>
  <c r="BC120" i="1" s="1"/>
  <c r="H33" i="32"/>
  <c r="AZ120" i="1" s="1"/>
  <c r="Y113" i="33"/>
  <c r="Y112" s="1"/>
  <c r="BK155" i="35"/>
  <c r="N155" s="1"/>
  <c r="N93" s="1"/>
  <c r="AA144" i="36"/>
  <c r="AA140" s="1"/>
  <c r="Y118" i="38"/>
  <c r="Y117" s="1"/>
  <c r="Y116" s="1"/>
  <c r="M82" i="39"/>
  <c r="W119" i="40"/>
  <c r="BK125"/>
  <c r="N125" s="1"/>
  <c r="N93" s="1"/>
  <c r="BK77" i="8"/>
  <c r="N77" s="1"/>
  <c r="W136"/>
  <c r="Y162"/>
  <c r="W386"/>
  <c r="AU106" i="1"/>
  <c r="BD112"/>
  <c r="AV113"/>
  <c r="F78" i="27"/>
  <c r="Y133"/>
  <c r="AA118" i="28"/>
  <c r="AA117" s="1"/>
  <c r="AA116" s="1"/>
  <c r="BK129" i="29"/>
  <c r="N129" s="1"/>
  <c r="N92" s="1"/>
  <c r="BK117" i="30"/>
  <c r="N117" s="1"/>
  <c r="N91" s="1"/>
  <c r="BK113" i="34"/>
  <c r="H36"/>
  <c r="BC122" i="1" s="1"/>
  <c r="H33" i="34"/>
  <c r="AZ122" i="1" s="1"/>
  <c r="BK176" i="35"/>
  <c r="N176" s="1"/>
  <c r="N98" s="1"/>
  <c r="BK185"/>
  <c r="N185" s="1"/>
  <c r="N100" s="1"/>
  <c r="Y196"/>
  <c r="Y124" i="36"/>
  <c r="W124"/>
  <c r="AA133" i="37"/>
  <c r="Y133"/>
  <c r="BK119" i="40"/>
  <c r="N119" s="1"/>
  <c r="N92" s="1"/>
  <c r="W314" i="8"/>
  <c r="AA492"/>
  <c r="W518"/>
  <c r="AZ100" i="1"/>
  <c r="BB101"/>
  <c r="AZ104"/>
  <c r="BD109"/>
  <c r="BB109"/>
  <c r="Y121" i="27"/>
  <c r="Y120" s="1"/>
  <c r="Y119" s="1"/>
  <c r="Y128" i="28"/>
  <c r="Y145"/>
  <c r="Y155" i="29"/>
  <c r="Y155" i="35"/>
  <c r="BK230"/>
  <c r="N230" s="1"/>
  <c r="N108" s="1"/>
  <c r="AA154" i="37"/>
  <c r="BK157"/>
  <c r="N157" s="1"/>
  <c r="N94" s="1"/>
  <c r="BK129" i="38"/>
  <c r="N129" s="1"/>
  <c r="N92" s="1"/>
  <c r="W148"/>
  <c r="BK119" i="39"/>
  <c r="N119" s="1"/>
  <c r="N92" s="1"/>
  <c r="BK133"/>
  <c r="N133" s="1"/>
  <c r="N93" s="1"/>
  <c r="AA119" i="40"/>
  <c r="Y125"/>
  <c r="M33" i="2"/>
  <c r="AW88" i="1" s="1"/>
  <c r="AT88" s="1"/>
  <c r="H36" i="2"/>
  <c r="BD88" i="1" s="1"/>
  <c r="BK157" i="2"/>
  <c r="N157" s="1"/>
  <c r="N92" s="1"/>
  <c r="W232"/>
  <c r="AA282"/>
  <c r="BK289"/>
  <c r="N289" s="1"/>
  <c r="N102" s="1"/>
  <c r="Y303"/>
  <c r="W308"/>
  <c r="Y327"/>
  <c r="BK333"/>
  <c r="N333" s="1"/>
  <c r="N106" s="1"/>
  <c r="M32" i="3"/>
  <c r="AV89" i="1" s="1"/>
  <c r="W135" i="3"/>
  <c r="W123" s="1"/>
  <c r="BK260"/>
  <c r="N260" s="1"/>
  <c r="N98" s="1"/>
  <c r="M33" i="4"/>
  <c r="AW90" i="1" s="1"/>
  <c r="H36" i="4"/>
  <c r="BD90" i="1" s="1"/>
  <c r="AA232" i="5"/>
  <c r="M32" i="6"/>
  <c r="AV92" i="1" s="1"/>
  <c r="BK203" i="6"/>
  <c r="N203" s="1"/>
  <c r="N90" s="1"/>
  <c r="N139" i="40"/>
  <c r="N94" s="1"/>
  <c r="Y138" i="2"/>
  <c r="W148"/>
  <c r="AA178"/>
  <c r="AA198"/>
  <c r="AA138"/>
  <c r="H34"/>
  <c r="BB88" i="1" s="1"/>
  <c r="Y148" i="2"/>
  <c r="W157"/>
  <c r="BK178"/>
  <c r="N178" s="1"/>
  <c r="N93" s="1"/>
  <c r="BK198"/>
  <c r="N198" s="1"/>
  <c r="N95" s="1"/>
  <c r="Y232"/>
  <c r="BK278"/>
  <c r="N278" s="1"/>
  <c r="N100" s="1"/>
  <c r="BK282"/>
  <c r="N282" s="1"/>
  <c r="N101" s="1"/>
  <c r="W289"/>
  <c r="AA303"/>
  <c r="Y308"/>
  <c r="AA327"/>
  <c r="W333"/>
  <c r="H34" i="3"/>
  <c r="BB89" i="1" s="1"/>
  <c r="W208" i="3"/>
  <c r="F115" i="4"/>
  <c r="F78"/>
  <c r="M32"/>
  <c r="AV90" i="1" s="1"/>
  <c r="H32" i="4"/>
  <c r="AZ90" i="1" s="1"/>
  <c r="N205" i="4"/>
  <c r="N103" s="1"/>
  <c r="BK204"/>
  <c r="N204" s="1"/>
  <c r="N102" s="1"/>
  <c r="W232" i="5"/>
  <c r="H34" i="6"/>
  <c r="BB92" i="1" s="1"/>
  <c r="AA203" i="6"/>
  <c r="AA148" i="2"/>
  <c r="Y157"/>
  <c r="W178"/>
  <c r="W198"/>
  <c r="AA232"/>
  <c r="AA268"/>
  <c r="W278"/>
  <c r="W282"/>
  <c r="Y289"/>
  <c r="BK303"/>
  <c r="N303" s="1"/>
  <c r="N103" s="1"/>
  <c r="AA308"/>
  <c r="BK327"/>
  <c r="N327" s="1"/>
  <c r="N105" s="1"/>
  <c r="Y333"/>
  <c r="AA385"/>
  <c r="BK392"/>
  <c r="N392" s="1"/>
  <c r="N108" s="1"/>
  <c r="AA162" i="3"/>
  <c r="Y183"/>
  <c r="AA264"/>
  <c r="W264"/>
  <c r="AA125" i="5"/>
  <c r="AA184"/>
  <c r="W184"/>
  <c r="BK350"/>
  <c r="M33" i="6"/>
  <c r="AW92" i="1" s="1"/>
  <c r="BK118" i="6"/>
  <c r="W385" i="2"/>
  <c r="Y392"/>
  <c r="W397"/>
  <c r="AA407"/>
  <c r="AA415"/>
  <c r="Y420"/>
  <c r="BK124" i="3"/>
  <c r="BK162"/>
  <c r="AA126" i="4"/>
  <c r="H34"/>
  <c r="BB90" i="1" s="1"/>
  <c r="Y140" i="4"/>
  <c r="Y144"/>
  <c r="AA159"/>
  <c r="W177"/>
  <c r="W200"/>
  <c r="W334" i="5"/>
  <c r="W350"/>
  <c r="W349" s="1"/>
  <c r="Y118" i="6"/>
  <c r="Y117" s="1"/>
  <c r="W358"/>
  <c r="AA391"/>
  <c r="AA454"/>
  <c r="BD98" i="1"/>
  <c r="AU98"/>
  <c r="Y385" i="2"/>
  <c r="AA392"/>
  <c r="Y397"/>
  <c r="BK407"/>
  <c r="N407" s="1"/>
  <c r="N110" s="1"/>
  <c r="BK415"/>
  <c r="N415" s="1"/>
  <c r="N111" s="1"/>
  <c r="AA420"/>
  <c r="AA428"/>
  <c r="AA425" s="1"/>
  <c r="F78" i="3"/>
  <c r="M84"/>
  <c r="AA140" i="4"/>
  <c r="AA144"/>
  <c r="AA156"/>
  <c r="BK159"/>
  <c r="Y177"/>
  <c r="Y155" s="1"/>
  <c r="AA183"/>
  <c r="AA182" s="1"/>
  <c r="Y200"/>
  <c r="M81" i="5"/>
  <c r="H35"/>
  <c r="BC91" i="1" s="1"/>
  <c r="Y334" i="5"/>
  <c r="Y346"/>
  <c r="M81" i="6"/>
  <c r="AV102" i="1"/>
  <c r="AZ102"/>
  <c r="AA397" i="2"/>
  <c r="W407"/>
  <c r="W415"/>
  <c r="BK420"/>
  <c r="N420" s="1"/>
  <c r="N112" s="1"/>
  <c r="BK428"/>
  <c r="N428" s="1"/>
  <c r="N115" s="1"/>
  <c r="H35" i="3"/>
  <c r="BC89" i="1" s="1"/>
  <c r="W126" i="4"/>
  <c r="W125" s="1"/>
  <c r="BK140"/>
  <c r="N140" s="1"/>
  <c r="N92" s="1"/>
  <c r="BK144"/>
  <c r="N144" s="1"/>
  <c r="N93" s="1"/>
  <c r="W159"/>
  <c r="W155" s="1"/>
  <c r="AA177"/>
  <c r="W183"/>
  <c r="W182" s="1"/>
  <c r="AA200"/>
  <c r="M32" i="5"/>
  <c r="AV91" i="1" s="1"/>
  <c r="AA334" i="5"/>
  <c r="AA346"/>
  <c r="H35" i="6"/>
  <c r="BC92" i="1" s="1"/>
  <c r="AA358" i="6"/>
  <c r="W454"/>
  <c r="AW102" i="1"/>
  <c r="BD94"/>
  <c r="AV95"/>
  <c r="BK162" i="8"/>
  <c r="N162" s="1"/>
  <c r="BD96" i="1"/>
  <c r="Y16" i="10"/>
  <c r="Y15" s="1"/>
  <c r="Y14" s="1"/>
  <c r="BC97" i="1"/>
  <c r="AV103"/>
  <c r="AV94"/>
  <c r="AZ94"/>
  <c r="BB95"/>
  <c r="AA77" i="8"/>
  <c r="AA162"/>
  <c r="BB98" i="1"/>
  <c r="BC100"/>
  <c r="N113" i="31"/>
  <c r="N90" s="1"/>
  <c r="BK112"/>
  <c r="N112" s="1"/>
  <c r="N89" s="1"/>
  <c r="L94" s="1"/>
  <c r="H35" i="33"/>
  <c r="BB121" i="1" s="1"/>
  <c r="BB94"/>
  <c r="AV97"/>
  <c r="AZ97"/>
  <c r="M114" i="29"/>
  <c r="M85"/>
  <c r="H35"/>
  <c r="BB117" i="1" s="1"/>
  <c r="BK16" i="8"/>
  <c r="N16" s="1"/>
  <c r="BK185"/>
  <c r="N185" s="1"/>
  <c r="Y195"/>
  <c r="AA225"/>
  <c r="BK252"/>
  <c r="N252" s="1"/>
  <c r="Y278"/>
  <c r="Y314"/>
  <c r="BK356"/>
  <c r="N356" s="1"/>
  <c r="Y386"/>
  <c r="W427"/>
  <c r="W455"/>
  <c r="BK492"/>
  <c r="N492" s="1"/>
  <c r="Y518"/>
  <c r="AV96" i="1"/>
  <c r="AA16" i="10"/>
  <c r="BB97" i="1"/>
  <c r="AA45" i="10"/>
  <c r="BC98" i="1"/>
  <c r="BD100"/>
  <c r="BC101"/>
  <c r="AU102"/>
  <c r="BD104"/>
  <c r="BC105"/>
  <c r="BD106"/>
  <c r="AU109"/>
  <c r="BC111"/>
  <c r="BB113"/>
  <c r="H36" i="29"/>
  <c r="BC117" i="1" s="1"/>
  <c r="M109" i="31"/>
  <c r="M85"/>
  <c r="H37"/>
  <c r="BD119" i="1" s="1"/>
  <c r="H35" i="32"/>
  <c r="BB120" i="1" s="1"/>
  <c r="N113" i="33"/>
  <c r="N90" s="1"/>
  <c r="AA113"/>
  <c r="AA112" s="1"/>
  <c r="AA113" i="34"/>
  <c r="AA112" s="1"/>
  <c r="AA133" i="35"/>
  <c r="AA132" s="1"/>
  <c r="H35" i="36"/>
  <c r="BB124" i="1" s="1"/>
  <c r="W185" i="8"/>
  <c r="AA195"/>
  <c r="BK225"/>
  <c r="N225" s="1"/>
  <c r="W252"/>
  <c r="AA278"/>
  <c r="AA314"/>
  <c r="W356"/>
  <c r="AA386"/>
  <c r="Y427"/>
  <c r="Y455"/>
  <c r="W492"/>
  <c r="AA518"/>
  <c r="BK45" i="10"/>
  <c r="N45" s="1"/>
  <c r="AV98" i="1"/>
  <c r="AW100"/>
  <c r="BB100"/>
  <c r="AV101"/>
  <c r="BD102"/>
  <c r="BB104"/>
  <c r="AV105"/>
  <c r="AW106"/>
  <c r="BB106"/>
  <c r="AV107"/>
  <c r="AZ108"/>
  <c r="M113" i="27"/>
  <c r="M82"/>
  <c r="H35"/>
  <c r="BB115" i="1" s="1"/>
  <c r="AA166" i="27"/>
  <c r="AA147" s="1"/>
  <c r="AA120" s="1"/>
  <c r="AA119" s="1"/>
  <c r="W166"/>
  <c r="W147" s="1"/>
  <c r="AA119" i="29"/>
  <c r="AA139"/>
  <c r="M109" i="30"/>
  <c r="M82"/>
  <c r="W113" i="31"/>
  <c r="W112" s="1"/>
  <c r="AU119" i="1" s="1"/>
  <c r="Y113" i="32"/>
  <c r="Y112" s="1"/>
  <c r="M109" i="33"/>
  <c r="M85"/>
  <c r="H37"/>
  <c r="BD121" i="1" s="1"/>
  <c r="H37" i="35"/>
  <c r="BD123" i="1" s="1"/>
  <c r="M116" i="36"/>
  <c r="M82"/>
  <c r="BC95" i="1"/>
  <c r="Y185" i="8"/>
  <c r="BK195"/>
  <c r="N195" s="1"/>
  <c r="W225"/>
  <c r="Y252"/>
  <c r="BK278"/>
  <c r="N278" s="1"/>
  <c r="BK314"/>
  <c r="N314" s="1"/>
  <c r="Y356"/>
  <c r="BK386"/>
  <c r="N386" s="1"/>
  <c r="AA427"/>
  <c r="AA455"/>
  <c r="Y492"/>
  <c r="BK518"/>
  <c r="N518" s="1"/>
  <c r="W16" i="10"/>
  <c r="W45"/>
  <c r="BB102" i="1"/>
  <c r="BC103"/>
  <c r="BB107"/>
  <c r="AV110"/>
  <c r="AU111"/>
  <c r="BD111"/>
  <c r="W144" i="27"/>
  <c r="M113" i="28"/>
  <c r="M85"/>
  <c r="M33"/>
  <c r="AV116" i="1" s="1"/>
  <c r="H36" i="28"/>
  <c r="BC116" i="1" s="1"/>
  <c r="H33" i="28"/>
  <c r="AZ116" i="1" s="1"/>
  <c r="W119" i="29"/>
  <c r="H37"/>
  <c r="BD117" i="1" s="1"/>
  <c r="W139" i="29"/>
  <c r="AA113" i="32"/>
  <c r="AA112" s="1"/>
  <c r="W113" i="33"/>
  <c r="W112" s="1"/>
  <c r="AU121" i="1" s="1"/>
  <c r="H35" i="34"/>
  <c r="BB122" i="1" s="1"/>
  <c r="H35" i="35"/>
  <c r="BB123" i="1" s="1"/>
  <c r="N133" i="36"/>
  <c r="N94" s="1"/>
  <c r="BK132"/>
  <c r="N132" s="1"/>
  <c r="N93" s="1"/>
  <c r="H35" i="37"/>
  <c r="BB125" i="1" s="1"/>
  <c r="AW109"/>
  <c r="AU110"/>
  <c r="AV111"/>
  <c r="BC112"/>
  <c r="BK131" i="28"/>
  <c r="N131" s="1"/>
  <c r="N93" s="1"/>
  <c r="M33" i="29"/>
  <c r="AV117" i="1" s="1"/>
  <c r="M34" i="30"/>
  <c r="AW118" i="1" s="1"/>
  <c r="W122" i="30"/>
  <c r="W116" s="1"/>
  <c r="W115" s="1"/>
  <c r="AU118" i="1" s="1"/>
  <c r="M34" i="31"/>
  <c r="AW119" i="1" s="1"/>
  <c r="W113" i="32"/>
  <c r="W112" s="1"/>
  <c r="AU120" i="1" s="1"/>
  <c r="M34" i="33"/>
  <c r="AW121" i="1" s="1"/>
  <c r="W113" i="34"/>
  <c r="W112" s="1"/>
  <c r="AU122" i="1" s="1"/>
  <c r="W204" i="35"/>
  <c r="W193" s="1"/>
  <c r="W216"/>
  <c r="M33" i="39"/>
  <c r="AV127" i="1" s="1"/>
  <c r="AA125" i="40"/>
  <c r="W125"/>
  <c r="W118" s="1"/>
  <c r="W117" s="1"/>
  <c r="W116" s="1"/>
  <c r="AU128" i="1" s="1"/>
  <c r="BD108"/>
  <c r="BC109"/>
  <c r="BD110"/>
  <c r="AV112"/>
  <c r="AW113"/>
  <c r="AT113" s="1"/>
  <c r="M34" i="28"/>
  <c r="AW116" i="1" s="1"/>
  <c r="W118" i="28"/>
  <c r="W131"/>
  <c r="F78" i="29"/>
  <c r="BK119"/>
  <c r="M85" i="30"/>
  <c r="Y117"/>
  <c r="H37"/>
  <c r="BD118" i="1" s="1"/>
  <c r="Y122" i="30"/>
  <c r="F78" i="31"/>
  <c r="H36"/>
  <c r="BC119" i="1" s="1"/>
  <c r="F78" i="33"/>
  <c r="H36"/>
  <c r="BC121" i="1" s="1"/>
  <c r="AA166" i="35"/>
  <c r="AA165" s="1"/>
  <c r="W133" i="37"/>
  <c r="M33" i="38"/>
  <c r="AV126" i="1" s="1"/>
  <c r="W129" i="38"/>
  <c r="H35" i="39"/>
  <c r="BB127" i="1" s="1"/>
  <c r="AA118" i="40"/>
  <c r="AA117" s="1"/>
  <c r="AA116" s="1"/>
  <c r="H35"/>
  <c r="BB128" i="1" s="1"/>
  <c r="BB108"/>
  <c r="AV109"/>
  <c r="BB110"/>
  <c r="BD113"/>
  <c r="Y118" i="28"/>
  <c r="H37"/>
  <c r="BD116" i="1" s="1"/>
  <c r="W128" i="28"/>
  <c r="Y131"/>
  <c r="BK145"/>
  <c r="N145" s="1"/>
  <c r="N94" s="1"/>
  <c r="AA117" i="30"/>
  <c r="H35"/>
  <c r="BB118" i="1" s="1"/>
  <c r="AA122" i="30"/>
  <c r="BK133"/>
  <c r="N133" s="1"/>
  <c r="N93" s="1"/>
  <c r="M33" i="31"/>
  <c r="AV119" i="1" s="1"/>
  <c r="H37" i="32"/>
  <c r="BD120" i="1" s="1"/>
  <c r="M33" i="33"/>
  <c r="AV121" i="1" s="1"/>
  <c r="H37" i="34"/>
  <c r="BD122" i="1" s="1"/>
  <c r="AA193" i="35"/>
  <c r="BK201"/>
  <c r="N201" s="1"/>
  <c r="N104" s="1"/>
  <c r="M33" i="36"/>
  <c r="AV124" i="1" s="1"/>
  <c r="M110" i="37"/>
  <c r="M82"/>
  <c r="M33"/>
  <c r="AV125" i="1" s="1"/>
  <c r="H35" i="38"/>
  <c r="BB126" i="1" s="1"/>
  <c r="M33" i="40"/>
  <c r="AV128" i="1" s="1"/>
  <c r="BK216" i="35"/>
  <c r="BK124" i="36"/>
  <c r="AA133"/>
  <c r="AA132" s="1"/>
  <c r="BK144"/>
  <c r="BK140" s="1"/>
  <c r="N140" s="1"/>
  <c r="N95" s="1"/>
  <c r="AA149"/>
  <c r="Y158"/>
  <c r="AA161"/>
  <c r="F78" i="37"/>
  <c r="BK118"/>
  <c r="N118" s="1"/>
  <c r="N91" s="1"/>
  <c r="Y154"/>
  <c r="Y117" s="1"/>
  <c r="Y116" s="1"/>
  <c r="BK118" i="38"/>
  <c r="F78" i="39"/>
  <c r="Y119"/>
  <c r="Y118" s="1"/>
  <c r="Y117" s="1"/>
  <c r="Y116" s="1"/>
  <c r="M85" i="40"/>
  <c r="Y119"/>
  <c r="Y118" s="1"/>
  <c r="Y117" s="1"/>
  <c r="Y116" s="1"/>
  <c r="Y166" i="35"/>
  <c r="Y165" s="1"/>
  <c r="W133" i="36"/>
  <c r="W132" s="1"/>
  <c r="W141"/>
  <c r="W144"/>
  <c r="BK149"/>
  <c r="N149" s="1"/>
  <c r="N98" s="1"/>
  <c r="AA117" i="37"/>
  <c r="AA116" s="1"/>
  <c r="AA148" i="38"/>
  <c r="BK151"/>
  <c r="N151" s="1"/>
  <c r="N94" s="1"/>
  <c r="M82" i="40"/>
  <c r="BK166" i="35"/>
  <c r="BK165" s="1"/>
  <c r="N165" s="1"/>
  <c r="N96" s="1"/>
  <c r="Y193"/>
  <c r="W230"/>
  <c r="Y233"/>
  <c r="Y215" s="1"/>
  <c r="H36" i="36"/>
  <c r="BC124" i="1" s="1"/>
  <c r="Y144" i="36"/>
  <c r="Y140" s="1"/>
  <c r="Y123" s="1"/>
  <c r="Y122" s="1"/>
  <c r="W149"/>
  <c r="BK158"/>
  <c r="N158" s="1"/>
  <c r="N99" s="1"/>
  <c r="W161"/>
  <c r="H36" i="37"/>
  <c r="BC125" i="1" s="1"/>
  <c r="BK154" i="37"/>
  <c r="N154" s="1"/>
  <c r="N93" s="1"/>
  <c r="W157"/>
  <c r="W117" s="1"/>
  <c r="W116" s="1"/>
  <c r="AU125" i="1" s="1"/>
  <c r="H36" i="38"/>
  <c r="BC126" i="1" s="1"/>
  <c r="BK148" i="38"/>
  <c r="N148" s="1"/>
  <c r="N93" s="1"/>
  <c r="W151"/>
  <c r="H36" i="39"/>
  <c r="BC127" i="1" s="1"/>
  <c r="H36" i="40"/>
  <c r="BC128" i="1" s="1"/>
  <c r="F78" i="2"/>
  <c r="M81" i="3"/>
  <c r="M84" i="6"/>
  <c r="F78" i="32"/>
  <c r="M82" i="35"/>
  <c r="M85" i="38"/>
  <c r="AS93" i="1"/>
  <c r="AS87" s="1"/>
  <c r="F78" i="28"/>
  <c r="F78" i="34"/>
  <c r="M85" i="39"/>
  <c r="N148" i="2"/>
  <c r="N91" s="1"/>
  <c r="BK123" i="3"/>
  <c r="N124"/>
  <c r="N90" s="1"/>
  <c r="N162"/>
  <c r="N95" s="1"/>
  <c r="N138" i="4"/>
  <c r="N91" s="1"/>
  <c r="W425" i="2"/>
  <c r="AT90" i="1"/>
  <c r="M33" i="3"/>
  <c r="AW89" i="1" s="1"/>
  <c r="AT89" s="1"/>
  <c r="H33" i="3"/>
  <c r="BA89" i="1" s="1"/>
  <c r="N159" i="4"/>
  <c r="N97" s="1"/>
  <c r="M33" i="5"/>
  <c r="AW91" i="1" s="1"/>
  <c r="AT91" s="1"/>
  <c r="H33" i="5"/>
  <c r="BA91" i="1" s="1"/>
  <c r="AW95"/>
  <c r="BA95"/>
  <c r="BK15" i="10"/>
  <c r="H33" i="6"/>
  <c r="BA92" i="1" s="1"/>
  <c r="H32" i="6"/>
  <c r="AZ92" i="1" s="1"/>
  <c r="AZ95"/>
  <c r="H33" i="2"/>
  <c r="BA88" i="1" s="1"/>
  <c r="H32" i="3"/>
  <c r="AZ89" i="1" s="1"/>
  <c r="H33" i="4"/>
  <c r="BA90" i="1" s="1"/>
  <c r="H32" i="5"/>
  <c r="AZ91" i="1" s="1"/>
  <c r="AV99"/>
  <c r="AZ99"/>
  <c r="AW101"/>
  <c r="BA101"/>
  <c r="AW107"/>
  <c r="BA107"/>
  <c r="AW111"/>
  <c r="BA111"/>
  <c r="AW112"/>
  <c r="BA112"/>
  <c r="AZ96"/>
  <c r="BA97"/>
  <c r="AZ98"/>
  <c r="BC99"/>
  <c r="AW99"/>
  <c r="BA99"/>
  <c r="AW110"/>
  <c r="BA110"/>
  <c r="M34" i="27"/>
  <c r="AW115" i="1" s="1"/>
  <c r="H34" i="27"/>
  <c r="BA115" i="1" s="1"/>
  <c r="M33" i="27"/>
  <c r="AV115" i="1" s="1"/>
  <c r="H33" i="27"/>
  <c r="AZ115" i="1" s="1"/>
  <c r="N119" i="29"/>
  <c r="N91" s="1"/>
  <c r="N122" i="30"/>
  <c r="N92" s="1"/>
  <c r="M28" i="31"/>
  <c r="M31" s="1"/>
  <c r="M34" i="32"/>
  <c r="AW120" i="1" s="1"/>
  <c r="AT120" s="1"/>
  <c r="H34" i="32"/>
  <c r="BA120" i="1" s="1"/>
  <c r="N113" i="34"/>
  <c r="N90" s="1"/>
  <c r="BK112"/>
  <c r="N112" s="1"/>
  <c r="N89" s="1"/>
  <c r="BA113" i="1"/>
  <c r="BK121" i="27"/>
  <c r="H36"/>
  <c r="BC115" i="1" s="1"/>
  <c r="M34" i="29"/>
  <c r="AW117" i="1" s="1"/>
  <c r="H34" i="29"/>
  <c r="BA117" i="1" s="1"/>
  <c r="N113" i="32"/>
  <c r="N90" s="1"/>
  <c r="BK112"/>
  <c r="N112" s="1"/>
  <c r="N89" s="1"/>
  <c r="M34" i="34"/>
  <c r="AW122" i="1" s="1"/>
  <c r="H34" i="34"/>
  <c r="BA122" i="1" s="1"/>
  <c r="BA100"/>
  <c r="AZ101"/>
  <c r="BA102"/>
  <c r="AZ103"/>
  <c r="BA104"/>
  <c r="AZ105"/>
  <c r="BA106"/>
  <c r="AZ107"/>
  <c r="BA108"/>
  <c r="BA109"/>
  <c r="AZ109"/>
  <c r="AZ111"/>
  <c r="AZ112"/>
  <c r="M33" i="35"/>
  <c r="AV123" i="1" s="1"/>
  <c r="H33" i="35"/>
  <c r="AZ123" i="1" s="1"/>
  <c r="N194" i="35"/>
  <c r="N102" s="1"/>
  <c r="M34" i="36"/>
  <c r="AW124" i="1" s="1"/>
  <c r="H34" i="36"/>
  <c r="BA124" i="1" s="1"/>
  <c r="M34" i="38"/>
  <c r="AW126" i="1" s="1"/>
  <c r="H34" i="38"/>
  <c r="BA126" i="1" s="1"/>
  <c r="H34" i="28"/>
  <c r="BA116" i="1" s="1"/>
  <c r="H33" i="29"/>
  <c r="AZ117" i="1" s="1"/>
  <c r="H34" i="30"/>
  <c r="BA118" i="1" s="1"/>
  <c r="H34" i="31"/>
  <c r="BA119" i="1" s="1"/>
  <c r="H33" i="31"/>
  <c r="AZ119" i="1" s="1"/>
  <c r="H34" i="33"/>
  <c r="BA121" i="1" s="1"/>
  <c r="H33" i="33"/>
  <c r="AZ121" i="1" s="1"/>
  <c r="M85" i="35"/>
  <c r="BK133"/>
  <c r="H36"/>
  <c r="BC123" i="1" s="1"/>
  <c r="BK215" i="35"/>
  <c r="N215" s="1"/>
  <c r="N106" s="1"/>
  <c r="N216"/>
  <c r="N107" s="1"/>
  <c r="N124" i="36"/>
  <c r="N91" s="1"/>
  <c r="N144"/>
  <c r="N97" s="1"/>
  <c r="M34" i="37"/>
  <c r="AW125" i="1" s="1"/>
  <c r="H34" i="37"/>
  <c r="BA125" i="1" s="1"/>
  <c r="N118" i="38"/>
  <c r="N91" s="1"/>
  <c r="H33" i="36"/>
  <c r="AZ124" i="1" s="1"/>
  <c r="H33" i="38"/>
  <c r="AZ126" i="1" s="1"/>
  <c r="H33" i="40"/>
  <c r="AZ128" i="1" s="1"/>
  <c r="H33" i="37"/>
  <c r="AZ125" i="1" s="1"/>
  <c r="H33" i="39"/>
  <c r="AZ127" i="1" s="1"/>
  <c r="AT106" l="1"/>
  <c r="AT107"/>
  <c r="AT101"/>
  <c r="AT126"/>
  <c r="BK117" i="38"/>
  <c r="AT124" i="1"/>
  <c r="BK193" i="35"/>
  <c r="N193" s="1"/>
  <c r="N101" s="1"/>
  <c r="AT122" i="1"/>
  <c r="M28" i="33"/>
  <c r="M31" s="1"/>
  <c r="L94"/>
  <c r="BK155" i="4"/>
  <c r="N155" s="1"/>
  <c r="N95" s="1"/>
  <c r="Y118" i="29"/>
  <c r="Y117" s="1"/>
  <c r="W165" i="35"/>
  <c r="W120" i="27"/>
  <c r="W119" s="1"/>
  <c r="AU115" i="1" s="1"/>
  <c r="W124" i="5"/>
  <c r="BK118" i="29"/>
  <c r="BK117" s="1"/>
  <c r="N117" s="1"/>
  <c r="N89" s="1"/>
  <c r="AT117" i="1"/>
  <c r="AT100"/>
  <c r="BK117" i="37"/>
  <c r="W123" i="5"/>
  <c r="AU91" i="1" s="1"/>
  <c r="W140" i="36"/>
  <c r="W137" i="2"/>
  <c r="AT92" i="1"/>
  <c r="BK124" i="5"/>
  <c r="N124" s="1"/>
  <c r="N89" s="1"/>
  <c r="BK166" i="27"/>
  <c r="N166" s="1"/>
  <c r="N96" s="1"/>
  <c r="AA123" i="3"/>
  <c r="AU112" i="1"/>
  <c r="AA118" i="29"/>
  <c r="AA117" s="1"/>
  <c r="AA118" i="39"/>
  <c r="AA117" s="1"/>
  <c r="AA116" s="1"/>
  <c r="W118"/>
  <c r="W117" s="1"/>
  <c r="W116" s="1"/>
  <c r="AU127" i="1" s="1"/>
  <c r="AU103"/>
  <c r="AT108"/>
  <c r="BK118" i="39"/>
  <c r="BK117" s="1"/>
  <c r="AT110" i="1"/>
  <c r="W15" i="10"/>
  <c r="W14" s="1"/>
  <c r="AU97" i="1" s="1"/>
  <c r="AT97"/>
  <c r="Y124" i="5"/>
  <c r="Y123" s="1"/>
  <c r="BK117" i="28"/>
  <c r="N117" s="1"/>
  <c r="N90" s="1"/>
  <c r="BK425" i="2"/>
  <c r="N425" s="1"/>
  <c r="N113" s="1"/>
  <c r="W117" i="38"/>
  <c r="W116" s="1"/>
  <c r="AU126" i="1" s="1"/>
  <c r="AA131" i="35"/>
  <c r="AA117" i="6"/>
  <c r="W117"/>
  <c r="AU92" i="1" s="1"/>
  <c r="Y125" i="4"/>
  <c r="Y124" s="1"/>
  <c r="BK182"/>
  <c r="N182" s="1"/>
  <c r="N99" s="1"/>
  <c r="AT104" i="1"/>
  <c r="W123" i="36"/>
  <c r="W122" s="1"/>
  <c r="AU124" i="1" s="1"/>
  <c r="AT125"/>
  <c r="N125" i="5"/>
  <c r="N90" s="1"/>
  <c r="AA117" i="38"/>
  <c r="AA116" s="1"/>
  <c r="W161" i="3"/>
  <c r="W122" s="1"/>
  <c r="AU89" i="1" s="1"/>
  <c r="W267" i="2"/>
  <c r="W136" s="1"/>
  <c r="AU88" i="1" s="1"/>
  <c r="Y123" i="3"/>
  <c r="BK116" i="30"/>
  <c r="BK115" s="1"/>
  <c r="N115" s="1"/>
  <c r="N89" s="1"/>
  <c r="BK267" i="2"/>
  <c r="N267" s="1"/>
  <c r="N98" s="1"/>
  <c r="W15" i="8"/>
  <c r="W14" s="1"/>
  <c r="AU95" i="1" s="1"/>
  <c r="AA125" i="4"/>
  <c r="BK118" i="40"/>
  <c r="N118" s="1"/>
  <c r="N91" s="1"/>
  <c r="Y132" i="35"/>
  <c r="Y131" s="1"/>
  <c r="BK125" i="4"/>
  <c r="AT121" i="1"/>
  <c r="Y116" i="30"/>
  <c r="Y115" s="1"/>
  <c r="Y15" i="8"/>
  <c r="Y14" s="1"/>
  <c r="AA15"/>
  <c r="AA14" s="1"/>
  <c r="Y161" i="3"/>
  <c r="Y267" i="2"/>
  <c r="AU100" i="1"/>
  <c r="AA123" i="36"/>
  <c r="AA122" s="1"/>
  <c r="AT118" i="1"/>
  <c r="BK147" i="27"/>
  <c r="N147" s="1"/>
  <c r="N95" s="1"/>
  <c r="AA137" i="2"/>
  <c r="AT95" i="1"/>
  <c r="BC93"/>
  <c r="AY93" s="1"/>
  <c r="N166" i="35"/>
  <c r="N97" s="1"/>
  <c r="AT112" i="1"/>
  <c r="AT119"/>
  <c r="AA116" i="30"/>
  <c r="AA115" s="1"/>
  <c r="BD114" i="1"/>
  <c r="AT109"/>
  <c r="W117" i="28"/>
  <c r="W116" s="1"/>
  <c r="AU116" i="1" s="1"/>
  <c r="AU108"/>
  <c r="AT116"/>
  <c r="AU94"/>
  <c r="AA15" i="10"/>
  <c r="AA14" s="1"/>
  <c r="W124" i="4"/>
  <c r="AU90" i="1" s="1"/>
  <c r="N118" i="6"/>
  <c r="N89" s="1"/>
  <c r="BK117"/>
  <c r="N117" s="1"/>
  <c r="N88" s="1"/>
  <c r="AA267" i="2"/>
  <c r="AA136" s="1"/>
  <c r="Y137"/>
  <c r="Y136" s="1"/>
  <c r="AT115" i="1"/>
  <c r="BK15" i="8"/>
  <c r="N15" s="1"/>
  <c r="BK137" i="2"/>
  <c r="N137" s="1"/>
  <c r="N89" s="1"/>
  <c r="Y117" i="28"/>
  <c r="Y116" s="1"/>
  <c r="AU113" i="1"/>
  <c r="W215" i="35"/>
  <c r="W131" s="1"/>
  <c r="AU123" i="1" s="1"/>
  <c r="W118" i="29"/>
  <c r="W117" s="1"/>
  <c r="AU117" i="1" s="1"/>
  <c r="BB93"/>
  <c r="AX93" s="1"/>
  <c r="BD93"/>
  <c r="AT102"/>
  <c r="AA124" i="5"/>
  <c r="AA123" s="1"/>
  <c r="AA161" i="3"/>
  <c r="AA122" s="1"/>
  <c r="AA155" i="4"/>
  <c r="AT111" i="1"/>
  <c r="BK161" i="3"/>
  <c r="N161" s="1"/>
  <c r="N94" s="1"/>
  <c r="BB114" i="1"/>
  <c r="N350" i="5"/>
  <c r="N101" s="1"/>
  <c r="BK349"/>
  <c r="N349" s="1"/>
  <c r="N100" s="1"/>
  <c r="AZ93" i="1"/>
  <c r="AV93" s="1"/>
  <c r="N117" i="38"/>
  <c r="N90" s="1"/>
  <c r="BK116"/>
  <c r="N116" s="1"/>
  <c r="N89" s="1"/>
  <c r="L39" i="33"/>
  <c r="AG121" i="1"/>
  <c r="AN121" s="1"/>
  <c r="N121" i="27"/>
  <c r="N91" s="1"/>
  <c r="L94" i="34"/>
  <c r="M28"/>
  <c r="M31" s="1"/>
  <c r="AG109" i="1"/>
  <c r="AN109" s="1"/>
  <c r="BK14" i="10"/>
  <c r="N14" s="1"/>
  <c r="N15"/>
  <c r="N123" i="3"/>
  <c r="N89" s="1"/>
  <c r="BK123" i="36"/>
  <c r="AZ114" i="1"/>
  <c r="AV114" s="1"/>
  <c r="BK132" i="35"/>
  <c r="N133"/>
  <c r="N91" s="1"/>
  <c r="BK116" i="37"/>
  <c r="N116" s="1"/>
  <c r="N89" s="1"/>
  <c r="N117"/>
  <c r="N90" s="1"/>
  <c r="L94" i="32"/>
  <c r="M28"/>
  <c r="M31" s="1"/>
  <c r="L39" i="31"/>
  <c r="AG119" i="1"/>
  <c r="AN119" s="1"/>
  <c r="N125" i="4"/>
  <c r="N89" s="1"/>
  <c r="BC114" i="1"/>
  <c r="AY114" s="1"/>
  <c r="AT99"/>
  <c r="N118" i="29" l="1"/>
  <c r="N90" s="1"/>
  <c r="BK116" i="28"/>
  <c r="N116" s="1"/>
  <c r="N89" s="1"/>
  <c r="M28" s="1"/>
  <c r="M31" s="1"/>
  <c r="BK122" i="3"/>
  <c r="N122" s="1"/>
  <c r="N88" s="1"/>
  <c r="L105" s="1"/>
  <c r="N116" i="30"/>
  <c r="N90" s="1"/>
  <c r="BK117" i="40"/>
  <c r="BK116" s="1"/>
  <c r="N116" s="1"/>
  <c r="N89" s="1"/>
  <c r="N118" i="39"/>
  <c r="N91" s="1"/>
  <c r="BK120" i="27"/>
  <c r="BK119" s="1"/>
  <c r="N119" s="1"/>
  <c r="N89" s="1"/>
  <c r="BK136" i="2"/>
  <c r="N136" s="1"/>
  <c r="N88" s="1"/>
  <c r="AA124" i="4"/>
  <c r="BK124"/>
  <c r="N124" s="1"/>
  <c r="N88" s="1"/>
  <c r="L107" s="1"/>
  <c r="AU93" i="1"/>
  <c r="Y122" i="3"/>
  <c r="BK14" i="8"/>
  <c r="N14" s="1"/>
  <c r="AU114" i="1"/>
  <c r="N117" i="39"/>
  <c r="N90" s="1"/>
  <c r="BK116"/>
  <c r="N116" s="1"/>
  <c r="N89" s="1"/>
  <c r="L100" i="6"/>
  <c r="M27"/>
  <c r="M30" s="1"/>
  <c r="BK123" i="5"/>
  <c r="N123" s="1"/>
  <c r="N88" s="1"/>
  <c r="L106" s="1"/>
  <c r="AX114" i="1"/>
  <c r="BB87"/>
  <c r="BD87"/>
  <c r="W35" s="1"/>
  <c r="AZ87"/>
  <c r="W31" s="1"/>
  <c r="M27" i="2"/>
  <c r="M30" s="1"/>
  <c r="L119"/>
  <c r="AG99" i="1"/>
  <c r="AN99" s="1"/>
  <c r="AG120"/>
  <c r="AN120" s="1"/>
  <c r="L39" i="32"/>
  <c r="N123" i="36"/>
  <c r="N90" s="1"/>
  <c r="BK122"/>
  <c r="N122" s="1"/>
  <c r="N89" s="1"/>
  <c r="L97" i="30"/>
  <c r="M28"/>
  <c r="M31" s="1"/>
  <c r="L98" i="28"/>
  <c r="L98" i="37"/>
  <c r="M28"/>
  <c r="M31" s="1"/>
  <c r="BK131" i="35"/>
  <c r="N131" s="1"/>
  <c r="N89" s="1"/>
  <c r="N132"/>
  <c r="N90" s="1"/>
  <c r="M28" i="29"/>
  <c r="M31" s="1"/>
  <c r="L99"/>
  <c r="AG122" i="1"/>
  <c r="AN122" s="1"/>
  <c r="L39" i="34"/>
  <c r="M28" i="38"/>
  <c r="M31" s="1"/>
  <c r="L98"/>
  <c r="BC87" i="1"/>
  <c r="N117" i="40" l="1"/>
  <c r="N90" s="1"/>
  <c r="M27" i="4"/>
  <c r="M30" s="1"/>
  <c r="M27" i="3"/>
  <c r="M30" s="1"/>
  <c r="M27" i="5"/>
  <c r="M30" s="1"/>
  <c r="AW103" i="1"/>
  <c r="AT103" s="1"/>
  <c r="BA103"/>
  <c r="AW94"/>
  <c r="AT94" s="1"/>
  <c r="BA94"/>
  <c r="AW105"/>
  <c r="AT105" s="1"/>
  <c r="BA105"/>
  <c r="AW96"/>
  <c r="AT96" s="1"/>
  <c r="BA96"/>
  <c r="AU87"/>
  <c r="N120" i="27"/>
  <c r="N90" s="1"/>
  <c r="L98" i="39"/>
  <c r="M28"/>
  <c r="M31" s="1"/>
  <c r="H34" s="1"/>
  <c r="AG106" i="1"/>
  <c r="AN106" s="1"/>
  <c r="M28" i="40"/>
  <c r="M31" s="1"/>
  <c r="H34" s="1"/>
  <c r="L98"/>
  <c r="AV87" i="1"/>
  <c r="AK31" s="1"/>
  <c r="AG92"/>
  <c r="AN92" s="1"/>
  <c r="L38" i="6"/>
  <c r="AG100" i="1"/>
  <c r="AN100" s="1"/>
  <c r="AX87"/>
  <c r="W33"/>
  <c r="W34"/>
  <c r="AY87"/>
  <c r="L39" i="38"/>
  <c r="AG126" i="1"/>
  <c r="AN126" s="1"/>
  <c r="L39" i="29"/>
  <c r="AG117" i="1"/>
  <c r="AN117" s="1"/>
  <c r="AG108"/>
  <c r="AN108" s="1"/>
  <c r="AG98"/>
  <c r="AG96"/>
  <c r="AN96" s="1"/>
  <c r="L113" i="35"/>
  <c r="M28"/>
  <c r="M31" s="1"/>
  <c r="H34" s="1"/>
  <c r="AG112" i="1"/>
  <c r="AN112" s="1"/>
  <c r="M28" i="27"/>
  <c r="M31" s="1"/>
  <c r="L101"/>
  <c r="AG95" i="1"/>
  <c r="AN95" s="1"/>
  <c r="L38" i="4"/>
  <c r="AG90" i="1"/>
  <c r="AN90" s="1"/>
  <c r="L38" i="2"/>
  <c r="AG88" i="1"/>
  <c r="AG125"/>
  <c r="AN125" s="1"/>
  <c r="L39" i="37"/>
  <c r="AG116" i="1"/>
  <c r="AN116" s="1"/>
  <c r="L39" i="28"/>
  <c r="AG111" i="1"/>
  <c r="AN111" s="1"/>
  <c r="AG107"/>
  <c r="AN107" s="1"/>
  <c r="AG101"/>
  <c r="AN101" s="1"/>
  <c r="AG105"/>
  <c r="AN105" s="1"/>
  <c r="AG103"/>
  <c r="AG118"/>
  <c r="AN118" s="1"/>
  <c r="L39" i="30"/>
  <c r="AG113" i="1"/>
  <c r="AN113" s="1"/>
  <c r="AG97"/>
  <c r="AN97" s="1"/>
  <c r="AG94"/>
  <c r="AG91"/>
  <c r="AN91" s="1"/>
  <c r="L38" i="5"/>
  <c r="AG89" i="1"/>
  <c r="AN89" s="1"/>
  <c r="L38" i="3"/>
  <c r="M28" i="36"/>
  <c r="M31" s="1"/>
  <c r="L104"/>
  <c r="AN103" i="1" l="1"/>
  <c r="M34" i="35"/>
  <c r="AW123" i="1" s="1"/>
  <c r="AT123" s="1"/>
  <c r="BA123"/>
  <c r="M34" i="39"/>
  <c r="AW127" i="1" s="1"/>
  <c r="AT127" s="1"/>
  <c r="BA127"/>
  <c r="M34" i="40"/>
  <c r="AW128" i="1" s="1"/>
  <c r="AT128" s="1"/>
  <c r="BA128"/>
  <c r="AG104"/>
  <c r="AN104" s="1"/>
  <c r="AG102"/>
  <c r="AN102" s="1"/>
  <c r="AG127"/>
  <c r="AG128"/>
  <c r="L39" i="36"/>
  <c r="AG124" i="1"/>
  <c r="AN124" s="1"/>
  <c r="AN94"/>
  <c r="L39" i="27"/>
  <c r="AG115" i="1"/>
  <c r="AG110"/>
  <c r="AN110" s="1"/>
  <c r="AN88"/>
  <c r="AG123"/>
  <c r="L39" i="40" l="1"/>
  <c r="AN127" i="1"/>
  <c r="AN123"/>
  <c r="L39" i="35"/>
  <c r="L39" i="39"/>
  <c r="BA98" i="1"/>
  <c r="BA93" s="1"/>
  <c r="AW93" s="1"/>
  <c r="AT93" s="1"/>
  <c r="BA114"/>
  <c r="AW114" s="1"/>
  <c r="AT114" s="1"/>
  <c r="AN128"/>
  <c r="AG93"/>
  <c r="AN115"/>
  <c r="AG114"/>
  <c r="AW98" l="1"/>
  <c r="AT98" s="1"/>
  <c r="AN98" s="1"/>
  <c r="BA87"/>
  <c r="AW87" s="1"/>
  <c r="AN93"/>
  <c r="AG87"/>
  <c r="AN114"/>
  <c r="W32" l="1"/>
  <c r="AK32"/>
  <c r="AT87"/>
  <c r="AN87" s="1"/>
  <c r="AN132" s="1"/>
  <c r="AG132"/>
  <c r="AK26"/>
  <c r="AK29" s="1"/>
  <c r="AK37" l="1"/>
</calcChain>
</file>

<file path=xl/sharedStrings.xml><?xml version="1.0" encoding="utf-8"?>
<sst xmlns="http://schemas.openxmlformats.org/spreadsheetml/2006/main" count="32864" uniqueCount="4332">
  <si>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</si>
  <si>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</si>
  <si>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</si>
  <si>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</si>
  <si>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</si>
  <si>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</si>
  <si>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</si>
  <si>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</si>
  <si>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</si>
  <si>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</si>
  <si>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</si>
  <si>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</si>
  <si>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</si>
  <si>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0,001</t>
  </si>
  <si>
    <t>Kód:</t>
  </si>
  <si>
    <t>D2018-20</t>
  </si>
  <si>
    <t>Stavba:</t>
  </si>
  <si>
    <t>Modernizácia pracovísk akútnej zdravotnej starostlivosti Gynekologicko - pôrodníckeho oddelenia v Nemocnici Krompachy</t>
  </si>
  <si>
    <t>JKSO:</t>
  </si>
  <si>
    <t>KS:</t>
  </si>
  <si>
    <t>Miesto:</t>
  </si>
  <si>
    <t>Nemocnica Krompachy</t>
  </si>
  <si>
    <t>Dátum:</t>
  </si>
  <si>
    <t>15. 5. 2018</t>
  </si>
  <si>
    <t>Objednávateľ:</t>
  </si>
  <si>
    <t>IČO:</t>
  </si>
  <si>
    <t xml:space="preserve">Nemocnica Krompachy spol., s.r.o., </t>
  </si>
  <si>
    <t>IČO DPH:</t>
  </si>
  <si>
    <t>Zhotoviteľ:</t>
  </si>
  <si>
    <t>Výber</t>
  </si>
  <si>
    <t>Projektant:</t>
  </si>
  <si>
    <t>ODYSEA-PROJEKT s.r.o. Košice , Ing Komjáthy L.</t>
  </si>
  <si>
    <t>True</t>
  </si>
  <si>
    <t>Spracovateľ:</t>
  </si>
  <si>
    <t xml:space="preserve"> 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</si>
  <si>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</si>
  <si>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</si>
  <si>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</si>
  <si>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</si>
  <si>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</si>
  <si>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</si>
  <si>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</si>
  <si>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</si>
  <si>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</si>
  <si>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</si>
  <si>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</si>
  <si>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</si>
  <si>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</si>
  <si>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</si>
  <si>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</si>
  <si>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</si>
  <si>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</si>
  <si>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</si>
  <si>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</si>
  <si>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</si>
  <si>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</si>
  <si>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</si>
  <si>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</si>
  <si>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</si>
  <si>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</si>
  <si>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</si>
  <si>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</si>
  <si>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</si>
  <si>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</si>
  <si>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</si>
  <si>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</si>
  <si>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</si>
  <si>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</si>
  <si>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</si>
  <si>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</si>
  <si>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</si>
  <si>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</si>
  <si>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</si>
  <si>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</si>
  <si>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</si>
  <si>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</si>
  <si>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</si>
  <si>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</si>
  <si>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{fb338272-abc7-4058-8c63-6fbaf7e0f541}</t>
  </si>
  <si>
    <t>{00000000-0000-0000-0000-000000000000}</t>
  </si>
  <si>
    <t>/</t>
  </si>
  <si>
    <t>01</t>
  </si>
  <si>
    <t>SO 01 Zdravotnícke zariadenie - stavebná časť</t>
  </si>
  <si>
    <t>1</t>
  </si>
  <si>
    <t>{254625bb-22cb-4d04-a27e-4a009250033a}</t>
  </si>
  <si>
    <t>02</t>
  </si>
  <si>
    <t>SO 01 Zdravotechnická inštalácia</t>
  </si>
  <si>
    <t>{1bbbd005-9c10-4593-a8bd-c7e1b93ea960}</t>
  </si>
  <si>
    <t>03</t>
  </si>
  <si>
    <t>SO 01 Plynofikácia a plynová prípojka</t>
  </si>
  <si>
    <t>{4a1fce4f-b0f3-4d8b-a6b5-76fc92ea584c}</t>
  </si>
  <si>
    <t>04</t>
  </si>
  <si>
    <t>SO 01 Ústredné vykurovanie</t>
  </si>
  <si>
    <t>{7e55b433-a117-428a-b5fb-b287b8047bca}</t>
  </si>
  <si>
    <t>06</t>
  </si>
  <si>
    <t>SO 01 Vzduchotechnika</t>
  </si>
  <si>
    <t>{f22bd78d-9137-402c-b33f-d2e5ea13c39b}</t>
  </si>
  <si>
    <t>07</t>
  </si>
  <si>
    <t>SO 01 Elektroinštalácia - silnoprúd</t>
  </si>
  <si>
    <t>{eb79e2ae-5e71-4af0-9357-7836ac21cff5}</t>
  </si>
  <si>
    <t>07.1</t>
  </si>
  <si>
    <t>Silnoprúdové rozvody  1.PP-3.NP</t>
  </si>
  <si>
    <t>2</t>
  </si>
  <si>
    <t>{64e67297-044f-451c-a8fa-9c1d29b392c2}</t>
  </si>
  <si>
    <t>07.2</t>
  </si>
  <si>
    <t>Rozvádzače 1.PP-3.NP</t>
  </si>
  <si>
    <t>{dbb9ef90-847c-47cb-bd4a-ef5fd4826b6d}</t>
  </si>
  <si>
    <t>07.3</t>
  </si>
  <si>
    <t>UPS 1.PP-3.NP</t>
  </si>
  <si>
    <t>{b75c3a6b-7e66-4116-9841-6fdf4c667f05}</t>
  </si>
  <si>
    <t>07.4</t>
  </si>
  <si>
    <t>Rozvádzače 4.NP</t>
  </si>
  <si>
    <t>{35cc72ab-4dbd-4102-93ad-c33d78b40fcf}</t>
  </si>
  <si>
    <t>07.5</t>
  </si>
  <si>
    <t>Elektromontáže 1.PP-3.NP</t>
  </si>
  <si>
    <t>{d9945bc5-558d-4813-a67f-589dc1c6b8e6}</t>
  </si>
  <si>
    <t>07.6</t>
  </si>
  <si>
    <t>Svietidlá 1.PP-3.NP</t>
  </si>
  <si>
    <t>{0a30f6aa-7e12-4930-a8c0-c36b97b3792e}</t>
  </si>
  <si>
    <t>07.7</t>
  </si>
  <si>
    <t>Núdzové osvetlenie  1.PP-3.NP</t>
  </si>
  <si>
    <t>{865c68d6-e4d1-4a45-929f-fb5db06e39c9}</t>
  </si>
  <si>
    <t>07.8</t>
  </si>
  <si>
    <t>Núdzové svietidlá 1.NP-3.NP</t>
  </si>
  <si>
    <t>{42b52fa9-dc2c-474d-8cac-f2ea0e40a991}</t>
  </si>
  <si>
    <t>07.9</t>
  </si>
  <si>
    <t>HZS 1PP-3.NP</t>
  </si>
  <si>
    <t>{996f4fc7-eff1-4404-9691-e643ddb0d287}</t>
  </si>
  <si>
    <t>07.10</t>
  </si>
  <si>
    <t>Elektromontáže  4.NP</t>
  </si>
  <si>
    <t>{e9109e16-9be8-4d6a-a152-f099d708fee6}</t>
  </si>
  <si>
    <t>07.11</t>
  </si>
  <si>
    <t>Svietidlá 4.NP</t>
  </si>
  <si>
    <t>{c0b516ee-7e47-46f2-afcc-c69cb494d207}</t>
  </si>
  <si>
    <t>07.12</t>
  </si>
  <si>
    <t>Núdzové osvetlenie 4.NP</t>
  </si>
  <si>
    <t>{9ecf1114-be97-4b35-b4c5-0270ebe14aec}</t>
  </si>
  <si>
    <t>07.13</t>
  </si>
  <si>
    <t>Núdzové svietidlá 4.NP</t>
  </si>
  <si>
    <t>{848817a0-69ee-4477-b1e1-7e9374e3e5d7}</t>
  </si>
  <si>
    <t>07.14</t>
  </si>
  <si>
    <t>HZS 4.NP</t>
  </si>
  <si>
    <t>{47e34d4c-c307-4628-8ab5-ad9a3ff97e74}</t>
  </si>
  <si>
    <t>07.15</t>
  </si>
  <si>
    <t>Bleskozvod a uzemnenie</t>
  </si>
  <si>
    <t>{d771ea54-d114-45bd-8bd6-0f855c5aa240}</t>
  </si>
  <si>
    <t>07.16</t>
  </si>
  <si>
    <t>MaR pre UK 1.PP-3.NP</t>
  </si>
  <si>
    <t>{15852b3b-9de3-4b1f-b3db-bc99f6105467}</t>
  </si>
  <si>
    <t>07.17</t>
  </si>
  <si>
    <t>MaR pre VZT 1.PP -3.NP</t>
  </si>
  <si>
    <t>{f132dfcd-c419-46dc-934c-52ec26196173}</t>
  </si>
  <si>
    <t>07.18</t>
  </si>
  <si>
    <t xml:space="preserve">MaR a PRS pre UK a VZT </t>
  </si>
  <si>
    <t>{bb3a7b46-550c-4ab8-8535-908aafabbafe}</t>
  </si>
  <si>
    <t>07.19</t>
  </si>
  <si>
    <t>MaR a PRS 4.NP</t>
  </si>
  <si>
    <t>{1028853e-0611-4451-a98b-c64223fef0e1}</t>
  </si>
  <si>
    <t>07.20</t>
  </si>
  <si>
    <t>MaR a PRS pre UK a VZT 4.NP</t>
  </si>
  <si>
    <t>{83251a11-a923-478f-b24a-e95d55814576}</t>
  </si>
  <si>
    <t>08</t>
  </si>
  <si>
    <t>SO 01 Elektroinštalácia - slaboprúd</t>
  </si>
  <si>
    <t>{ee22b74d-b2d2-451c-84c5-64aaf82cdc8f}</t>
  </si>
  <si>
    <t>08.1</t>
  </si>
  <si>
    <t>Elektrická požiarna signalizácia 1.PP-3NP</t>
  </si>
  <si>
    <t>{72efcb74-16ca-4008-8a32-284d7b3a4b85}</t>
  </si>
  <si>
    <t>08.2</t>
  </si>
  <si>
    <t>Elektrická požiarna signalizácia - 4.NP</t>
  </si>
  <si>
    <t>{003036dd-0e0d-4940-bfdc-647b0b66d561}</t>
  </si>
  <si>
    <t>08.3</t>
  </si>
  <si>
    <t>Hlasová signalizácia požiaru 1.PP-3.NP</t>
  </si>
  <si>
    <t>{cd392a16-8c33-4ec3-b155-61636ce8c128}</t>
  </si>
  <si>
    <t>08.4</t>
  </si>
  <si>
    <t>Hlasová signalizácia požiaru - 4.NP</t>
  </si>
  <si>
    <t>{1c2c7f57-381b-46e5-a1b4-739cdfe08dcd}</t>
  </si>
  <si>
    <t>08.5</t>
  </si>
  <si>
    <t>SLP rozvody Komun.systém pacient - sestra 1.PP-3.NP</t>
  </si>
  <si>
    <t>{2893590c-14bb-4c0b-af82-39d2e8903807}</t>
  </si>
  <si>
    <t>08.6</t>
  </si>
  <si>
    <t>SLP rozvody - Komunik.systém pacient -sestra  4.NP</t>
  </si>
  <si>
    <t>{7ec3bf78-b944-4e89-8c56-1a591214fcee}</t>
  </si>
  <si>
    <t>08.7</t>
  </si>
  <si>
    <t>SLP - Komunikačný systém pacient-sestra 1.PP-3.NP</t>
  </si>
  <si>
    <t>{45155622-bdfa-481e-83d7-687fb8c5c91d}</t>
  </si>
  <si>
    <t>08.8</t>
  </si>
  <si>
    <t>SLP - Komunikačný systém pacient- sestra 4.NP</t>
  </si>
  <si>
    <t>{818d444c-851d-4f9f-badc-f7aa480fd651}</t>
  </si>
  <si>
    <t>08.9</t>
  </si>
  <si>
    <t>Štrukturovaná kabeláž pasívna časť 1.PP-3.NP</t>
  </si>
  <si>
    <t>{fe076345-cf0e-4c03-bb91-64f93d4a4470}</t>
  </si>
  <si>
    <t>08.10</t>
  </si>
  <si>
    <t>Štrukturovaná kabeláž - pasívna časť - 4.NP</t>
  </si>
  <si>
    <t>{a38b706f-4241-40dd-b796-c7898b747b47}</t>
  </si>
  <si>
    <t>08.11</t>
  </si>
  <si>
    <t>TV-STA - pasívna časť  1.PP-3.NP</t>
  </si>
  <si>
    <t>{31b7e973-01fa-4d3c-ace3-a7448985d8a9}</t>
  </si>
  <si>
    <t>08.12</t>
  </si>
  <si>
    <t>TV-STA pasívna časť 4.NP</t>
  </si>
  <si>
    <t>{02850321-5731-49e9-afac-56f4c315f286}</t>
  </si>
  <si>
    <t>08.13</t>
  </si>
  <si>
    <t>Elektrické zámky - 1.PP-3.NP</t>
  </si>
  <si>
    <t>{0577191a-7626-4a0c-b9e9-070a0122e282}</t>
  </si>
  <si>
    <t>08.14</t>
  </si>
  <si>
    <t>Elektrické zámky  4.Np</t>
  </si>
  <si>
    <t>{eb0a231e-3973-4c0c-9d5d-97b9866ff75e}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</si>
  <si>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</si>
  <si>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</si>
  <si>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</si>
  <si>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</si>
  <si>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</si>
  <si>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</si>
  <si>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</si>
  <si>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</si>
  <si>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</si>
  <si>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</si>
  <si>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</si>
  <si>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01 - SO 01 Zdravotnícke zariadenie - stavebná časť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</si>
  <si>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</si>
  <si>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</si>
  <si>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</si>
  <si>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</si>
  <si>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</si>
  <si>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</si>
  <si>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</si>
  <si>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</si>
  <si>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</si>
  <si>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</si>
  <si>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</si>
  <si>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</si>
  <si>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</si>
  <si>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</si>
  <si>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</si>
  <si>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</si>
  <si>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</si>
  <si>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</si>
  <si>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</si>
  <si>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</si>
  <si>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</si>
  <si>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</si>
  <si>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</si>
  <si>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</si>
  <si>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</si>
  <si>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</si>
  <si>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</si>
  <si>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</si>
  <si>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</si>
  <si>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</si>
  <si>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</si>
  <si>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M - Práce a dodávky M</t>
  </si>
  <si>
    <t xml:space="preserve">    33-M - Montáže dopr.zariad.sklad.zar.a váh</t>
  </si>
  <si>
    <t xml:space="preserve">    43-M - Montáž oceľových konštrukcií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</si>
  <si>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</si>
  <si>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</si>
  <si>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</si>
  <si>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</si>
  <si>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</si>
  <si>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</si>
  <si>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</si>
  <si>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</si>
  <si>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</si>
  <si>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</si>
  <si>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</si>
  <si>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</si>
  <si>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</si>
  <si>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</si>
  <si>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</si>
  <si>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</si>
  <si>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</si>
  <si>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113106121</t>
  </si>
  <si>
    <t>Rozoberanie dlažby, z betónových alebo kamenin. dlaždíc, dosiek alebo tvaroviek,  -0,13800t</t>
  </si>
  <si>
    <t>m2</t>
  </si>
  <si>
    <t>4</t>
  </si>
  <si>
    <t>-1001143705</t>
  </si>
  <si>
    <t>113107231</t>
  </si>
  <si>
    <t>Odstránenie krytu v ploche nad 200 m2 z betónu prostého, hr. vrstvy do 150 mm,  -0,22500t</t>
  </si>
  <si>
    <t>-764654733</t>
  </si>
  <si>
    <t>3</t>
  </si>
  <si>
    <t>130201001</t>
  </si>
  <si>
    <t>Výkop jamy a ryhy v obmedzenom priestore horn. tr.3 ručne</t>
  </si>
  <si>
    <t>m3</t>
  </si>
  <si>
    <t>-40116398</t>
  </si>
  <si>
    <t>131211101</t>
  </si>
  <si>
    <t>Hĺbenie jám v  hornine tr.3 súdržných - ručným náradím v uzavretých priestoroch</t>
  </si>
  <si>
    <t>353490956</t>
  </si>
  <si>
    <t>5</t>
  </si>
  <si>
    <t>162201102</t>
  </si>
  <si>
    <t>Vodorovné premiestnenie výkopku z horniny 1-4 nad 20-50m</t>
  </si>
  <si>
    <t>-1987258298</t>
  </si>
  <si>
    <t>6</t>
  </si>
  <si>
    <t>162501102</t>
  </si>
  <si>
    <t>Vodorovné premiestnenie výkopku po spevnenej ceste z horniny tr.1-4, do 100 m3 na vzdialenosť do 3000 m</t>
  </si>
  <si>
    <t>439276604</t>
  </si>
  <si>
    <t>7</t>
  </si>
  <si>
    <t>162501105</t>
  </si>
  <si>
    <t>Vodorovné premiestnenie výkopku po spevnenej ceste z horniny tr.1-4, do 100 m3, príplatok k cene za každých ďalšich a začatých 1000 m</t>
  </si>
  <si>
    <t>1460406085</t>
  </si>
  <si>
    <t>8</t>
  </si>
  <si>
    <t>171201202</t>
  </si>
  <si>
    <t>Uloženie sypaniny na skládky nad 100 do 1000 m3</t>
  </si>
  <si>
    <t>-1039816522</t>
  </si>
  <si>
    <t>9</t>
  </si>
  <si>
    <t>171209002</t>
  </si>
  <si>
    <t>Poplatok za skladovanie - zemina a kamenivo (17 05) ostatné</t>
  </si>
  <si>
    <t>t</t>
  </si>
  <si>
    <t>-1167684441</t>
  </si>
  <si>
    <t>10</t>
  </si>
  <si>
    <t>211571121</t>
  </si>
  <si>
    <t>Výplň odvodňovacieho rebra alebo trativodu do rýh s úpravou povrchu výplne kamenivom drobným ťaženým</t>
  </si>
  <si>
    <t>-1534802639</t>
  </si>
  <si>
    <t>11</t>
  </si>
  <si>
    <t>211971121</t>
  </si>
  <si>
    <t>Zhotov. oplášt. výplne z geotext. v ryhe alebo v záreze pri rozvinutej šírke oplášt. od 0 do 2, 5 m</t>
  </si>
  <si>
    <t>-1681713112</t>
  </si>
  <si>
    <t>12</t>
  </si>
  <si>
    <t>M</t>
  </si>
  <si>
    <t>693110001200</t>
  </si>
  <si>
    <t>Geotextília polypropylénová 300, netkaná</t>
  </si>
  <si>
    <t>299862048</t>
  </si>
  <si>
    <t>13</t>
  </si>
  <si>
    <t>212752123</t>
  </si>
  <si>
    <t>Trativody z flexodrenážnych rúr DN 65</t>
  </si>
  <si>
    <t>m</t>
  </si>
  <si>
    <t>625819436</t>
  </si>
  <si>
    <t>14</t>
  </si>
  <si>
    <t>274271302</t>
  </si>
  <si>
    <t>-1486772957</t>
  </si>
  <si>
    <t>15</t>
  </si>
  <si>
    <t>274321411</t>
  </si>
  <si>
    <t>Betón základových pásov, železový (bez výstuže), tr. C 25/30</t>
  </si>
  <si>
    <t>-384793618</t>
  </si>
  <si>
    <t>16</t>
  </si>
  <si>
    <t>274361825</t>
  </si>
  <si>
    <t>-1378383361</t>
  </si>
  <si>
    <t>17</t>
  </si>
  <si>
    <t>275321411</t>
  </si>
  <si>
    <t>Betón základových pätiek, železový (bez výstuže), tr. C 25/30</t>
  </si>
  <si>
    <t>-1754705984</t>
  </si>
  <si>
    <t>18</t>
  </si>
  <si>
    <t>310239211</t>
  </si>
  <si>
    <t>Zamurovanie otvoru s plochou nad 1 do 4m2 v murive nadzákladného tehlami na maltu vápennocementovú</t>
  </si>
  <si>
    <t>-692439409</t>
  </si>
  <si>
    <t>19</t>
  </si>
  <si>
    <t>311271302</t>
  </si>
  <si>
    <t>345545549</t>
  </si>
  <si>
    <t>311272123</t>
  </si>
  <si>
    <t xml:space="preserve">Murivo nosné (m3) z tvárnic plynosilikátových hr. 250 mm </t>
  </si>
  <si>
    <t>-1903227282</t>
  </si>
  <si>
    <t>21</t>
  </si>
  <si>
    <t>311273119</t>
  </si>
  <si>
    <t xml:space="preserve">Murivo nosné (m3) z tvárnic plynosilikátových hr. 375 mm </t>
  </si>
  <si>
    <t>-773559892</t>
  </si>
  <si>
    <t>22</t>
  </si>
  <si>
    <t>311322016</t>
  </si>
  <si>
    <t>Murivo nadzákladové stien z betónu vodostavebného  C 20/25</t>
  </si>
  <si>
    <t>-2016849813</t>
  </si>
  <si>
    <t>23</t>
  </si>
  <si>
    <t>311351105</t>
  </si>
  <si>
    <t>Debnenie nadzákladových múrov  obojstranné zhotovenie-dielce</t>
  </si>
  <si>
    <t>64034864</t>
  </si>
  <si>
    <t>24</t>
  </si>
  <si>
    <t>311351106</t>
  </si>
  <si>
    <t>Debnenie nadzákladových múrov  obojstranné odstránenie-dielce</t>
  </si>
  <si>
    <t>-1021141658</t>
  </si>
  <si>
    <t>25</t>
  </si>
  <si>
    <t>311361821</t>
  </si>
  <si>
    <t>Výstuž nadzákladových múrov 10505</t>
  </si>
  <si>
    <t>-99629552</t>
  </si>
  <si>
    <t>26</t>
  </si>
  <si>
    <t>311361825</t>
  </si>
  <si>
    <t>744291658</t>
  </si>
  <si>
    <t>27</t>
  </si>
  <si>
    <t>317162101</t>
  </si>
  <si>
    <t>Keramický predpätý preklad , šírky 120 mm, výšky 65 mm, dĺžky 1000 mm</t>
  </si>
  <si>
    <t>ks</t>
  </si>
  <si>
    <t>-1203681294</t>
  </si>
  <si>
    <t>28</t>
  </si>
  <si>
    <t>317162102</t>
  </si>
  <si>
    <t>Keramický predpätý preklad, šírky 120 mm, výšky 65 mm, dĺžky 1250 mm</t>
  </si>
  <si>
    <t>119324503</t>
  </si>
  <si>
    <t>29</t>
  </si>
  <si>
    <t>317162104</t>
  </si>
  <si>
    <t>Keramický predpätý preklad , šírky 120 mm, výšky 65 mm, dĺžky 1750 mm</t>
  </si>
  <si>
    <t>1793345930</t>
  </si>
  <si>
    <t>30</t>
  </si>
  <si>
    <t>317321411</t>
  </si>
  <si>
    <t>Betón prekladov železový (bez výstuže) tr. C 25/30</t>
  </si>
  <si>
    <t>1370651164</t>
  </si>
  <si>
    <t>31</t>
  </si>
  <si>
    <t>317351107</t>
  </si>
  <si>
    <t>Debnenie prekladu  vrátane podpornej konštrukcie výšky do 4 m zhotovenie</t>
  </si>
  <si>
    <t>-927574499</t>
  </si>
  <si>
    <t>32</t>
  </si>
  <si>
    <t>317351108</t>
  </si>
  <si>
    <t>Debnenie prekladu  vrátane podpornej konštrukcie výšky do 4 m odstránenie</t>
  </si>
  <si>
    <t>-369139954</t>
  </si>
  <si>
    <t>33</t>
  </si>
  <si>
    <t>317361821</t>
  </si>
  <si>
    <t>Výstuž prekladov z ocele 10505</t>
  </si>
  <si>
    <t>-11288075</t>
  </si>
  <si>
    <t>34</t>
  </si>
  <si>
    <t>342272102</t>
  </si>
  <si>
    <t xml:space="preserve">Priečky z tvárnic plynosilikátových hr. 100 mm P2-500 hladkých, na MVC </t>
  </si>
  <si>
    <t>-856170725</t>
  </si>
  <si>
    <t>35</t>
  </si>
  <si>
    <t>342272104</t>
  </si>
  <si>
    <t xml:space="preserve">Priečky z tvárnic plynosilikátových hr. 150 mm P2-500 hladkých, na MVC </t>
  </si>
  <si>
    <t>-591732096</t>
  </si>
  <si>
    <t>36</t>
  </si>
  <si>
    <t>342948115</t>
  </si>
  <si>
    <t>Ukotvenie priečok ku konštrukciam</t>
  </si>
  <si>
    <t>-517315611</t>
  </si>
  <si>
    <t>37</t>
  </si>
  <si>
    <t>346244354</t>
  </si>
  <si>
    <t>Obmurovka modulu  plôch rovných z tvárnic plynosilikátových a malty, hrúbky 75 mm</t>
  </si>
  <si>
    <t>-242407996</t>
  </si>
  <si>
    <t>38</t>
  </si>
  <si>
    <t>411321314</t>
  </si>
  <si>
    <t>Betón stropov doskových a trámových,  železový tr. C 20/25</t>
  </si>
  <si>
    <t>1545432353</t>
  </si>
  <si>
    <t>39</t>
  </si>
  <si>
    <t>411354241</t>
  </si>
  <si>
    <t>Debnenie stropu, zabudované s plechom trapézovým  hr. 0,8 mm</t>
  </si>
  <si>
    <t>1747476391</t>
  </si>
  <si>
    <t>40</t>
  </si>
  <si>
    <t>411362021</t>
  </si>
  <si>
    <t>Výstuž stropov doskových, trámových, vložkových,konzolových alebo balkónových, zo zváraných sietí KARI</t>
  </si>
  <si>
    <t>1680182790</t>
  </si>
  <si>
    <t>41</t>
  </si>
  <si>
    <t>417321515</t>
  </si>
  <si>
    <t>Betón stužujúcich pásov a vencov železový tr. C 25/30</t>
  </si>
  <si>
    <t>-1068635693</t>
  </si>
  <si>
    <t>42</t>
  </si>
  <si>
    <t>417351115</t>
  </si>
  <si>
    <t>Debnenie bočníc stužujúcich pásov a vencov vrátane vzpier zhotovenie</t>
  </si>
  <si>
    <t>-1004021184</t>
  </si>
  <si>
    <t>43</t>
  </si>
  <si>
    <t>417351116</t>
  </si>
  <si>
    <t>Debnenie bočníc stužujúcich pásov a vencov vrátane vzpier odstránenie</t>
  </si>
  <si>
    <t>1060794880</t>
  </si>
  <si>
    <t>44</t>
  </si>
  <si>
    <t>417361821</t>
  </si>
  <si>
    <t>Výstuž stužujúcich pásov a vencov z betonárskej ocele 10505</t>
  </si>
  <si>
    <t>-36263788</t>
  </si>
  <si>
    <t>45</t>
  </si>
  <si>
    <t>430321414</t>
  </si>
  <si>
    <t>Schodiskové konštrukcie, betón železový tr. C 25/30</t>
  </si>
  <si>
    <t>-2134084831</t>
  </si>
  <si>
    <t>46</t>
  </si>
  <si>
    <t>430361821</t>
  </si>
  <si>
    <t>Výstuž schodiskových konštrukcií z betonárskej ocele 10505</t>
  </si>
  <si>
    <t>460130282</t>
  </si>
  <si>
    <t>47</t>
  </si>
  <si>
    <t>431351121</t>
  </si>
  <si>
    <t>Debnenie do 4 m výšky - podest a podstupňových dosiek pôdorysne priamočiarych zhotovenie</t>
  </si>
  <si>
    <t>2059392448</t>
  </si>
  <si>
    <t>48</t>
  </si>
  <si>
    <t>431351122</t>
  </si>
  <si>
    <t>Debnenie do 4 m výšky - podest a podstupňových dosiek pôdorysne priamočiarych odstránenie</t>
  </si>
  <si>
    <t>2059731817</t>
  </si>
  <si>
    <t>49</t>
  </si>
  <si>
    <t>431351128</t>
  </si>
  <si>
    <t>Príplatok za podpornú konštrukciu podest a podstupňových dosiek výšky nad 4 do 6 m zhotovenie</t>
  </si>
  <si>
    <t>2125997386</t>
  </si>
  <si>
    <t>50</t>
  </si>
  <si>
    <t>431351129</t>
  </si>
  <si>
    <t>Príplatok za podpornú konštrukciu podest a podstupňových dosiek výšky nad 4 do 6 m odstránenie</t>
  </si>
  <si>
    <t>1927400630</t>
  </si>
  <si>
    <t>51</t>
  </si>
  <si>
    <t>433351131</t>
  </si>
  <si>
    <t>Debnenie - vrátane podpernej konštrukcie - schodníc pôdorysne priamočiarych zhotovenie</t>
  </si>
  <si>
    <t>-2117550970</t>
  </si>
  <si>
    <t>52</t>
  </si>
  <si>
    <t>433351132</t>
  </si>
  <si>
    <t>Debnenie - vrátane podpernej konštrukcie - schodníc pôdorysne priamočiarych odstránenie</t>
  </si>
  <si>
    <t>1225477780</t>
  </si>
  <si>
    <t>53</t>
  </si>
  <si>
    <t>451971111</t>
  </si>
  <si>
    <t>Položenie podklad. vrstvy z geotext., s prekrytím pásov 150 mm</t>
  </si>
  <si>
    <t>2018165452</t>
  </si>
  <si>
    <t>54</t>
  </si>
  <si>
    <t>59284099</t>
  </si>
  <si>
    <t>55</t>
  </si>
  <si>
    <t>564831111R</t>
  </si>
  <si>
    <t>Zásyp kamenivom dunajský štrk hr. 100 mm</t>
  </si>
  <si>
    <t>-499963136</t>
  </si>
  <si>
    <t>56</t>
  </si>
  <si>
    <t>610991111</t>
  </si>
  <si>
    <t>Zakrývanie výplní vnútorných okenných otvorov</t>
  </si>
  <si>
    <t>1472884948</t>
  </si>
  <si>
    <t>57</t>
  </si>
  <si>
    <t>611460121</t>
  </si>
  <si>
    <t>Príprava vnútorného podkladu stropov penetráciou základnou</t>
  </si>
  <si>
    <t>-504358736</t>
  </si>
  <si>
    <t>58</t>
  </si>
  <si>
    <t>611460223</t>
  </si>
  <si>
    <t>Vnútorná omietka stropov vápenná štuková  hr. 5 mm</t>
  </si>
  <si>
    <t>-1091343933</t>
  </si>
  <si>
    <t>59</t>
  </si>
  <si>
    <t>612403399</t>
  </si>
  <si>
    <t>Hrubá výplň rýh na stenách akoukoľvek maltou, akejkoľvek šírky ryhy</t>
  </si>
  <si>
    <t>2073854514</t>
  </si>
  <si>
    <t>60</t>
  </si>
  <si>
    <t>612409991</t>
  </si>
  <si>
    <t>Začistenie omietok (s dodaním hmoty) okolo okien, dverí,podláh, obkladov atď.</t>
  </si>
  <si>
    <t>-1523695239</t>
  </si>
  <si>
    <t>61</t>
  </si>
  <si>
    <t>612465116</t>
  </si>
  <si>
    <t xml:space="preserve">Príprava vnútorného podkladu stien Univerzálny základ </t>
  </si>
  <si>
    <t>78450689</t>
  </si>
  <si>
    <t>62</t>
  </si>
  <si>
    <t>612465118</t>
  </si>
  <si>
    <t xml:space="preserve">Príprava vnútorného podkladu stien - adhézny mostík na nesavé povrchy </t>
  </si>
  <si>
    <t>-1820008734</t>
  </si>
  <si>
    <t>63</t>
  </si>
  <si>
    <t>612465135</t>
  </si>
  <si>
    <t xml:space="preserve">Vnútorná omietka stien , vápennocementová, strojné miešanie, ručné nanášanie, jadrová hr. 10 mm </t>
  </si>
  <si>
    <t>1128367581</t>
  </si>
  <si>
    <t>64</t>
  </si>
  <si>
    <t>612465143</t>
  </si>
  <si>
    <t>Vnútorná omietka stien štuková , strojné miešanie, ručné nanášanie, jemná šťuková hr. 4 mm</t>
  </si>
  <si>
    <t>730748154</t>
  </si>
  <si>
    <t>65</t>
  </si>
  <si>
    <t>612473186</t>
  </si>
  <si>
    <t>Príplatok za zabudované rohovníky (uholníky) na hrany stien (meria sa v m dľ.)</t>
  </si>
  <si>
    <t>635700641</t>
  </si>
  <si>
    <t>66</t>
  </si>
  <si>
    <t>612481119</t>
  </si>
  <si>
    <t>Potiahnutie vnútorných stien, sklotextílnou mriežkou</t>
  </si>
  <si>
    <t>707683053</t>
  </si>
  <si>
    <t>67</t>
  </si>
  <si>
    <t>622460121</t>
  </si>
  <si>
    <t>Príprava vonkajšieho podkladu stien penetráciou základnou</t>
  </si>
  <si>
    <t>-1331773289</t>
  </si>
  <si>
    <t>68</t>
  </si>
  <si>
    <t>622464232</t>
  </si>
  <si>
    <t>Vonkajšia omietka stien tenkovrstvová  silikónová,  škrabaná, hr. 2 mm</t>
  </si>
  <si>
    <t>1972414322</t>
  </si>
  <si>
    <t>69</t>
  </si>
  <si>
    <t>622465112</t>
  </si>
  <si>
    <t>Vonkajšia omietka stien mramorové zrná, strednozrnná</t>
  </si>
  <si>
    <t>1747292434</t>
  </si>
  <si>
    <t>70</t>
  </si>
  <si>
    <t>622466136</t>
  </si>
  <si>
    <t>Vonkajšia omietka jadrová vápennocementová, strojné miešanie, ručné nanášanie</t>
  </si>
  <si>
    <t>-257095174</t>
  </si>
  <si>
    <t>71</t>
  </si>
  <si>
    <t>622902110</t>
  </si>
  <si>
    <t>Očistenie fasády tlakovou vodou</t>
  </si>
  <si>
    <t>-1132583105</t>
  </si>
  <si>
    <t>72</t>
  </si>
  <si>
    <t>625250151</t>
  </si>
  <si>
    <t>Doteplenie konštrukcie hr. 30 mm, systém XPS ostenia lepený celoplošne bez prikotvenia</t>
  </si>
  <si>
    <t>915113761</t>
  </si>
  <si>
    <t>73</t>
  </si>
  <si>
    <t>625250156</t>
  </si>
  <si>
    <t>Doteplenie konštrukcie hr. 100 mm, systém XPS , lepený rámovo s prikotvením</t>
  </si>
  <si>
    <t>-547324118</t>
  </si>
  <si>
    <t>74</t>
  </si>
  <si>
    <t>625251340</t>
  </si>
  <si>
    <t>Kontaktný zatepľovací systém hr.160mm - minerálne riešenie</t>
  </si>
  <si>
    <t>-1730016653</t>
  </si>
  <si>
    <t>75</t>
  </si>
  <si>
    <t>625251372</t>
  </si>
  <si>
    <t>Kontaktný zatepľovací systém ostenia hr. 30 mm - minerálne riešenie</t>
  </si>
  <si>
    <t>-1563025662</t>
  </si>
  <si>
    <t>76</t>
  </si>
  <si>
    <t>625258253</t>
  </si>
  <si>
    <t>Kontaktný zatepľovací systém podhľadov dosky z MW, skrutkovacie kotvy</t>
  </si>
  <si>
    <t>-754805309</t>
  </si>
  <si>
    <t>77</t>
  </si>
  <si>
    <t>631313611</t>
  </si>
  <si>
    <t>Mazanina z betónu prostého (m3) tr. C 16/20 hr.nad 80 do 120 mm</t>
  </si>
  <si>
    <t>437955759</t>
  </si>
  <si>
    <t>78</t>
  </si>
  <si>
    <t>631315711</t>
  </si>
  <si>
    <t>Mazanina z betónu prostého (m3) tr. C 25/30 hr.nad 120 do 240 mm</t>
  </si>
  <si>
    <t>-647579112</t>
  </si>
  <si>
    <t>79</t>
  </si>
  <si>
    <t>631362021</t>
  </si>
  <si>
    <t>Výstuž mazanín z betónov (z kameniva) a z ľahkých betónov zo zváraných sietí z drôtov typu KARI</t>
  </si>
  <si>
    <t>-319673050</t>
  </si>
  <si>
    <t>80</t>
  </si>
  <si>
    <t>632452151</t>
  </si>
  <si>
    <t>Poter pieskovocementový 600kg/m3 bez neobrusnej prísady hr do 50 mm</t>
  </si>
  <si>
    <t>-1931455303</t>
  </si>
  <si>
    <t>81</t>
  </si>
  <si>
    <t>632477005</t>
  </si>
  <si>
    <t>Nivelačná stierka podlahová  hrúbky 3mm</t>
  </si>
  <si>
    <t>1799410047</t>
  </si>
  <si>
    <t>82</t>
  </si>
  <si>
    <t>642942111</t>
  </si>
  <si>
    <t>Osadenie oceľového dverového rámu plochy otvoru do 2, 5m2 dodatočne</t>
  </si>
  <si>
    <t>2022754368</t>
  </si>
  <si>
    <t>83</t>
  </si>
  <si>
    <t>5533194100</t>
  </si>
  <si>
    <t>Zárubeň oceľová 60x197</t>
  </si>
  <si>
    <t>-1783336585</t>
  </si>
  <si>
    <t>84</t>
  </si>
  <si>
    <t>5533194500</t>
  </si>
  <si>
    <t>Zárubeň oceľová 80x197</t>
  </si>
  <si>
    <t>1781427063</t>
  </si>
  <si>
    <t>85</t>
  </si>
  <si>
    <t>5533230500</t>
  </si>
  <si>
    <t>Zárubňa oceľová 90x197</t>
  </si>
  <si>
    <t>-1562182478</t>
  </si>
  <si>
    <t>86</t>
  </si>
  <si>
    <t>5533230700</t>
  </si>
  <si>
    <t>Zárubeň oceľová 110x197</t>
  </si>
  <si>
    <t>505852666</t>
  </si>
  <si>
    <t>87</t>
  </si>
  <si>
    <t>648991113</t>
  </si>
  <si>
    <t>Osadenie parapetných dosiek z plastických a poloplast., hmôt, š. nad 200 mm</t>
  </si>
  <si>
    <t>-487168521</t>
  </si>
  <si>
    <t>88</t>
  </si>
  <si>
    <t>5624900350</t>
  </si>
  <si>
    <t xml:space="preserve">Plastová parapetná doska </t>
  </si>
  <si>
    <t>-1523705815</t>
  </si>
  <si>
    <t>89</t>
  </si>
  <si>
    <t>916561112</t>
  </si>
  <si>
    <t>Osadenie záhonového alebo parkového obrubníka betón., do lôžka z bet. pros. tr. C 16/20 s bočnou oporou</t>
  </si>
  <si>
    <t>-1127643848</t>
  </si>
  <si>
    <t>90</t>
  </si>
  <si>
    <t>5921954660</t>
  </si>
  <si>
    <t>Obrubník parkový 100x20x5 cm</t>
  </si>
  <si>
    <t>-1075927231</t>
  </si>
  <si>
    <t>91</t>
  </si>
  <si>
    <t>918101112</t>
  </si>
  <si>
    <t>Lôžko pod obrubníky, krajníky alebo obruby z dlažob. kociek z betónu prostého tr. C 16/20</t>
  </si>
  <si>
    <t>-1522286041</t>
  </si>
  <si>
    <t>92</t>
  </si>
  <si>
    <t>919735124</t>
  </si>
  <si>
    <t>Rezanie existujúceho betónového krytu alebo podkladu hĺbky nad 150 do 200 mm</t>
  </si>
  <si>
    <t>-214061007</t>
  </si>
  <si>
    <t>93</t>
  </si>
  <si>
    <t>941941032</t>
  </si>
  <si>
    <t>Montáž lešenia ľahkého pracovného radového s podlahami šírky od 0,80 do 1,00 m, výšky nad 10 do 30 m</t>
  </si>
  <si>
    <t>-1626750458</t>
  </si>
  <si>
    <t>94</t>
  </si>
  <si>
    <t>941941192</t>
  </si>
  <si>
    <t>Príplatok za prvý a každý ďalší i začatý mesiac použitia lešenia ľahkého pracovného radového s podlahami šírky od 0,80 do 1,00 m, výšky nad 10 do 30 m</t>
  </si>
  <si>
    <t>1085050745</t>
  </si>
  <si>
    <t>95</t>
  </si>
  <si>
    <t>941941832</t>
  </si>
  <si>
    <t>Demontáž lešenia ľahkého pracovného radového s podlahami šírky nad 0,80 do 1,00 m, výšky nad 10 do 30 m</t>
  </si>
  <si>
    <t>-222881718</t>
  </si>
  <si>
    <t>96</t>
  </si>
  <si>
    <t>941955001</t>
  </si>
  <si>
    <t>Lešenie ľahké pracovné pomocné, s výškou lešeňovej podlahy do 1,20 m</t>
  </si>
  <si>
    <t>-638902002</t>
  </si>
  <si>
    <t>97</t>
  </si>
  <si>
    <t>952901111</t>
  </si>
  <si>
    <t>Vyčistenie budov pri výške podlaží do 4m</t>
  </si>
  <si>
    <t>802437202</t>
  </si>
  <si>
    <t>98</t>
  </si>
  <si>
    <t>953945102</t>
  </si>
  <si>
    <t>-2063465743</t>
  </si>
  <si>
    <t>99</t>
  </si>
  <si>
    <t>953996121</t>
  </si>
  <si>
    <t xml:space="preserve">Príslušenstvo k zateplovaciemu systému -, okenný profil s páskou APU s integrovanou tkaninou - APU 6 / 2,5 m </t>
  </si>
  <si>
    <t>670399168</t>
  </si>
  <si>
    <t>100</t>
  </si>
  <si>
    <t>953996131</t>
  </si>
  <si>
    <t>Príslušenstvo k zateplovaciemu systému -, rohový PVC profil s integrovanou tkaninou - PVC 100x100</t>
  </si>
  <si>
    <t>-707158219</t>
  </si>
  <si>
    <t>101</t>
  </si>
  <si>
    <t>953996142</t>
  </si>
  <si>
    <t xml:space="preserve">Príslušenstvo k zateplovaciemu systému -, rohový PVC profil s odkvapničkou a integrovanou tkaninou - PVC 100x100 nepriznaný vo fasáde </t>
  </si>
  <si>
    <t>-252749485</t>
  </si>
  <si>
    <t>102</t>
  </si>
  <si>
    <t>962032231</t>
  </si>
  <si>
    <t>Búranie muriva nadzákladového z tehál pálených, vápenopieskových,cementových na maltu,  -1,90500t</t>
  </si>
  <si>
    <t>77841670</t>
  </si>
  <si>
    <t>103</t>
  </si>
  <si>
    <t>962032631</t>
  </si>
  <si>
    <t>Búranie komínov. muriva z tehál nad strechou na akúkoľvek maltu x,  -1,63300t</t>
  </si>
  <si>
    <t>2071635908</t>
  </si>
  <si>
    <t>104</t>
  </si>
  <si>
    <t>963051113</t>
  </si>
  <si>
    <t>Búranie železobetónových stropov doskových hr.nad 80 mm,  -2,40000t</t>
  </si>
  <si>
    <t>912705495</t>
  </si>
  <si>
    <t>105</t>
  </si>
  <si>
    <t>9650101</t>
  </si>
  <si>
    <t>Brúsenie podkladu</t>
  </si>
  <si>
    <t>403907548</t>
  </si>
  <si>
    <t>106</t>
  </si>
  <si>
    <t>965043441</t>
  </si>
  <si>
    <t>Búranie podkladov pod dlažby, liatych dlažieb a mazanín,betón s poterom,teracom hr.do 150 mm,  plochy nad 4 m2 -2,20000t</t>
  </si>
  <si>
    <t>1828444139</t>
  </si>
  <si>
    <t>107</t>
  </si>
  <si>
    <t>968061126</t>
  </si>
  <si>
    <t>Vyvesenie alebo zavesenie dreveného dverného krídla nad 2 m2</t>
  </si>
  <si>
    <t>32297352</t>
  </si>
  <si>
    <t>108</t>
  </si>
  <si>
    <t>968063455</t>
  </si>
  <si>
    <t>Vybúranie kovových dverových zárubní,  -0,08200t</t>
  </si>
  <si>
    <t>1951411037</t>
  </si>
  <si>
    <t>109</t>
  </si>
  <si>
    <t>971033632</t>
  </si>
  <si>
    <t xml:space="preserve">Búranie prierazov  </t>
  </si>
  <si>
    <t>193480879</t>
  </si>
  <si>
    <t>110</t>
  </si>
  <si>
    <t>978011191</t>
  </si>
  <si>
    <t>Otlčenie omietok vnútorných vápenných alebo vápennocementových v rozsahu do 100 %,  -0,05000t</t>
  </si>
  <si>
    <t>-1834257447</t>
  </si>
  <si>
    <t>111</t>
  </si>
  <si>
    <t>978015291</t>
  </si>
  <si>
    <t>Otlčenie omietok vonkajších priečelí jednoduchých, s vyškriabaním škár, očistením muriva, v rozsahu do 100 %,  -0,05900t</t>
  </si>
  <si>
    <t>-923815084</t>
  </si>
  <si>
    <t>112</t>
  </si>
  <si>
    <t>978059531</t>
  </si>
  <si>
    <t>Odsekanie a odobratie stien z obkladačiek vnútorných nad 2 m2,  -0,06800t</t>
  </si>
  <si>
    <t>-1102375541</t>
  </si>
  <si>
    <t>113</t>
  </si>
  <si>
    <t>979011111</t>
  </si>
  <si>
    <t>Zvislá doprava sutiny a vybúraných hmôt za prvé podlažie nad alebo pod základným podlažím</t>
  </si>
  <si>
    <t>-1572979292</t>
  </si>
  <si>
    <t>114</t>
  </si>
  <si>
    <t>979011121</t>
  </si>
  <si>
    <t>Zvislá doprava sutiny a vybúraných hmôt za každé ďalšie podlažie</t>
  </si>
  <si>
    <t>17059590</t>
  </si>
  <si>
    <t>115</t>
  </si>
  <si>
    <t>979081111</t>
  </si>
  <si>
    <t>Odvoz sutiny a vybúraných hmôt na skládku do 1 km</t>
  </si>
  <si>
    <t>-1763343298</t>
  </si>
  <si>
    <t>116</t>
  </si>
  <si>
    <t>979081121</t>
  </si>
  <si>
    <t>Odvoz sutiny a vybúraných hmôt na skládku za každý ďalší 1 km</t>
  </si>
  <si>
    <t>-657960745</t>
  </si>
  <si>
    <t>117</t>
  </si>
  <si>
    <t>979082111</t>
  </si>
  <si>
    <t>Vnútrostavenisková doprava sutiny a vybúraných hmôt do 10 m</t>
  </si>
  <si>
    <t>-1136999815</t>
  </si>
  <si>
    <t>118</t>
  </si>
  <si>
    <t>979082121</t>
  </si>
  <si>
    <t>Vnútrostavenisková doprava sutiny a vybúraných hmôt za každých ďalších 5 m</t>
  </si>
  <si>
    <t>-2107303126</t>
  </si>
  <si>
    <t>119</t>
  </si>
  <si>
    <t>979087213</t>
  </si>
  <si>
    <t>Nakladanie na dopravné prostriedky pre vodorovnú dopravu vybúraných hmôt</t>
  </si>
  <si>
    <t>-646888761</t>
  </si>
  <si>
    <t>120</t>
  </si>
  <si>
    <t>979089012</t>
  </si>
  <si>
    <t>Poplatok za skladovanie - betón, tehly, dlaždice (17 01 ), ostatné</t>
  </si>
  <si>
    <t>1572611936</t>
  </si>
  <si>
    <t>121</t>
  </si>
  <si>
    <t>999281111</t>
  </si>
  <si>
    <t>Presun hmôt pre opravy a údržbu objektov vrátane vonkajších plášťov výšky do 25 m</t>
  </si>
  <si>
    <t>1522764024</t>
  </si>
  <si>
    <t>122</t>
  </si>
  <si>
    <t>711132107</t>
  </si>
  <si>
    <t>Zhotovenie izolácie proti zemnej vlhkosti nopovou fóloiu položenou voľne na ploche zvislej</t>
  </si>
  <si>
    <t>1310880720</t>
  </si>
  <si>
    <t>123</t>
  </si>
  <si>
    <t>283230002700</t>
  </si>
  <si>
    <t>Nopová  fólia pre spodnú stavbu</t>
  </si>
  <si>
    <t>704129350</t>
  </si>
  <si>
    <t>124</t>
  </si>
  <si>
    <t>711411020</t>
  </si>
  <si>
    <t>Zhotovenie izolácie proti tlakovej vode na zvislej ploche  náterom z kryštalickej izolácie</t>
  </si>
  <si>
    <t>1070045989</t>
  </si>
  <si>
    <t>125</t>
  </si>
  <si>
    <t>245640000100</t>
  </si>
  <si>
    <t>Náter ochranný kryštalická izolácia</t>
  </si>
  <si>
    <t>kg</t>
  </si>
  <si>
    <t>1902722368</t>
  </si>
  <si>
    <t>126</t>
  </si>
  <si>
    <t>711462301</t>
  </si>
  <si>
    <t>Izolácia proti povrchovej a podpovrchovej tlakovej vode tekutou izoláciou na ploche vodorovnej</t>
  </si>
  <si>
    <t>1807252969</t>
  </si>
  <si>
    <t>127</t>
  </si>
  <si>
    <t>711463301</t>
  </si>
  <si>
    <t>Izolácia proti povrchovej a podpovrchovej tlakovej vode tekutou izoláciou na ploche zvislej</t>
  </si>
  <si>
    <t>2103937337</t>
  </si>
  <si>
    <t>128</t>
  </si>
  <si>
    <t>711471053</t>
  </si>
  <si>
    <t>Zhotovenie  izolácie vodorovne fóliou z ľahčeného polyetylénu položenou voľne</t>
  </si>
  <si>
    <t>670129183</t>
  </si>
  <si>
    <t>129</t>
  </si>
  <si>
    <t>2830010400</t>
  </si>
  <si>
    <t xml:space="preserve">Fólia PE </t>
  </si>
  <si>
    <t>1763705533</t>
  </si>
  <si>
    <t>130</t>
  </si>
  <si>
    <t>998711203</t>
  </si>
  <si>
    <t>Presun hmôt pre izoláciu proti vode v objektoch výšky nad 12 do 60 m</t>
  </si>
  <si>
    <t>%</t>
  </si>
  <si>
    <t>-1253410238</t>
  </si>
  <si>
    <t>131</t>
  </si>
  <si>
    <t>712290010</t>
  </si>
  <si>
    <t xml:space="preserve">Zhotovenie parozábrany </t>
  </si>
  <si>
    <t>-2012707693</t>
  </si>
  <si>
    <t>132</t>
  </si>
  <si>
    <t>2832208026</t>
  </si>
  <si>
    <t xml:space="preserve">Parozábrana </t>
  </si>
  <si>
    <t>270488834</t>
  </si>
  <si>
    <t>133</t>
  </si>
  <si>
    <t>998712203</t>
  </si>
  <si>
    <t>Presun hmôt pre izoláciu povlakovej krytiny v objektoch výšky nad 12 do 24 m</t>
  </si>
  <si>
    <t>-186483469</t>
  </si>
  <si>
    <t>134</t>
  </si>
  <si>
    <t>713122111</t>
  </si>
  <si>
    <t>Montáž tepelnej izolácie doskami podláh, jednovrstvová</t>
  </si>
  <si>
    <t>1125754809</t>
  </si>
  <si>
    <t>135</t>
  </si>
  <si>
    <t>283720000200</t>
  </si>
  <si>
    <t>Podlahový polystyrén EPS hr. 50 mm</t>
  </si>
  <si>
    <t>2074584235</t>
  </si>
  <si>
    <t>136</t>
  </si>
  <si>
    <t>713141151</t>
  </si>
  <si>
    <t>Montáž tepelnej izolácie pásmi striech, dvojvrstvá kladenie na sucho</t>
  </si>
  <si>
    <t>-1548394832</t>
  </si>
  <si>
    <t>137</t>
  </si>
  <si>
    <t>631440001000</t>
  </si>
  <si>
    <t>Doska MPN, 180x600x1000 mm, čadičová minerálna izolácia pre podhľady a stropy</t>
  </si>
  <si>
    <t>1153737957</t>
  </si>
  <si>
    <t>138</t>
  </si>
  <si>
    <t>204910689</t>
  </si>
  <si>
    <t>139</t>
  </si>
  <si>
    <t>998713203</t>
  </si>
  <si>
    <t>Presun hmôt pre izolácie tepelné v objektoch výšky nad 12 m do 24 m</t>
  </si>
  <si>
    <t>-297364799</t>
  </si>
  <si>
    <t>140</t>
  </si>
  <si>
    <t>762331812</t>
  </si>
  <si>
    <t>Demontáž viazaných konštrukcií krovov so sklonom do 60°, prierez. plochy 120 - 224 cm2,  -0.01400t</t>
  </si>
  <si>
    <t>807977126</t>
  </si>
  <si>
    <t>141</t>
  </si>
  <si>
    <t>762332110</t>
  </si>
  <si>
    <t>Montáž viazaných konštrukcií krovov striech z reziva priemernej plochy do 120 cm2</t>
  </si>
  <si>
    <t>-986658675</t>
  </si>
  <si>
    <t>142</t>
  </si>
  <si>
    <t>605420000300</t>
  </si>
  <si>
    <t>Rezivo stavebné zo smreku - hranoly hranené</t>
  </si>
  <si>
    <t>1189850594</t>
  </si>
  <si>
    <t>143</t>
  </si>
  <si>
    <t>762332120</t>
  </si>
  <si>
    <t>Montáž viazaných konštrukcií krovov striech z reziva priemernej plochy 120-224 cm2</t>
  </si>
  <si>
    <t>2111553805</t>
  </si>
  <si>
    <t>144</t>
  </si>
  <si>
    <t>762332130</t>
  </si>
  <si>
    <t>Montáž viazaných konštrukcií krovov striech z reziva priemernej plochy 224-288 cm2</t>
  </si>
  <si>
    <t>-129724453</t>
  </si>
  <si>
    <t>145</t>
  </si>
  <si>
    <t>762341201</t>
  </si>
  <si>
    <t>Montáž latovania jednoduchých striech pre sklon do 60°</t>
  </si>
  <si>
    <t>2061527168</t>
  </si>
  <si>
    <t>146</t>
  </si>
  <si>
    <t>762341252</t>
  </si>
  <si>
    <t>Montáž kontralát pre sklon od 22° do 35°</t>
  </si>
  <si>
    <t>1813784041</t>
  </si>
  <si>
    <t>147</t>
  </si>
  <si>
    <t>605430000300</t>
  </si>
  <si>
    <t>Rezivo stavebné zo smreku - strešné laty impregnované 50x60</t>
  </si>
  <si>
    <t>51771535</t>
  </si>
  <si>
    <t>148</t>
  </si>
  <si>
    <t>605430000200</t>
  </si>
  <si>
    <t>Rezivo stavebné zo smreku - strešné laty impregnované 50x50</t>
  </si>
  <si>
    <t>543260389</t>
  </si>
  <si>
    <t>149</t>
  </si>
  <si>
    <t>762342811</t>
  </si>
  <si>
    <t>Demontáž latovania striech so sklonom do 60 st., pri osovej vzdialenosti lát do 0, 22 m,  -0.00700t</t>
  </si>
  <si>
    <t>-973756766</t>
  </si>
  <si>
    <t>150</t>
  </si>
  <si>
    <t>762395000</t>
  </si>
  <si>
    <t>Spojovacie prostriedky pre viazané konštrukcie krovov, debnenie a laťovanie, nadstrešné konštr., spádové kliny - svorky, dosky, klince, pásová oceľ, vruty</t>
  </si>
  <si>
    <t>1105957035</t>
  </si>
  <si>
    <t>151</t>
  </si>
  <si>
    <t>762421305</t>
  </si>
  <si>
    <t>Obloženie stropov alebo strešných podhľadov z dosiek OSB skrutkovaných na zraz hr. dosky 22 mm</t>
  </si>
  <si>
    <t>1667900849</t>
  </si>
  <si>
    <t>152</t>
  </si>
  <si>
    <t>998762203</t>
  </si>
  <si>
    <t>Presun hmôt pre konštrukcie tesárske v objektoch výšky od 12 do 24 m</t>
  </si>
  <si>
    <t>1232527271</t>
  </si>
  <si>
    <t>153</t>
  </si>
  <si>
    <t>763138220</t>
  </si>
  <si>
    <t>Podhľad SDK  RB 12.5 mm závesný, oceľová podkonštrukcia CD</t>
  </si>
  <si>
    <t>-647812120</t>
  </si>
  <si>
    <t>154</t>
  </si>
  <si>
    <t>763138222</t>
  </si>
  <si>
    <t>Podhľad SDK  RBI 12.5 mm závesný, dvojúrovňová oceľová podkonštrukcia CD</t>
  </si>
  <si>
    <t>-181179156</t>
  </si>
  <si>
    <t>155</t>
  </si>
  <si>
    <t>763138250</t>
  </si>
  <si>
    <t xml:space="preserve">Protipožiarny podhľad SDK RF 15 mm (závesný,  oceľová podkonštrukcia CD, </t>
  </si>
  <si>
    <t>1924613450</t>
  </si>
  <si>
    <t>156</t>
  </si>
  <si>
    <t>998763201</t>
  </si>
  <si>
    <t>Presun hmôt pre drevostavby v objektoch výšky do 12 m</t>
  </si>
  <si>
    <t>1942245823</t>
  </si>
  <si>
    <t>157</t>
  </si>
  <si>
    <t>764-002</t>
  </si>
  <si>
    <t>Montáž podstrešnej fólie</t>
  </si>
  <si>
    <t>-2081830355</t>
  </si>
  <si>
    <t>158</t>
  </si>
  <si>
    <t>6288001100</t>
  </si>
  <si>
    <t xml:space="preserve">Poistné hydroizolačné fólie </t>
  </si>
  <si>
    <t>-1192267081</t>
  </si>
  <si>
    <t>159</t>
  </si>
  <si>
    <t>764171323</t>
  </si>
  <si>
    <t>Montáž krytiny z falcovaného plechu hr. 0,7mm vrátane doplnkov</t>
  </si>
  <si>
    <t>-1133852718</t>
  </si>
  <si>
    <t>160</t>
  </si>
  <si>
    <t>5535038000</t>
  </si>
  <si>
    <t>Strešná krytina poplastovaný falcovaný plech hr. 0,7mm vrátane doplnkov</t>
  </si>
  <si>
    <t>1581724146</t>
  </si>
  <si>
    <t>161</t>
  </si>
  <si>
    <t>5535038001</t>
  </si>
  <si>
    <t xml:space="preserve">D+M Snehové zachytávače </t>
  </si>
  <si>
    <t>-1172279123</t>
  </si>
  <si>
    <t>162</t>
  </si>
  <si>
    <t>764311822</t>
  </si>
  <si>
    <t>Demontáž krytiny hladkej strešnej z tabúľ   -0,00732t</t>
  </si>
  <si>
    <t>-863530432</t>
  </si>
  <si>
    <t>163</t>
  </si>
  <si>
    <t>764352427.2</t>
  </si>
  <si>
    <t>Žľaby z pozinkovaného poplastovaného plechu, pododkvapové polkruhové rš.330mm</t>
  </si>
  <si>
    <t>1895331232</t>
  </si>
  <si>
    <t>164</t>
  </si>
  <si>
    <t>764352800</t>
  </si>
  <si>
    <t>Demontáž žľabov pododkvapových polkruhových so sklonom do 30st. rš 250 mm,  -0,00280t</t>
  </si>
  <si>
    <t>-2008285890</t>
  </si>
  <si>
    <t>165</t>
  </si>
  <si>
    <t>764359412.2</t>
  </si>
  <si>
    <t>Žľabový kotlík kónický  z  poplastovaného plechu</t>
  </si>
  <si>
    <t>890128431</t>
  </si>
  <si>
    <t>166</t>
  </si>
  <si>
    <t>764410250</t>
  </si>
  <si>
    <t>Oplechovanie parapetov z poplastovaného PZ plechu, vrátane rohov r.š. 330 mm</t>
  </si>
  <si>
    <t>-1534522610</t>
  </si>
  <si>
    <t>167</t>
  </si>
  <si>
    <t>764430210</t>
  </si>
  <si>
    <t>Oplechovanie okapu z poplastovaného PZ plechu, vrátane rohov r.š. do 250 mm</t>
  </si>
  <si>
    <t>-290968896</t>
  </si>
  <si>
    <t>168</t>
  </si>
  <si>
    <t>764430240</t>
  </si>
  <si>
    <t>Oplechovanie muriva štítov z poplastovaného PZ plechu, vrátane rohov r.š. do 500 mm</t>
  </si>
  <si>
    <t>-226059556</t>
  </si>
  <si>
    <t>169</t>
  </si>
  <si>
    <t>764430241</t>
  </si>
  <si>
    <t>Montáž oplechovania muriva a komínov  z poplastovaného PZ plechu, vrátane rohov r.š. 500 - 600mm</t>
  </si>
  <si>
    <t>-1071683339</t>
  </si>
  <si>
    <t>170</t>
  </si>
  <si>
    <t>764454455</t>
  </si>
  <si>
    <t>Zvodové rúry z poplastovaného plechu</t>
  </si>
  <si>
    <t>1707951078</t>
  </si>
  <si>
    <t>171</t>
  </si>
  <si>
    <t>764454454</t>
  </si>
  <si>
    <t>Žľabový hák 330</t>
  </si>
  <si>
    <t>-1545348969</t>
  </si>
  <si>
    <t>172</t>
  </si>
  <si>
    <t>764454454.5</t>
  </si>
  <si>
    <t>Koleno odtokového potrubia 100 lisované</t>
  </si>
  <si>
    <t>-600434991</t>
  </si>
  <si>
    <t>173</t>
  </si>
  <si>
    <t>764454801</t>
  </si>
  <si>
    <t>Demontáž odpadových rúr kruhových, s priemerom 75 a 100 mm,  -0,00226t</t>
  </si>
  <si>
    <t>959898036</t>
  </si>
  <si>
    <t>174</t>
  </si>
  <si>
    <t>998764203</t>
  </si>
  <si>
    <t>Presun hmôt pre konštrukcie klampiarske v objektoch výšky nad 12 do 24 m</t>
  </si>
  <si>
    <t>-1893017419</t>
  </si>
  <si>
    <t>175</t>
  </si>
  <si>
    <t>765312233</t>
  </si>
  <si>
    <t>Keramická krytina , jednoduchých striech</t>
  </si>
  <si>
    <t>750562050</t>
  </si>
  <si>
    <t>176</t>
  </si>
  <si>
    <t>765314301</t>
  </si>
  <si>
    <t>Hrebeň keramická krytina s použitím vetracieho pásu hliník</t>
  </si>
  <si>
    <t>-371685576</t>
  </si>
  <si>
    <t>177</t>
  </si>
  <si>
    <t>765314419</t>
  </si>
  <si>
    <t>Štítová hrana z okrajových škridiel keramickej krytiny</t>
  </si>
  <si>
    <t>1333569951</t>
  </si>
  <si>
    <t>178</t>
  </si>
  <si>
    <t>765901403</t>
  </si>
  <si>
    <t>Strešná fólia paropriepustná</t>
  </si>
  <si>
    <t>710378619</t>
  </si>
  <si>
    <t>179</t>
  </si>
  <si>
    <t>998765203</t>
  </si>
  <si>
    <t>Presun hmôt pre tvrdé krytiny v objektoch výšky nad 12 do 24 m</t>
  </si>
  <si>
    <t>-1725132724</t>
  </si>
  <si>
    <t>180</t>
  </si>
  <si>
    <t>766621081</t>
  </si>
  <si>
    <t>Montáž plastových výplní otvorov</t>
  </si>
  <si>
    <t>-378132785</t>
  </si>
  <si>
    <t>181</t>
  </si>
  <si>
    <t>6114122102</t>
  </si>
  <si>
    <t xml:space="preserve">Plastové okno jednokrídlové biele, izolačné trojsklo 900x600mm </t>
  </si>
  <si>
    <t>1950119850</t>
  </si>
  <si>
    <t>182</t>
  </si>
  <si>
    <t>6114122103</t>
  </si>
  <si>
    <t>Plastové okno dvojkrídlové biele, izolačné trojsklo 1500x1000mm</t>
  </si>
  <si>
    <t>2041068358</t>
  </si>
  <si>
    <t>183</t>
  </si>
  <si>
    <t>6114122107</t>
  </si>
  <si>
    <t>Plastové okno dvojkrídlové biele, izolačné trojsklo 2400x1950mm so spodným svetlíkom</t>
  </si>
  <si>
    <t>-1052976563</t>
  </si>
  <si>
    <t>184</t>
  </si>
  <si>
    <t>6114122108</t>
  </si>
  <si>
    <t xml:space="preserve">Plastové okno jednokrídlové vnútorné biele,  900x900mm </t>
  </si>
  <si>
    <t>420037737</t>
  </si>
  <si>
    <t>185</t>
  </si>
  <si>
    <t>6114122109</t>
  </si>
  <si>
    <t>Plastové okno výsuvné podávacie vrátane parapetnej dosky vnútorné biele,  1000x1500mm</t>
  </si>
  <si>
    <t>979011360</t>
  </si>
  <si>
    <t>186</t>
  </si>
  <si>
    <t>pol1a</t>
  </si>
  <si>
    <t>Vonkajšie dvere plastové dvojkrídlové plné otváravé 1500 x 2000 mm, nerez.kľučka, nerezová rozeta elektronický zámok</t>
  </si>
  <si>
    <t>465198515</t>
  </si>
  <si>
    <t>187</t>
  </si>
  <si>
    <t>pol00</t>
  </si>
  <si>
    <t>Vnútorná plastová zasklenná stena 3,79x3,25 a 2,535x3,25 do tvaru L s dverami 1070x2095mm</t>
  </si>
  <si>
    <t>2027554906</t>
  </si>
  <si>
    <t>188</t>
  </si>
  <si>
    <t>766642115</t>
  </si>
  <si>
    <t>Montáž dverí posuvných jednokrídlových</t>
  </si>
  <si>
    <t>-1875505391</t>
  </si>
  <si>
    <t>189</t>
  </si>
  <si>
    <t>pol09</t>
  </si>
  <si>
    <t>Interiérové dvere drevené laminované jednokrídlové plné, posuvné 1100x2000 mm</t>
  </si>
  <si>
    <t>141233940</t>
  </si>
  <si>
    <t>190</t>
  </si>
  <si>
    <t>pol15</t>
  </si>
  <si>
    <t>Interiérové dvere drevené laminované jednokrídlové plné, posuvné v stavebnom púzdre 800x2000 mm vrátane púzdra</t>
  </si>
  <si>
    <t>-686600690</t>
  </si>
  <si>
    <t>191</t>
  </si>
  <si>
    <t>766661112</t>
  </si>
  <si>
    <t>Montáž dverového krídla kompletiz.otváravého do oceľovej alebo fošňovej zárubne, jednokrídlové</t>
  </si>
  <si>
    <t>-138858799</t>
  </si>
  <si>
    <t>192</t>
  </si>
  <si>
    <t>pol07d</t>
  </si>
  <si>
    <t>Interiérové dvere drevené laminované  jednokrídlové plné, otváravé 1100x2000 mm, do oceľovej zárubne</t>
  </si>
  <si>
    <t>-1095394278</t>
  </si>
  <si>
    <t>193</t>
  </si>
  <si>
    <t>pol08c</t>
  </si>
  <si>
    <t>Interiérové dvere drevené laminované jednokrídlové plné, otváravé 1100x2000 mm do oceľovej zárubne</t>
  </si>
  <si>
    <t>1452224678</t>
  </si>
  <si>
    <t>194</t>
  </si>
  <si>
    <t>pol10d</t>
  </si>
  <si>
    <t>Interiérové dvere drevené laminované jednokrídlové plné, otváravé 900x2000 mm, do oceľovej zárubne</t>
  </si>
  <si>
    <t>1499093643</t>
  </si>
  <si>
    <t>195</t>
  </si>
  <si>
    <t>pol11e</t>
  </si>
  <si>
    <t>48854128</t>
  </si>
  <si>
    <t>196</t>
  </si>
  <si>
    <t>pol12b</t>
  </si>
  <si>
    <t>Interiérové dvere drevené laminované  jednokrídlové plné, otváravé 800x2000 mm, do oceľovej zárubne</t>
  </si>
  <si>
    <t>-2147395481</t>
  </si>
  <si>
    <t>197</t>
  </si>
  <si>
    <t>pol13c</t>
  </si>
  <si>
    <t>Interiérové dvere drevené laminované jednokrídlové plné, otváravé 800x2000 mm, do oceľovej zárubne</t>
  </si>
  <si>
    <t>2073949342</t>
  </si>
  <si>
    <t>198</t>
  </si>
  <si>
    <t>pol16b</t>
  </si>
  <si>
    <t>Interiérové dvere drevené laminované  jednokrídlové plné, otváravé 600x2000 mm, do oceľovej zárubne</t>
  </si>
  <si>
    <t>1330334658</t>
  </si>
  <si>
    <t>199</t>
  </si>
  <si>
    <t>766661423</t>
  </si>
  <si>
    <t>Montáž dverí protipožiarnych do oceľovej zárubne</t>
  </si>
  <si>
    <t>1706531841</t>
  </si>
  <si>
    <t>200</t>
  </si>
  <si>
    <t>pol05a</t>
  </si>
  <si>
    <t>Interiérové dvere dvojkrídlové plné protipožiarne otváravé 1800x2100 mm, EI 30/D1-C vrátane zárubne</t>
  </si>
  <si>
    <t>-1347539510</t>
  </si>
  <si>
    <t>201</t>
  </si>
  <si>
    <t>pol06</t>
  </si>
  <si>
    <t>Interiérové dvere dvojkrídlové plné protipožiarne , otváravé 1500x2000 mm,  EI30/D1-C+EZ1, vrátane zárubne</t>
  </si>
  <si>
    <t>266353911</t>
  </si>
  <si>
    <t>202</t>
  </si>
  <si>
    <t>pol06a</t>
  </si>
  <si>
    <t>Interiérové dvere drevené protipožiarne dvojkrídlové plné, otváravé 1500x2000 mm, EI30/D1-C, vrátane zárubne</t>
  </si>
  <si>
    <t>2070153690</t>
  </si>
  <si>
    <t>203</t>
  </si>
  <si>
    <t>pol06b</t>
  </si>
  <si>
    <t>Interiérové dvere dvojkrídlové protipožiarne plné, otváravé 1500x2000 mm, EI30/D3-C, vrátane zárubne</t>
  </si>
  <si>
    <t>-1589609106</t>
  </si>
  <si>
    <t>204</t>
  </si>
  <si>
    <t>pol06c</t>
  </si>
  <si>
    <t>Interiérové dvere dvojkrídlové protipožiarne plné, otváravé 1500x2000 mm,  S30/D3-C, vrátane zárubne</t>
  </si>
  <si>
    <t>2023964966</t>
  </si>
  <si>
    <t>205</t>
  </si>
  <si>
    <t>pol07a</t>
  </si>
  <si>
    <t>Interiérové dvere  protipožiarne jednokrídlové plné, otváravé 1100x2000 mm,  EI30/D3-C</t>
  </si>
  <si>
    <t>857512757</t>
  </si>
  <si>
    <t>206</t>
  </si>
  <si>
    <t>pol07b</t>
  </si>
  <si>
    <t>Interiérové dvere jednokrídlové protipožiarne plné, otváravé 1100x2000 mm,  EW30/D3-C</t>
  </si>
  <si>
    <t>27230193</t>
  </si>
  <si>
    <t>207</t>
  </si>
  <si>
    <t>pol07c</t>
  </si>
  <si>
    <t>Interiérové dvere  jednokrídlové protipožiarne plné, otváravé 1100x2000 mm,  EZ1</t>
  </si>
  <si>
    <t>1336974083</t>
  </si>
  <si>
    <t>208</t>
  </si>
  <si>
    <t>pol08a</t>
  </si>
  <si>
    <t>1218841833</t>
  </si>
  <si>
    <t>209</t>
  </si>
  <si>
    <t>pol08b</t>
  </si>
  <si>
    <t>Interiérové dvere  jednokrídlové protipožiarne  plné, otváravé 1100x2000 mm,  EI30/D1-C</t>
  </si>
  <si>
    <t>1466997493</t>
  </si>
  <si>
    <t>210</t>
  </si>
  <si>
    <t>pol10a</t>
  </si>
  <si>
    <t>Interiérové dvere  jednokrídlové protipožiarne plné, otváravé 900x2000 mm,  EW30/D1-C</t>
  </si>
  <si>
    <t>-227000232</t>
  </si>
  <si>
    <t>211</t>
  </si>
  <si>
    <t>pol10b</t>
  </si>
  <si>
    <t>Interiérové dvere  jednokrídlové protipožiarne plné, otváravé 900x2000 mm,  EI30/D3-C</t>
  </si>
  <si>
    <t>-702065981</t>
  </si>
  <si>
    <t>212</t>
  </si>
  <si>
    <t>pol10c</t>
  </si>
  <si>
    <t>Interiérové dvere  jednokrídlové protipožiarne plné, otváravé 900x2000 mm, EW30/D3-C</t>
  </si>
  <si>
    <t>867244186</t>
  </si>
  <si>
    <t>213</t>
  </si>
  <si>
    <t>pol11a</t>
  </si>
  <si>
    <t>Interiérové dvere jednokrídlové protipožiarne plné, otváravé 900x2000 mm,EI30/D3-C</t>
  </si>
  <si>
    <t>1699203938</t>
  </si>
  <si>
    <t>214</t>
  </si>
  <si>
    <t>pol11b</t>
  </si>
  <si>
    <t>Interiérové dvere  jednokrídlové protipožiarne plné, otváravé 900x2000 mm, EW30/D1-C</t>
  </si>
  <si>
    <t>1524949211</t>
  </si>
  <si>
    <t>215</t>
  </si>
  <si>
    <t>pol11c</t>
  </si>
  <si>
    <t>Interiérové dvere jednokrídlové protipožiarne plné, otváravé 900x2000 mm EW30/D3-C</t>
  </si>
  <si>
    <t>-2035821618</t>
  </si>
  <si>
    <t>216</t>
  </si>
  <si>
    <t>pol11d</t>
  </si>
  <si>
    <t>Interiérové dvere jednokrídlové protipožiarne plné, otváravé 900x2000 mm S30/D3-C</t>
  </si>
  <si>
    <t>176627852</t>
  </si>
  <si>
    <t>217</t>
  </si>
  <si>
    <t>pol12a</t>
  </si>
  <si>
    <t>Interiérové dvere jednokrídlové protipožiarne  plné, otváravé 800x2000 mm,  EW30/D1-C</t>
  </si>
  <si>
    <t>-640841</t>
  </si>
  <si>
    <t>218</t>
  </si>
  <si>
    <t>pol13a</t>
  </si>
  <si>
    <t>Interiérové dvere jednokrídlové protipožiarne  plné, otváravé 800x2000 mm,  EI30/D1-C</t>
  </si>
  <si>
    <t>-1906625688</t>
  </si>
  <si>
    <t>219</t>
  </si>
  <si>
    <t>pol13b</t>
  </si>
  <si>
    <t>Interiérové dvere jednokrídlovéprotipožiarne plné, otváravé 800x2000 mm, EI30/D3-C</t>
  </si>
  <si>
    <t>211756139</t>
  </si>
  <si>
    <t>220</t>
  </si>
  <si>
    <t>pol14</t>
  </si>
  <si>
    <t>Interiérové dvere jednokrídlové protipožiarne plné, otváravé 800x2000 mm, EW15/D1-C</t>
  </si>
  <si>
    <t>-1543230540</t>
  </si>
  <si>
    <t>221</t>
  </si>
  <si>
    <t>pol16a</t>
  </si>
  <si>
    <t>Interiérové dvere jednokrídlovéprotipožiarne  plné, otváravé 600x2000 mm,  EW30/D3-C</t>
  </si>
  <si>
    <t>-1557328870</t>
  </si>
  <si>
    <t>222</t>
  </si>
  <si>
    <t>766662133</t>
  </si>
  <si>
    <t>Montáž dverového krídla otočného dvojkrídlového, do existujúcej zárubne, vrátane kovania</t>
  </si>
  <si>
    <t>1556936532</t>
  </si>
  <si>
    <t>223</t>
  </si>
  <si>
    <t>pol05b</t>
  </si>
  <si>
    <t>Interiérové dvere drevené dvojkrídlové plné laminované  otváravé 1800x2100 mm vrátane oceľovej zárubne</t>
  </si>
  <si>
    <t>169762053</t>
  </si>
  <si>
    <t>224</t>
  </si>
  <si>
    <t>pol06d</t>
  </si>
  <si>
    <t>Interiérové dvere drevené dvojkrídlové plné laminované  otváravé 1500x2000 mm vrátane oceľovej zárubne</t>
  </si>
  <si>
    <t>1570084499</t>
  </si>
  <si>
    <t>225</t>
  </si>
  <si>
    <t>766671002</t>
  </si>
  <si>
    <t>Montáž okna strešného  veľkosť okna 78x118 cm M 06 so zatepľovacou sadou, parozábranou a lemovaním</t>
  </si>
  <si>
    <t>-295069521</t>
  </si>
  <si>
    <t>226</t>
  </si>
  <si>
    <t>611310006400</t>
  </si>
  <si>
    <t>Strešné okno drevené kyvné s ventilačnou klapkou GGL 306021 M06, šxv 780x1180 mm, trojsklo</t>
  </si>
  <si>
    <t>1599612078</t>
  </si>
  <si>
    <t>227</t>
  </si>
  <si>
    <t>611380003300</t>
  </si>
  <si>
    <t>Lemovanie  EDW 120 mm M06, bez zatepľovacej sady, pre profilovanú strešnú krytinu</t>
  </si>
  <si>
    <t>387995559</t>
  </si>
  <si>
    <t>228</t>
  </si>
  <si>
    <t>611380008600</t>
  </si>
  <si>
    <t>Manžeta z parotesnej fólie  M06, šxv 780x1180 mm</t>
  </si>
  <si>
    <t>-628641535</t>
  </si>
  <si>
    <t>229</t>
  </si>
  <si>
    <t>611330000400</t>
  </si>
  <si>
    <t>Strešný výlez pre šikmú strechu, pre izolované, vykurované priestory</t>
  </si>
  <si>
    <t>764807853</t>
  </si>
  <si>
    <t>230</t>
  </si>
  <si>
    <t>998766203</t>
  </si>
  <si>
    <t>Presun hmot pre konštrukcie stolárske v objektoch výšky nad 12 do 24 m</t>
  </si>
  <si>
    <t>1332469796</t>
  </si>
  <si>
    <t>231</t>
  </si>
  <si>
    <t>767612100</t>
  </si>
  <si>
    <t xml:space="preserve">Montáž  hliníkových výplní otvorov protipožiarnych </t>
  </si>
  <si>
    <t>-1924586135</t>
  </si>
  <si>
    <t>232</t>
  </si>
  <si>
    <t>pol1</t>
  </si>
  <si>
    <t>Vonkajšie dvere protipožiarne  hliníkové dvojkrídlové plné otváravé 1500 x 2000 mm EI30/D1-C</t>
  </si>
  <si>
    <t>-1802477306</t>
  </si>
  <si>
    <t>233</t>
  </si>
  <si>
    <t>pol2</t>
  </si>
  <si>
    <t>Vonkajšie dvere jednokrídlové protipožiarne hliníkové  plné zateplené, otváravé 1200 x 2000 mm, s nadsvetlíkom výšky 400mm EI30/D3- C</t>
  </si>
  <si>
    <t>-554673976</t>
  </si>
  <si>
    <t>234</t>
  </si>
  <si>
    <t>pol3</t>
  </si>
  <si>
    <t>Vonkajšie dvere hliníkové jednokrídlové protipožiarne plné zateplené, otváravé s tesnením,1100 x 2000 mm,   EI 30/D3-C</t>
  </si>
  <si>
    <t>1950149414</t>
  </si>
  <si>
    <t>235</t>
  </si>
  <si>
    <t>pol04</t>
  </si>
  <si>
    <t>Vonkajšie dvere hliníkové protipožiarne dvojkrídlové plné zateplené, otváravé 2300 x 2400 mm s nadsvetlíkom výšky 400 mm, EI30/D3-C</t>
  </si>
  <si>
    <t>1603673734</t>
  </si>
  <si>
    <t>236</t>
  </si>
  <si>
    <t>998767103</t>
  </si>
  <si>
    <t>Presun hmôt pre kovové stavebné doplnkové konštrukcie v objektoch výšky nad 12 do 24 m</t>
  </si>
  <si>
    <t>1185780833</t>
  </si>
  <si>
    <t>237</t>
  </si>
  <si>
    <t>771575208</t>
  </si>
  <si>
    <t xml:space="preserve">Montáž podláh z dlaždíc keram. ukladanie do tmelu </t>
  </si>
  <si>
    <t>-716262665</t>
  </si>
  <si>
    <t>238</t>
  </si>
  <si>
    <t>5976457101</t>
  </si>
  <si>
    <t>Dlaždice keramické</t>
  </si>
  <si>
    <t>312112448</t>
  </si>
  <si>
    <t>239</t>
  </si>
  <si>
    <t>771579795</t>
  </si>
  <si>
    <t>Príplatok za špárovanie</t>
  </si>
  <si>
    <t>-1265100012</t>
  </si>
  <si>
    <t>240</t>
  </si>
  <si>
    <t>998771203</t>
  </si>
  <si>
    <t>Presun hmôt pre podlahy z dlaždíc v objektoch výšky nad 12 do 24 m</t>
  </si>
  <si>
    <t>-1116447888</t>
  </si>
  <si>
    <t>241</t>
  </si>
  <si>
    <t>776511000</t>
  </si>
  <si>
    <t>Lepenie povlakových podláh PVC  s celoplošným podlepením</t>
  </si>
  <si>
    <t>-828418089</t>
  </si>
  <si>
    <t>242</t>
  </si>
  <si>
    <t>284129150000</t>
  </si>
  <si>
    <t>Podlahovina z PVC antibakteriálna záťažová pre zdravotníctvo</t>
  </si>
  <si>
    <t>-317116939</t>
  </si>
  <si>
    <t>243</t>
  </si>
  <si>
    <t>7765110005</t>
  </si>
  <si>
    <t>Penetrácia podláh</t>
  </si>
  <si>
    <t>-1481413735</t>
  </si>
  <si>
    <t>244</t>
  </si>
  <si>
    <t>77651110002</t>
  </si>
  <si>
    <t>Výroba a montáž vyťahovaných soklov na stenu</t>
  </si>
  <si>
    <t>1206125135</t>
  </si>
  <si>
    <t>245</t>
  </si>
  <si>
    <t>776511820</t>
  </si>
  <si>
    <t>Odstránenie povlakových podláh z nášľapnej plochy lepených s podložkou,  -0,00100t</t>
  </si>
  <si>
    <t>-874905910</t>
  </si>
  <si>
    <t>246</t>
  </si>
  <si>
    <t>776521101</t>
  </si>
  <si>
    <t xml:space="preserve">Lepenie povlakových podláh elektrostaticky vodivej </t>
  </si>
  <si>
    <t>-265894636</t>
  </si>
  <si>
    <t>247</t>
  </si>
  <si>
    <t>2841291500</t>
  </si>
  <si>
    <t>Podlahovina z PVC elektrostaticky vodivá</t>
  </si>
  <si>
    <t>-1688064245</t>
  </si>
  <si>
    <t>248</t>
  </si>
  <si>
    <t>776994111</t>
  </si>
  <si>
    <t>Ostatné práce - zváranie povlakových podláh z pásov alebo zo štvorcov</t>
  </si>
  <si>
    <t>1655052293</t>
  </si>
  <si>
    <t>249</t>
  </si>
  <si>
    <t>998776203</t>
  </si>
  <si>
    <t>Presun hmôt pre podlahy povlakové v objektoch výšky nad 12 do 24 m</t>
  </si>
  <si>
    <t>-1956854840</t>
  </si>
  <si>
    <t>250</t>
  </si>
  <si>
    <t>781415014</t>
  </si>
  <si>
    <t xml:space="preserve">Montáž obkladov vnútor. stien kladených do tmelu </t>
  </si>
  <si>
    <t>1172752765</t>
  </si>
  <si>
    <t>251</t>
  </si>
  <si>
    <t>5978700040</t>
  </si>
  <si>
    <t>Obklad keramický</t>
  </si>
  <si>
    <t>-426123292</t>
  </si>
  <si>
    <t>252</t>
  </si>
  <si>
    <t>781419795</t>
  </si>
  <si>
    <t>-33089868</t>
  </si>
  <si>
    <t>253</t>
  </si>
  <si>
    <t>781491111</t>
  </si>
  <si>
    <t xml:space="preserve">Montáž plastových profilov pre obklad do tmelu </t>
  </si>
  <si>
    <t>-1790280854</t>
  </si>
  <si>
    <t>254</t>
  </si>
  <si>
    <t>781493111</t>
  </si>
  <si>
    <t>Montáž plastových dvierok 150x150 pri obklade do tmelu</t>
  </si>
  <si>
    <t>-1679265751</t>
  </si>
  <si>
    <t>255</t>
  </si>
  <si>
    <t>286100101</t>
  </si>
  <si>
    <t xml:space="preserve">Plastové inštalačné dvierka </t>
  </si>
  <si>
    <t>-832431946</t>
  </si>
  <si>
    <t>256</t>
  </si>
  <si>
    <t>998781203</t>
  </si>
  <si>
    <t>Presun hmôt pre obklady keramické v objektoch výšky nad 12 do 24 m</t>
  </si>
  <si>
    <t>-1786051764</t>
  </si>
  <si>
    <t>257</t>
  </si>
  <si>
    <t>783222100</t>
  </si>
  <si>
    <t>Nátery kov.stav.doplnk.konštr. syntetické farby šedej na vzduchu schnúce dvojnásobné</t>
  </si>
  <si>
    <t>1613290033</t>
  </si>
  <si>
    <t>258</t>
  </si>
  <si>
    <t>783226100</t>
  </si>
  <si>
    <t>Nátery kov.stav.doplnk.konštr. syntetické farby šedej na vzduchu schnúce základný</t>
  </si>
  <si>
    <t>-595395824</t>
  </si>
  <si>
    <t>259</t>
  </si>
  <si>
    <t>783782203</t>
  </si>
  <si>
    <t>-495154811</t>
  </si>
  <si>
    <t>260</t>
  </si>
  <si>
    <t>783824220</t>
  </si>
  <si>
    <t xml:space="preserve">Nátery syntetické farby bielej betónových povrchov stien dvojnásobné </t>
  </si>
  <si>
    <t>383138203</t>
  </si>
  <si>
    <t>261</t>
  </si>
  <si>
    <t>784410100</t>
  </si>
  <si>
    <t>Penetrovanie jednonásobné jemnozrnných podkladov výšky do 3, 80 m</t>
  </si>
  <si>
    <t>1101577214</t>
  </si>
  <si>
    <t>262</t>
  </si>
  <si>
    <t>784451271</t>
  </si>
  <si>
    <t xml:space="preserve">Maľby z maliarskych zmesí práškových, základné ručne nanášané dvojnásobné na jemnozrnný podklad výšky do 3, 80 m   </t>
  </si>
  <si>
    <t>-925039924</t>
  </si>
  <si>
    <t>263</t>
  </si>
  <si>
    <t>784452251</t>
  </si>
  <si>
    <t xml:space="preserve">Maľby z maliarskych zmesí umývateľný interiérový náter s prísadou jódu pre zdarvotníctvo na jemnozrnný podklad </t>
  </si>
  <si>
    <t>1166571485</t>
  </si>
  <si>
    <t>264</t>
  </si>
  <si>
    <t>784461941</t>
  </si>
  <si>
    <t xml:space="preserve">Obnovovací náter štrukturovaného sokla latexovou farbou na stenách, schodisku na podklad jemnozrnný výšky do 3, 80 m   </t>
  </si>
  <si>
    <t>-874689532</t>
  </si>
  <si>
    <t>265</t>
  </si>
  <si>
    <t>330030044R</t>
  </si>
  <si>
    <t>Dodávka a montáž výťahu s piatimi stanicami, nosnosť 1000kg - počet osôb 13</t>
  </si>
  <si>
    <t>-1660167644</t>
  </si>
  <si>
    <t>266</t>
  </si>
  <si>
    <t>430011001</t>
  </si>
  <si>
    <t>Montáž exteriérového oceľového schodiska</t>
  </si>
  <si>
    <t>1630887742</t>
  </si>
  <si>
    <t>267</t>
  </si>
  <si>
    <t>55310110101</t>
  </si>
  <si>
    <t>Dodávka oceľového exteriérového schodiska + zvary + stratné</t>
  </si>
  <si>
    <t>1625677979</t>
  </si>
  <si>
    <t>02 - SO 01 Zdravotechnická inštalácia</t>
  </si>
  <si>
    <t xml:space="preserve">    8 - Rúrové vedenie</t>
  </si>
  <si>
    <t xml:space="preserve">    721 - Zdravotech. vnútorná kanalizácia</t>
  </si>
  <si>
    <t xml:space="preserve">    722 - Zdravotechnika - vnútorný vodovod</t>
  </si>
  <si>
    <t xml:space="preserve">    724 - Zdravotechnika - strojné vybavenie</t>
  </si>
  <si>
    <t xml:space="preserve">    725 - Zdravotechnika - zariaď. predmety</t>
  </si>
  <si>
    <t xml:space="preserve">    732 - Ústredné kúrenie, strojovne</t>
  </si>
  <si>
    <t>132201201</t>
  </si>
  <si>
    <t>Výkop ryhy šírky 600-2000mm horn.3 do 100m3</t>
  </si>
  <si>
    <t>132201209</t>
  </si>
  <si>
    <t>Príplatok k cenám za lepivosť pri hĺbení rýh š. nad 600 do 2 000 mm zapaž. i nezapažených, s urovnaním dna v hornine 3</t>
  </si>
  <si>
    <t>151101101</t>
  </si>
  <si>
    <t>Paženie a rozopretie stien rýh pre podzemné vedenie, príložné do 2 m</t>
  </si>
  <si>
    <t>151101111</t>
  </si>
  <si>
    <t>Odstránenie paženia rýh pre podzemné vedenie, príložné hĺbky do 2 m</t>
  </si>
  <si>
    <t>162301102</t>
  </si>
  <si>
    <t>Vodorovné premiestnenie výkopku  po spevnenej ceste z  horniny tr.1-4,  do 100 m3 na vzdialenosť do 1000 m</t>
  </si>
  <si>
    <t>167101101</t>
  </si>
  <si>
    <t>Nakladanie neuľahnutého výkopku z hornín tr.1-4 do 100 m3</t>
  </si>
  <si>
    <t>174201101</t>
  </si>
  <si>
    <t>Zásyp sypaninou bez zhutnenia jám, šachiet, rýh, zárezov alebo okolo objektov do 100 m3</t>
  </si>
  <si>
    <t>175101101</t>
  </si>
  <si>
    <t>Obsyp potrubia sypaninou z vhodných hornín 1 až 4 bez prehodenia sypaniny</t>
  </si>
  <si>
    <t>5833773700</t>
  </si>
  <si>
    <t>Štrkopiesok drvený 0-16 N</t>
  </si>
  <si>
    <t>451572111</t>
  </si>
  <si>
    <t>Lôžko pod potrubie, stoky a drobné objekty, v otvorenom výkope z kameniva drobného ťaženého 0-4 mm</t>
  </si>
  <si>
    <t>452311146</t>
  </si>
  <si>
    <t>Dosky, bloky, sedlá z betónu v otvorenom výkope tr. C 20/25</t>
  </si>
  <si>
    <t>852261121</t>
  </si>
  <si>
    <t>Montáž potrubia z rúr liatinových prírubových tlakových v otvorenom výkope, kanáli,šachte DN 100</t>
  </si>
  <si>
    <t>850010030016</t>
  </si>
  <si>
    <t>851015010016</t>
  </si>
  <si>
    <t>5525572200</t>
  </si>
  <si>
    <t>Koleno liatinové prírubové s pätkou D 100 mm</t>
  </si>
  <si>
    <t>5525031870</t>
  </si>
  <si>
    <t>EU tvarovka DN 150 EPO TYT PN 10/16, liatinový systém</t>
  </si>
  <si>
    <t>891261111</t>
  </si>
  <si>
    <t>Montáž posúvača s osadením zemnej súpravy (bez poklopov) DN 100</t>
  </si>
  <si>
    <t>4222520122</t>
  </si>
  <si>
    <t>Posúvač s prírubami krátky, typ E2, z liatiny DN 100, PN 16, na vodu</t>
  </si>
  <si>
    <t>422zs</t>
  </si>
  <si>
    <t>Zemná súprava teleskopická 9006 RD=1.30-1.80 m</t>
  </si>
  <si>
    <t>891267211</t>
  </si>
  <si>
    <t>Montáž vodovodnej armatúry na potrubí, hydrant nadzemný DN 100</t>
  </si>
  <si>
    <t>4227365010</t>
  </si>
  <si>
    <t>Nadzemný hydrant H4 z nehrdzavejucej ocele RD=1,50m 2B+A H4 DN 100 na vodu</t>
  </si>
  <si>
    <t>892271111</t>
  </si>
  <si>
    <t>Ostatné práce na rúrovom vedení, tlakové skúšky vodovodného potrubia DN 100 alebo 125</t>
  </si>
  <si>
    <t>892273111</t>
  </si>
  <si>
    <t>Preplach a dezinfekcia vodovodného potrubia DN od 80 do 125</t>
  </si>
  <si>
    <t>899401112</t>
  </si>
  <si>
    <t>Osadenie poklopu liatinového posúvačového</t>
  </si>
  <si>
    <t>4229150019</t>
  </si>
  <si>
    <t>Poklop uličný "tuhý" pre posúvače</t>
  </si>
  <si>
    <t>4222520203</t>
  </si>
  <si>
    <t>Podkladová doska pre posúvače</t>
  </si>
  <si>
    <t>899401113</t>
  </si>
  <si>
    <t>Osadenie poklopu liatinového hydrantového</t>
  </si>
  <si>
    <t>4229150018</t>
  </si>
  <si>
    <t>Poklop uličny "tuhý" hydrantový</t>
  </si>
  <si>
    <t>899712111</t>
  </si>
  <si>
    <t>Orientačná tabuľka na vodovodných a kanalizačných radoch na murive</t>
  </si>
  <si>
    <t>899721121</t>
  </si>
  <si>
    <t>Signalizačný vodič na potrubí PVC DN do 150 mm</t>
  </si>
  <si>
    <t>899721131</t>
  </si>
  <si>
    <t>Označenie vodovodného potrubia bielou výstražnou fóliou</t>
  </si>
  <si>
    <t>998276101</t>
  </si>
  <si>
    <t>Presun hmôt pre rúrové vedenie hĺbené z rúr z plast., hmôt alebo sklolamin. v otvorenom výkope</t>
  </si>
  <si>
    <t>713482111</t>
  </si>
  <si>
    <t>Montáž trubíc z PE, hr.do 10 mm,vnút.priemer do 38 mm</t>
  </si>
  <si>
    <t>2837741539</t>
  </si>
  <si>
    <t>Izolačná PE trubica 20 x 9  rozrezaná</t>
  </si>
  <si>
    <t>2837741552</t>
  </si>
  <si>
    <t>Izolačná PE trubica 28 x 9  rozrezaná</t>
  </si>
  <si>
    <t>2837741573</t>
  </si>
  <si>
    <t>Izolačná PE trubica 35 x 9  rozrezaná</t>
  </si>
  <si>
    <t>713482112</t>
  </si>
  <si>
    <t>Montáž trubíc z PE, hr.do 10 mm,vnút.priemer 39-70 mm</t>
  </si>
  <si>
    <t>2837741584</t>
  </si>
  <si>
    <t>Izolačná PE trubica 42 x 9  rozrezaná</t>
  </si>
  <si>
    <t>2837741596</t>
  </si>
  <si>
    <t>Izolačná PE trubica 50 x 9  rozrezaná</t>
  </si>
  <si>
    <t>2837741608</t>
  </si>
  <si>
    <t>Izolačná PE trubica 60 x 9  rozrezaná</t>
  </si>
  <si>
    <t>713482121</t>
  </si>
  <si>
    <t>Montáž trubíc z PE, hr.15-20 mm,vnút.priemer do 38 mm</t>
  </si>
  <si>
    <t>2837741542</t>
  </si>
  <si>
    <t>Izolačná PE trubica 22 x 20  rozrezaná</t>
  </si>
  <si>
    <t>2837741555</t>
  </si>
  <si>
    <t>Izolačná PE trubica 28 x 20  rozrezaná</t>
  </si>
  <si>
    <t>2837741571</t>
  </si>
  <si>
    <t>Izolačná PE trubica 35 x 30  rozrezaná</t>
  </si>
  <si>
    <t>713482132</t>
  </si>
  <si>
    <t>Montáž trubíc z PE, hr.30 mm,vnút.priemer 42-70</t>
  </si>
  <si>
    <t>283310006500</t>
  </si>
  <si>
    <t>Izolačná PE trubica 42x30 mm (d potrubia x hr. izolácie), rozrezaná</t>
  </si>
  <si>
    <t>283310006700</t>
  </si>
  <si>
    <t>Izolačná PE trubica 54x30 mm (d potrubia x hr. izolácie), rozrezaná</t>
  </si>
  <si>
    <t>713530805</t>
  </si>
  <si>
    <t>Montáž protipožiarnej manžety na prestup potrubia DN 65-91 mm, EI120, z jednej strany</t>
  </si>
  <si>
    <t>2781001300</t>
  </si>
  <si>
    <t>Protipožiarna manžeta 644-75/2.5" priemer potrubia 75 mm 304334</t>
  </si>
  <si>
    <t>713530810</t>
  </si>
  <si>
    <t>Montáž protipožiarnej manžety na prestup potrubia DN 92-125 mm, EI120, z jednej strany</t>
  </si>
  <si>
    <t>2781001180</t>
  </si>
  <si>
    <t>Protipožiarna manžeta 643-110/4" N, priemer potrubia 92-115 mm 304329</t>
  </si>
  <si>
    <t>998713202</t>
  </si>
  <si>
    <t>Presun hmôt pre izolácie tepelné v objektoch výšky nad 6 m do 12 m</t>
  </si>
  <si>
    <t>721140802</t>
  </si>
  <si>
    <t>Demontáž potrubia z liatinových rúr odpadového alebo dažďového do DN 100,  -0,01492t</t>
  </si>
  <si>
    <t>721140915</t>
  </si>
  <si>
    <t>Oprava odpadového potrubia liatinového prepojenie doterajšieho potrubia DN 100</t>
  </si>
  <si>
    <t>721171205</t>
  </si>
  <si>
    <t>Potrubie z rúr PE-HD 63/3 ležaté zavesené</t>
  </si>
  <si>
    <t>721171206</t>
  </si>
  <si>
    <t>Potrubie z rúr PE-HD 75/3 ležaté zavesené</t>
  </si>
  <si>
    <t>721171521</t>
  </si>
  <si>
    <t>Potrubie z rúr s tepelnou izoláciou (SILENT) - db 20 ležaté závesné d110/6</t>
  </si>
  <si>
    <t>721171308</t>
  </si>
  <si>
    <t>Potrubie z rúr PE-HD 110/4, 3 ležaté v zemi</t>
  </si>
  <si>
    <t>721171531</t>
  </si>
  <si>
    <t>367.451.16.1</t>
  </si>
  <si>
    <t>721171503</t>
  </si>
  <si>
    <t>721171506</t>
  </si>
  <si>
    <t>721171508</t>
  </si>
  <si>
    <t>721173203</t>
  </si>
  <si>
    <t>Potrubie z PVC - U odpadné pripájacie D 32x1, 8</t>
  </si>
  <si>
    <t>721194105</t>
  </si>
  <si>
    <t>Zriadenie prípojky na potrubí vyvedenie a upevnenie odpadových výpustiek D 50x1, 8</t>
  </si>
  <si>
    <t>721194109</t>
  </si>
  <si>
    <t>Zriadenie prípojky na potrubí vyvedenie a upevnenie odpadových výpustiek D 110x2, 3</t>
  </si>
  <si>
    <t>721213003</t>
  </si>
  <si>
    <t>Montáž podlahového vpustu s vodorovným odtokom a integrovaným vztlakovým uzáverom DN 50</t>
  </si>
  <si>
    <t>286630024100</t>
  </si>
  <si>
    <t>Podlahový vpust 300, (0,5 l/s), horizontálny odtok DN 50, bočný prítok DN 40/50, vztlakový uzáver, izolačný tanier, mriežka nerez 115x115 mm, rám 123x123 mm, PP/PE</t>
  </si>
  <si>
    <t>721242115</t>
  </si>
  <si>
    <t>Lapač strešných splavenín liatinový - zo šedej liatiny DN 100</t>
  </si>
  <si>
    <t>721242803</t>
  </si>
  <si>
    <t>Demontáž lapača strešných splavenín DN 100,  -0,02113t</t>
  </si>
  <si>
    <t>721274103</t>
  </si>
  <si>
    <t>Ventilačné hlavice strešná - plastové DN 100 HUL 810</t>
  </si>
  <si>
    <t>721274112</t>
  </si>
  <si>
    <t>Montáž ventilačných hlavíc - iných typov DN 100</t>
  </si>
  <si>
    <t>5515101201</t>
  </si>
  <si>
    <t>Privzdušňovací ventil 900N, DN 50/75/110, (37 l/s), - 40°až +60°C, dvojitá vzduchová izolácia, vnútorná kanalizácia, PP</t>
  </si>
  <si>
    <t>721290111</t>
  </si>
  <si>
    <t>Ostatné - skúška tesnosti kanalizácie v objektoch vodou do DN 125</t>
  </si>
  <si>
    <t>721290822</t>
  </si>
  <si>
    <t>Vnútrostav. premiestnenie vybúraných hmôt vnútor. kanal. vodorovne do 100 m z budov vysokých do 12 m</t>
  </si>
  <si>
    <t>998721202</t>
  </si>
  <si>
    <t>Presun hmôt pre vnútornú kanalizáciu v objektoch výšky nad 6 do 12 m</t>
  </si>
  <si>
    <t>722130214</t>
  </si>
  <si>
    <t>Potrubie z oceľ.rúr pozink.bezšvík.bežných-11 353.0, 10 004.0 zvarov. bežných-11 343.00 DN 32</t>
  </si>
  <si>
    <t>722130216</t>
  </si>
  <si>
    <t>Potrubie z oceľ.rúr pozink.bezšvík.bežných-11 353.0, 10 004.0 zvarov. bežných-11 343.00 DN 50</t>
  </si>
  <si>
    <t>722130801</t>
  </si>
  <si>
    <t>Demontáž potrubia z oceľových rúrok závitových do DN 25,  -0,00213t</t>
  </si>
  <si>
    <t>722130802</t>
  </si>
  <si>
    <t>Demontáž potrubia z oceľových rúrok závitových nad 25 do DN 40,  -0,00497t</t>
  </si>
  <si>
    <t>722131915</t>
  </si>
  <si>
    <t>Oprava vodovodného potrubia závitového vsadenie odbočky do potrubia DN 40</t>
  </si>
  <si>
    <t>722131936</t>
  </si>
  <si>
    <t>Oprava vodovodného potrubia závitového prepojenie doterajšieho potrubia DN 50</t>
  </si>
  <si>
    <t>722171312</t>
  </si>
  <si>
    <t>Potrubie z viacvrstvových rúr PE d20x2,5mm</t>
  </si>
  <si>
    <t>722171313</t>
  </si>
  <si>
    <t>Potrubie z viacvrstvových rúr PE d26x3,0mm</t>
  </si>
  <si>
    <t>722171314</t>
  </si>
  <si>
    <t>Potrubie z viacvrstvových rúr PE d32x3,0mm</t>
  </si>
  <si>
    <t>722171315</t>
  </si>
  <si>
    <t>Potrubie z viacvrstvových rúr PE d40x3,5mm</t>
  </si>
  <si>
    <t>722171316</t>
  </si>
  <si>
    <t>Potrubie z viacvrstvových rúr PE d50x4,0mm</t>
  </si>
  <si>
    <t>722221010</t>
  </si>
  <si>
    <t>Montáž guľového kohúta závitového priameho pre vodu G 1/2</t>
  </si>
  <si>
    <t>5511870000</t>
  </si>
  <si>
    <t>Guľový uzáver pre vodu, 1/2", FF páčka, niklovaná mosadz</t>
  </si>
  <si>
    <t>722221015</t>
  </si>
  <si>
    <t>Montáž guľového kohúta závitového priameho pre vodu G 3/4</t>
  </si>
  <si>
    <t>5511870010</t>
  </si>
  <si>
    <t>Guľový uzáver pre vodu, 3/4", FF páčka, niklovaná mosadz</t>
  </si>
  <si>
    <t>722221020</t>
  </si>
  <si>
    <t>Montáž guľového kohúta závitového priameho pre vodu G 1</t>
  </si>
  <si>
    <t>5511870020</t>
  </si>
  <si>
    <t>Guľový uzáver pre vodu, 1", FF páčka, niklovaná mosadz</t>
  </si>
  <si>
    <t>722221025</t>
  </si>
  <si>
    <t>Montáž guľového kohúta závitového priameho pre vodu G 5/4</t>
  </si>
  <si>
    <t>551110014000</t>
  </si>
  <si>
    <t>Guľový uzáver pre vodu 5/4" FF, páčka, niklovaná mosadz</t>
  </si>
  <si>
    <t>722221030</t>
  </si>
  <si>
    <t>Montáž guľového kohúta závitového priameho pre vodu G 6/4</t>
  </si>
  <si>
    <t>5511870040</t>
  </si>
  <si>
    <t>Guľový uzáver pre vodu  6/4", FF páčka, niklovaná mosadz</t>
  </si>
  <si>
    <t>722221035</t>
  </si>
  <si>
    <t>Montáž guľového kohúta závitového priameho pre vodu G 2</t>
  </si>
  <si>
    <t>5511870050</t>
  </si>
  <si>
    <t>Guľový uzáver pre vodu, 2", FF páčka, niklovaná mosadz</t>
  </si>
  <si>
    <t>722221082</t>
  </si>
  <si>
    <t>Montáž guľového kohúta vypúšťacieho závitového G 1/2</t>
  </si>
  <si>
    <t>5511871140</t>
  </si>
  <si>
    <t>722221185</t>
  </si>
  <si>
    <t>Montáž poistného ventilu závitového pre vodu G 5/4</t>
  </si>
  <si>
    <t>29008</t>
  </si>
  <si>
    <t>Ventil poistný 1 1/4" - 6 bar</t>
  </si>
  <si>
    <t>722221245</t>
  </si>
  <si>
    <t>Montáž tlakového redukčného závitového ventilu s manometrom G 2</t>
  </si>
  <si>
    <t>551110018600</t>
  </si>
  <si>
    <t>Tlakový redukčný ventil, 2" MM, so šróbením a manometrom, 1 až 6 bar, mosadz, plast</t>
  </si>
  <si>
    <t>722221265</t>
  </si>
  <si>
    <t>Montáž spätného ventilu závitového G 1/2</t>
  </si>
  <si>
    <t>551110016400</t>
  </si>
  <si>
    <t>Spätný ventil kontrolovateľný, 1/2" FF, PN 16, mosadz, disk plast</t>
  </si>
  <si>
    <t>722221270</t>
  </si>
  <si>
    <t>Montáž spätného ventilu závitového G 3/4</t>
  </si>
  <si>
    <t>551110016600</t>
  </si>
  <si>
    <t>Spätný ventil kontrolovateľný, 3/4" FF, PN 16, mosadz, disk plast</t>
  </si>
  <si>
    <t>722221275</t>
  </si>
  <si>
    <t>Montáž spätného ventilu závitového G 1</t>
  </si>
  <si>
    <t>551110016500</t>
  </si>
  <si>
    <t>Spätný ventil kontrolovateľný, 1" FF, PN 16, mosadz, disk plast</t>
  </si>
  <si>
    <t>722221285</t>
  </si>
  <si>
    <t>Montáž spätného ventilu závitového G 6/4</t>
  </si>
  <si>
    <t>551110016800</t>
  </si>
  <si>
    <t>Spätný ventil kontrolovateľný, 6/4" FF, PN 16, mosadz, disk plast</t>
  </si>
  <si>
    <t>722221330</t>
  </si>
  <si>
    <t>Montáž spätnej klapky závitovej G 2</t>
  </si>
  <si>
    <t>HonBA2956</t>
  </si>
  <si>
    <t>Zábrana proti spätnému toku podľa normy STN EN1717 typu BA, médium voda, DN 50, závitové prevedenie</t>
  </si>
  <si>
    <t>722221360</t>
  </si>
  <si>
    <t>Montáž filtra závitového G 1/2</t>
  </si>
  <si>
    <t>422010002900</t>
  </si>
  <si>
    <t>Filter závitový, 1/2", PN 20, mosadz</t>
  </si>
  <si>
    <t>722221385</t>
  </si>
  <si>
    <t>Montáž filtra závitového G 2</t>
  </si>
  <si>
    <t>422010003400</t>
  </si>
  <si>
    <t>Filter závitový, 2", PN 16, mosadz</t>
  </si>
  <si>
    <t>722229101</t>
  </si>
  <si>
    <t>Montáž ventilu výtok., plavák.,vypúšť., odvodňov.,kohút. plniaceho,vypúšťacieho PN 0.6, ventilov G 1/2</t>
  </si>
  <si>
    <t>2401041</t>
  </si>
  <si>
    <t>Termostat do cirkulácie  DN 15 s guľovým kohútom</t>
  </si>
  <si>
    <t>722250005</t>
  </si>
  <si>
    <t>Montáž hydrantového systému s tvarovo stálou hadicou D 25</t>
  </si>
  <si>
    <t>4493203220</t>
  </si>
  <si>
    <t>Hydrantový systém s tvarovo stálou hadicou D 25 - 30 bm. Skriňa 650x650x285; plné dvierka; prúdnica ekv.10 PHHP, uzáver</t>
  </si>
  <si>
    <t>722290226</t>
  </si>
  <si>
    <t>Tlaková skúška vodovodného potrubia závitového do DN 50</t>
  </si>
  <si>
    <t>722290234</t>
  </si>
  <si>
    <t>Prepláchnutie a dezinfekcia vodovodného potrubia do DN 80</t>
  </si>
  <si>
    <t>722290822</t>
  </si>
  <si>
    <t>Vnútrostav. premiestnenie vybúraných hmôt vnútorný vodovod vodorovne do 100 m z budov vys. do 12 m</t>
  </si>
  <si>
    <t>998722202</t>
  </si>
  <si>
    <t>Presun hmôt pre vnútorný vodovod v objektoch výšky nad 6 do 12 m</t>
  </si>
  <si>
    <t>724312125</t>
  </si>
  <si>
    <t>Montáž tlakovej nádoby pre pitnú vodu, objem 33 l</t>
  </si>
  <si>
    <t>484620000500</t>
  </si>
  <si>
    <t>Nádoba expanzná typ s vakom 33 l, D 354 mm, v 468 mm, pripojenie G 3/4", 10 bar, biela,</t>
  </si>
  <si>
    <t>998724202</t>
  </si>
  <si>
    <t>Presun hmôt pre strojné vybavenie v objektoch výšky nad 6 do 12 m</t>
  </si>
  <si>
    <t>725110814</t>
  </si>
  <si>
    <t>Demontáž záchoda odsávacieho alebo kombinačného,  -0,03420t</t>
  </si>
  <si>
    <t>725119307</t>
  </si>
  <si>
    <t>Montáž záchodovej misy závesne s príslušenstvom a modulom</t>
  </si>
  <si>
    <t>6420142170</t>
  </si>
  <si>
    <t>WC závesný vrátane modulu, izolácie tlačítka</t>
  </si>
  <si>
    <t>268</t>
  </si>
  <si>
    <t>8226160002411</t>
  </si>
  <si>
    <t>WC pre telesne postihnutých</t>
  </si>
  <si>
    <t>270</t>
  </si>
  <si>
    <t>725129210</t>
  </si>
  <si>
    <t>Montáž pisoárového záchodku z bieleho diturvitu s automatickým splachovaním</t>
  </si>
  <si>
    <t>272</t>
  </si>
  <si>
    <t>6420144120</t>
  </si>
  <si>
    <t>Pisoár so senzorom biela</t>
  </si>
  <si>
    <t>274</t>
  </si>
  <si>
    <t>725130811</t>
  </si>
  <si>
    <t>Demontáž pisoárového státia 1 dielnych,  -0,03968t</t>
  </si>
  <si>
    <t>276</t>
  </si>
  <si>
    <t>725210821</t>
  </si>
  <si>
    <t>Demontáž umývadiel alebo umývadielok bez výtokovej armatúry,  -0,01946t</t>
  </si>
  <si>
    <t>278</t>
  </si>
  <si>
    <t>725219401</t>
  </si>
  <si>
    <t>Montáž umývadla na skrutky do muriva, bez výtokovej armatúry</t>
  </si>
  <si>
    <t>280</t>
  </si>
  <si>
    <t>6424310277</t>
  </si>
  <si>
    <t>Umývadlo zapustené keramické 560x450mm s otvorom pre batériu, s prepadom, montáž zhora</t>
  </si>
  <si>
    <t>282</t>
  </si>
  <si>
    <t>6420136540</t>
  </si>
  <si>
    <t>Zdravotné umývadlo keramické, 640x550x165 mm, biela</t>
  </si>
  <si>
    <t>284</t>
  </si>
  <si>
    <t>6424310427</t>
  </si>
  <si>
    <t>286</t>
  </si>
  <si>
    <t>725220831</t>
  </si>
  <si>
    <t>Demontáž vane liatinovej rohovej,  -0.09510t</t>
  </si>
  <si>
    <t>288</t>
  </si>
  <si>
    <t>725240811</t>
  </si>
  <si>
    <t>Demontáž sprchovej kabíny a misy bez výtokových armatúr kabín,  -0,08800t</t>
  </si>
  <si>
    <t>290</t>
  </si>
  <si>
    <t>725241111</t>
  </si>
  <si>
    <t>Montáž - vanička sprchová akrylátová štvorcová 800x800 mm</t>
  </si>
  <si>
    <t>292</t>
  </si>
  <si>
    <t>554230002200</t>
  </si>
  <si>
    <t>Sprchová vanička akrylátová, rozmer 800x800x80 mm vrátane zásteny</t>
  </si>
  <si>
    <t>294</t>
  </si>
  <si>
    <t>725241112</t>
  </si>
  <si>
    <t>Montáž - vanička sprchová akrylátová štvorcová 900x900 mm</t>
  </si>
  <si>
    <t>296</t>
  </si>
  <si>
    <t>6424315026</t>
  </si>
  <si>
    <t>Sprchovacia vanička akrylátová štvorcová 900x900mm vrátane zásteny</t>
  </si>
  <si>
    <t>298</t>
  </si>
  <si>
    <t>725241126</t>
  </si>
  <si>
    <t>Montáž - vanička sprchová akrylátová obdĺžniková 1200x800 mm</t>
  </si>
  <si>
    <t>300</t>
  </si>
  <si>
    <t>554230000600</t>
  </si>
  <si>
    <t>Sprchovacia vanička akrylátová obdĺžniková, rozmer 1200x800 mm vrátane zásteny</t>
  </si>
  <si>
    <t>302</t>
  </si>
  <si>
    <t>725291112</t>
  </si>
  <si>
    <t>Montáž doplnkov zariadení kúpeľní a záchodov, toaletná doska</t>
  </si>
  <si>
    <t>304</t>
  </si>
  <si>
    <t>8933803000631</t>
  </si>
  <si>
    <t>Sedátko s poklopom - biela antibakteriál</t>
  </si>
  <si>
    <t>306</t>
  </si>
  <si>
    <t>725291114</t>
  </si>
  <si>
    <t>Montáž doplnkov zariadení kúpeľní a záchodov, madlá</t>
  </si>
  <si>
    <t>308</t>
  </si>
  <si>
    <t>5513009310</t>
  </si>
  <si>
    <t>Madlo toaletné sklopné, s držiakom toaletného papiera, nerez</t>
  </si>
  <si>
    <t>310</t>
  </si>
  <si>
    <t>5513009290</t>
  </si>
  <si>
    <t>Madlo toaletné pevné kotvené do múra, 550 mm, nerez</t>
  </si>
  <si>
    <t>312</t>
  </si>
  <si>
    <t>725310823</t>
  </si>
  <si>
    <t>Demontáž drezu jednodielneho bez výtokovej armatúry vstavanej v kuchynskej zostave,  -0,00920t</t>
  </si>
  <si>
    <t>314</t>
  </si>
  <si>
    <t>725319113</t>
  </si>
  <si>
    <t>Montáž kuchynských drezov jednoduchých, hranatých, s rozmerom  do 800 x 600 mm, bez výtokových armatúr</t>
  </si>
  <si>
    <t>316</t>
  </si>
  <si>
    <t>5523134500</t>
  </si>
  <si>
    <t>Drez  antikorový s odkvapovou doskou 800 x 500</t>
  </si>
  <si>
    <t>318</t>
  </si>
  <si>
    <t>5523142400</t>
  </si>
  <si>
    <t>Kuchynský drez do dosky, nerez 730x510-195/130,1+2/3L/P+sifón(pop-up)</t>
  </si>
  <si>
    <t>320</t>
  </si>
  <si>
    <t>5523142401</t>
  </si>
  <si>
    <t>Dvojdrez</t>
  </si>
  <si>
    <t>-977533925</t>
  </si>
  <si>
    <t>725330820</t>
  </si>
  <si>
    <t>Demontáž výlevky bez výtok. armatúry, bez nádrže a splachovacieho potrubia,diturvitovej,  -0,03470t</t>
  </si>
  <si>
    <t>322</t>
  </si>
  <si>
    <t>725333360</t>
  </si>
  <si>
    <t>Montáž výlevky keramickej voľne stojacej bez výtokovej armatúry</t>
  </si>
  <si>
    <t>324</t>
  </si>
  <si>
    <t>6420137930</t>
  </si>
  <si>
    <t>Sanitárna keramika - výlevka</t>
  </si>
  <si>
    <t>326</t>
  </si>
  <si>
    <t>725590812</t>
  </si>
  <si>
    <t>Vnútrostav. premiestnenie vybúr. hmôt zariaď. predmetov vodorovne do 100 m z budov s výš. do 12 m</t>
  </si>
  <si>
    <t>328</t>
  </si>
  <si>
    <t>725819401</t>
  </si>
  <si>
    <t>Montáž ventilu rohového s pripojovacou rúrkou G 1/2</t>
  </si>
  <si>
    <t>330</t>
  </si>
  <si>
    <t>1255101</t>
  </si>
  <si>
    <t>Guľový kohút DN15, PN16 rohový, pre napoj. batérií vodovodných, pripojenie 1/2" x 1/2"</t>
  </si>
  <si>
    <t>332</t>
  </si>
  <si>
    <t>725820810</t>
  </si>
  <si>
    <t>Demontáž batérie drezovej, umývadlovej nástennej,  -0,0026t</t>
  </si>
  <si>
    <t>334</t>
  </si>
  <si>
    <t>725829201</t>
  </si>
  <si>
    <t>Montáž batérie umývadlovej a drezovej nástennej pákovej, alebo klasickej</t>
  </si>
  <si>
    <t>336</t>
  </si>
  <si>
    <t>379240575</t>
  </si>
  <si>
    <t>Drezová nástenná batéria</t>
  </si>
  <si>
    <t>338</t>
  </si>
  <si>
    <t>725829601</t>
  </si>
  <si>
    <t>Montáž batérií umývadlových stojankových pákových alebo klasických</t>
  </si>
  <si>
    <t>340</t>
  </si>
  <si>
    <t>372760575</t>
  </si>
  <si>
    <t>Umývadlová batéria stojánková chróm</t>
  </si>
  <si>
    <t>342</t>
  </si>
  <si>
    <t>379190575</t>
  </si>
  <si>
    <t>Drezová batéria stojánková</t>
  </si>
  <si>
    <t>344</t>
  </si>
  <si>
    <t>5513009400</t>
  </si>
  <si>
    <t>Lekárska páka pre batérie, chróm</t>
  </si>
  <si>
    <t>346</t>
  </si>
  <si>
    <t>725840870</t>
  </si>
  <si>
    <t>Demontáž batérie vaňovej, sprchovej nástennej,  -0,00225t</t>
  </si>
  <si>
    <t>348</t>
  </si>
  <si>
    <t>725840873</t>
  </si>
  <si>
    <t>Demontáž príslušenstva pre sprchové batérie, držiak na sprchu,  -0,00113t</t>
  </si>
  <si>
    <t>350</t>
  </si>
  <si>
    <t>725849201</t>
  </si>
  <si>
    <t>Montáž batérie sprchovej nástennej pákovej, klasickej</t>
  </si>
  <si>
    <t>352</t>
  </si>
  <si>
    <t>378410575</t>
  </si>
  <si>
    <t>Sprchová batéria</t>
  </si>
  <si>
    <t>354</t>
  </si>
  <si>
    <t>725849206</t>
  </si>
  <si>
    <t>Montáž batérie sprchovej nástennej, držiak sprchy s pevou výškou sprchy</t>
  </si>
  <si>
    <t>356</t>
  </si>
  <si>
    <t>6057705-00</t>
  </si>
  <si>
    <t>Tyč s posuvným držiakom 90 cm</t>
  </si>
  <si>
    <t>358</t>
  </si>
  <si>
    <t>6070005-00</t>
  </si>
  <si>
    <t>Ručná sprcha, Chróm</t>
  </si>
  <si>
    <t>360</t>
  </si>
  <si>
    <t>725860820</t>
  </si>
  <si>
    <t>Demontáž jednoduchej  zápachovej uzávierky pre zariaďovacie predmety, umývadlá, drezy, práčky  -0,00085t</t>
  </si>
  <si>
    <t>362</t>
  </si>
  <si>
    <t>725860822</t>
  </si>
  <si>
    <t>Demontáž zápachovej uzávierky pre zariaďovacie predmety, vane, sprchy  -0,00122t</t>
  </si>
  <si>
    <t>364</t>
  </si>
  <si>
    <t>725869301</t>
  </si>
  <si>
    <t>Montáž zápachovej uzávierky pre zariaďovacie predmety, umývadlová do D 40</t>
  </si>
  <si>
    <t>366</t>
  </si>
  <si>
    <t>551sifonov</t>
  </si>
  <si>
    <t>Sifon oválny pre umývadlá chrom</t>
  </si>
  <si>
    <t>368</t>
  </si>
  <si>
    <t>725869311</t>
  </si>
  <si>
    <t>Montáž zápachovej uzávierky pre zariaďovacie predmety, drezová do D 50 (pre jeden drez)</t>
  </si>
  <si>
    <t>370</t>
  </si>
  <si>
    <t>2863120185</t>
  </si>
  <si>
    <t>Drezový odtok jednodielny d50 úsporný</t>
  </si>
  <si>
    <t>372</t>
  </si>
  <si>
    <t>725869340</t>
  </si>
  <si>
    <t>Montáž zápachovej uzávierky pre zariaďovacie predmety, sprchovej do D 50</t>
  </si>
  <si>
    <t>374</t>
  </si>
  <si>
    <t>2863120234</t>
  </si>
  <si>
    <t>Odpadový komplet odtok d50/40</t>
  </si>
  <si>
    <t>376</t>
  </si>
  <si>
    <t>725869370</t>
  </si>
  <si>
    <t>Montáž zápachovej uzávierky pre zariaďovacie predmety, pisoárovej do D 40</t>
  </si>
  <si>
    <t>378</t>
  </si>
  <si>
    <t>5516171000</t>
  </si>
  <si>
    <t>Uzávierka zápachová pisoárová</t>
  </si>
  <si>
    <t>380</t>
  </si>
  <si>
    <t>725869381</t>
  </si>
  <si>
    <t>Montáž zápachovej uzávierky pre zariaďovacie predmety, ostatných typov do D 40</t>
  </si>
  <si>
    <t>382</t>
  </si>
  <si>
    <t>5516240005</t>
  </si>
  <si>
    <t>Kondenzačná zápachová uzávierka, DN 40, (0,37 l/s), horizontálne pripojenie 5/4", prídavná zápachová uzávierka, vetranie a klimatizácia, PP</t>
  </si>
  <si>
    <t>384</t>
  </si>
  <si>
    <t>725989101</t>
  </si>
  <si>
    <t>Montáž dvierok kovových lakovaných</t>
  </si>
  <si>
    <t>386</t>
  </si>
  <si>
    <t>5516757400</t>
  </si>
  <si>
    <t>Dvierka krycie 30x15 cm nerezové</t>
  </si>
  <si>
    <t>388</t>
  </si>
  <si>
    <t>732429111</t>
  </si>
  <si>
    <t>Montáž čerpadla (do potrubia) obehového špirálového DN 25</t>
  </si>
  <si>
    <t>390</t>
  </si>
  <si>
    <t>97993199</t>
  </si>
  <si>
    <t>Čerpadlo na cirkuláciu teplej vody 25-40 A 180 1x230V 50Hz 6H</t>
  </si>
  <si>
    <t>392</t>
  </si>
  <si>
    <t>998725202</t>
  </si>
  <si>
    <t>Presun hmôt pre zariaďovacie predmety v objektoch výšky nad 6 do 12 m</t>
  </si>
  <si>
    <t>394</t>
  </si>
  <si>
    <t>732331910</t>
  </si>
  <si>
    <t>Zmäkčovacie zariadenie doplňovanej vody fillsoft I, do 8 bar/40st.C</t>
  </si>
  <si>
    <t>396</t>
  </si>
  <si>
    <t>783414340</t>
  </si>
  <si>
    <t>Nátery kovového potrubia olejové do DN 50 mm dvojnás. 1x email a základným náterom</t>
  </si>
  <si>
    <t>398</t>
  </si>
  <si>
    <t>03 - SO 01 Plynofikácia a plynová prípojka</t>
  </si>
  <si>
    <t xml:space="preserve">    723 - Zdravotechnika - plynovod</t>
  </si>
  <si>
    <t xml:space="preserve">    734 - Ústredné kúrenie, armatúry.</t>
  </si>
  <si>
    <t>M - M</t>
  </si>
  <si>
    <t xml:space="preserve">    23-M - Montáže potrubia</t>
  </si>
  <si>
    <t>OST - Ostatné</t>
  </si>
  <si>
    <t>VRN - Vedľajšie rozpočtové náklady</t>
  </si>
  <si>
    <t xml:space="preserve">    VRN03 - Geodetické práce</t>
  </si>
  <si>
    <t>113107122</t>
  </si>
  <si>
    <t>Odstránenie podkladu alebo krytu do 200 m2 z kameniva hrubého drveného, hr.100 do 200 mm, 0,235t</t>
  </si>
  <si>
    <t>113107132</t>
  </si>
  <si>
    <t>Odstránenie podkladu alebo krytu do 200 m2 z betónu prostého, hr. vrstvy 150 do 300 mm 0,500 t</t>
  </si>
  <si>
    <t>113151114</t>
  </si>
  <si>
    <t>Odstránenie asfaltového podkladu alebo krytu frézovaním,do 500 m2,pruh do 750 mm,hr.50 mm</t>
  </si>
  <si>
    <t>Vodorovné premiestnenie výkopku tr.1-4, do 1000 m</t>
  </si>
  <si>
    <t>174201102</t>
  </si>
  <si>
    <t>Zásyp sypaninou bez zhutnenia jám, šachiet, rýh, zárezov alebo okolo objektov nad 100 do 1000 m3</t>
  </si>
  <si>
    <t>564261111</t>
  </si>
  <si>
    <t>Podklad alebo podsyp zo štrkopiesku na diaľnici s rozprestretím po zhutnení hr.200 mm</t>
  </si>
  <si>
    <t>567125115</t>
  </si>
  <si>
    <t>Podklad z prostého betónu tr.B 10 hr.150 mm</t>
  </si>
  <si>
    <t>572942112</t>
  </si>
  <si>
    <t>Upravenie krytu vozovky po prekopoch pre inžinierske siete liatym asfaltom hr.nad 40 do 60 mm</t>
  </si>
  <si>
    <t>871178002</t>
  </si>
  <si>
    <t>Montáž plynového potrubia z dvojvsrtvového PE 100 SDR11 zváraných natupo D 32x3,0 mm</t>
  </si>
  <si>
    <t>286130035900</t>
  </si>
  <si>
    <t>Rúra HDPE na plyn PE100 SDR11 32x3,0x100 m</t>
  </si>
  <si>
    <t>871228008</t>
  </si>
  <si>
    <t>Montáž plynového potrubia z dvojvsrtvového PE 100 SDR11 zváraných natupo D 63x5,8 mm</t>
  </si>
  <si>
    <t>286130036200</t>
  </si>
  <si>
    <t>Rúra HDPE na plyn PE100 SDR11 63x5,8x100 m</t>
  </si>
  <si>
    <t>877188078</t>
  </si>
  <si>
    <t>Montáž navŕtavacej sedlovej elektrotvarovky pre plynové potrubia z PE 100 D 40 mm</t>
  </si>
  <si>
    <t>286530209900</t>
  </si>
  <si>
    <t>Elektrotvarovka, elektrofúzne hrdlové odbočkové sedlo PE100 SDR11, spodná časť z PE</t>
  </si>
  <si>
    <t>899721133</t>
  </si>
  <si>
    <t>Označenie plynovodného potrubia žltou výstražnou fóliou</t>
  </si>
  <si>
    <t>Nátery kov.potr.a armatúr olejové farby žltej.do DN 50 mm dvojnás. 1x email a základným náterom</t>
  </si>
  <si>
    <t>783415350</t>
  </si>
  <si>
    <t>Nátery kovového potrubia olejové do DN 100 mm dvojnás. 1x email a základným náterom - 140µm</t>
  </si>
  <si>
    <t>723130252</t>
  </si>
  <si>
    <t>Potrubie plynové z oceľových bralenových rúrok  DN 32</t>
  </si>
  <si>
    <t>723130253</t>
  </si>
  <si>
    <t>Potrubie plynové z oceľových bralenových rúrok  DN 40</t>
  </si>
  <si>
    <t>723130254</t>
  </si>
  <si>
    <t>Potrubie plynové z oceľových bralenových rúrok  DN 50</t>
  </si>
  <si>
    <t>723150312</t>
  </si>
  <si>
    <t>Potrubie z oceľových rúrok hladkých čiernych spájaných zvarov. akosť 11 353.0 D 57/2, 9</t>
  </si>
  <si>
    <t>723150369</t>
  </si>
  <si>
    <t>Potrubie z oceľových rúrok hladkých čiernych, chránička D 89/3,6</t>
  </si>
  <si>
    <t>723160206</t>
  </si>
  <si>
    <t>Prípojka k plynomeru spojená na závit bez obchádzky G 6/4</t>
  </si>
  <si>
    <t>723190203</t>
  </si>
  <si>
    <t>Prípojka plynovodná z oceľových rúrok závitových čiernych spájaných na závit DN 20</t>
  </si>
  <si>
    <t>723234101</t>
  </si>
  <si>
    <t>Montáž strednotlakového regulátora tlaku plynu so skrinkou pre svietiplyn AL S-5 jednoduchých</t>
  </si>
  <si>
    <t>PCRTP25</t>
  </si>
  <si>
    <t>Regulátor tlaku plynu RTP 25-D2-P</t>
  </si>
  <si>
    <t>723239202</t>
  </si>
  <si>
    <t>Montáž armatúr plynových s dvoma závitmi G 3/4 ostatné typy</t>
  </si>
  <si>
    <t>551340003400</t>
  </si>
  <si>
    <t>Guľový uzáver na plyn 3/4", FF, páčka, plnoprietokový s obojstranne predĺženým závitom, niklovaná mosadz</t>
  </si>
  <si>
    <t>723239203</t>
  </si>
  <si>
    <t>Montáž armatúr plynových s dvoma závitmi G 1 ostatné typy</t>
  </si>
  <si>
    <t>551340003500</t>
  </si>
  <si>
    <t>Guľový uzáver na plyn 1", FF, páčka, plnoprietokový s obojstranne predĺženým závitom, niklovaná mosadz</t>
  </si>
  <si>
    <t>723239205</t>
  </si>
  <si>
    <t>Montáž armatúr plynových s dvoma závitmi G 1 1/2 ostatné typy</t>
  </si>
  <si>
    <t>551340003700</t>
  </si>
  <si>
    <t>Guľový uzáver na plyn 6/4", FF, páčka, plnoprietokový s obojstranne predĺženým závitom, niklovaná mosadz</t>
  </si>
  <si>
    <t>723261914</t>
  </si>
  <si>
    <t>Montáž plynomera s odvzdušnením a odskúšaním PS-20</t>
  </si>
  <si>
    <t>998723101</t>
  </si>
  <si>
    <t>Presun hmôt pre vnútorný plynovod v objektoch výšky do 6 m</t>
  </si>
  <si>
    <t>734424140</t>
  </si>
  <si>
    <t>Montáž tlakomera radiálneho priemer 63 mm</t>
  </si>
  <si>
    <t>5518000209</t>
  </si>
  <si>
    <t>Manometer radiálny pre plyn, 1/4", 060 mbar/mm</t>
  </si>
  <si>
    <t>734494213</t>
  </si>
  <si>
    <t>Ostatné meracie armatúry, návarok s rúrkovým závitom akosť mat. 22 353.0 G 1/2</t>
  </si>
  <si>
    <t>998734201</t>
  </si>
  <si>
    <t>Presun hmôt pre armatúry v objektoch výšky do 6 m</t>
  </si>
  <si>
    <t>230120095</t>
  </si>
  <si>
    <t>Montáž  vývodu signalizačného vodiča</t>
  </si>
  <si>
    <t>230170001</t>
  </si>
  <si>
    <t>Príprava pre skúšku tesnosti DN do - 40</t>
  </si>
  <si>
    <t>230170011</t>
  </si>
  <si>
    <t>Skúška tesnosti potrubia podľa STN 13 0020 DN do - 40</t>
  </si>
  <si>
    <t>230203562</t>
  </si>
  <si>
    <t>Montáž USTR prechodka PE/oceľ PE100 SDR11 D32/DN25mm</t>
  </si>
  <si>
    <t>286220031000</t>
  </si>
  <si>
    <t>Prechodka USTR PE/oceľ PE 100 SDR 11 D/DN 32/25</t>
  </si>
  <si>
    <t>230203565</t>
  </si>
  <si>
    <t>Montáž USTR prechodka PE/oceľ PE100 SDR11 D63/DN50mm</t>
  </si>
  <si>
    <t>286220031300</t>
  </si>
  <si>
    <t>Prechodka USTR PE/oceľ PE 100 SDR 11 D/DN 63/50</t>
  </si>
  <si>
    <t>230230001</t>
  </si>
  <si>
    <t>Predbežná tlaková skúška vodou DN 50</t>
  </si>
  <si>
    <t>230230016</t>
  </si>
  <si>
    <t>Hlavná tlaková skúška vzduchom 0,6 MPa - STN 38 6413 DN 50</t>
  </si>
  <si>
    <t>230230121</t>
  </si>
  <si>
    <t>Príprava na tlakovú skúšku vzduchom a vodou do 0,6 MPa</t>
  </si>
  <si>
    <t>230230292</t>
  </si>
  <si>
    <t>Napustenie potrubia  OPZ</t>
  </si>
  <si>
    <t>2302500497</t>
  </si>
  <si>
    <t>Montáž zabudovanej skrinky merania</t>
  </si>
  <si>
    <t>pcskrinka</t>
  </si>
  <si>
    <t>Typová plynomerná skrinka</t>
  </si>
  <si>
    <t>230260001</t>
  </si>
  <si>
    <t>Prepojenie regulačnej stanice na plynovodnú prípojku DN 50</t>
  </si>
  <si>
    <t>MV</t>
  </si>
  <si>
    <t>Murárske výpomoci</t>
  </si>
  <si>
    <t>PM</t>
  </si>
  <si>
    <t>Podružný materiál</t>
  </si>
  <si>
    <t>HZS-0010</t>
  </si>
  <si>
    <t>Revízie</t>
  </si>
  <si>
    <t>hod</t>
  </si>
  <si>
    <t>262144</t>
  </si>
  <si>
    <t>HZS-0051</t>
  </si>
  <si>
    <t>Príprava systému ku komplexnému vyskúšaniu</t>
  </si>
  <si>
    <t>HZS-pc</t>
  </si>
  <si>
    <t>Porealizačné zameranie plynovodu</t>
  </si>
  <si>
    <t>000300031</t>
  </si>
  <si>
    <t>Geodetické práce - vykonávané po výstavbe zameranie skutočného vyhotovenia stavby</t>
  </si>
  <si>
    <t>04 - SO 01 Ústredné vykurovanie</t>
  </si>
  <si>
    <t xml:space="preserve">    731 - Ústredné kúrenie, kotolne</t>
  </si>
  <si>
    <t xml:space="preserve">    733 - Ústredné kúrenie, rozvodné potrubie</t>
  </si>
  <si>
    <t xml:space="preserve">    735 - Ústredné kúrenie, vykurovacie telesá</t>
  </si>
  <si>
    <t xml:space="preserve">    769 - Montáže vzduchotechnických zariad.</t>
  </si>
  <si>
    <t xml:space="preserve">    783 - Nátery</t>
  </si>
  <si>
    <t>HZS - Hodinové zúčtovacie sadzby</t>
  </si>
  <si>
    <t>283310002700</t>
  </si>
  <si>
    <t>283310002900</t>
  </si>
  <si>
    <t>283310003100</t>
  </si>
  <si>
    <t>283310004900</t>
  </si>
  <si>
    <t>283310005000</t>
  </si>
  <si>
    <t>283310005200</t>
  </si>
  <si>
    <t>713400821</t>
  </si>
  <si>
    <t>Odstránenie tepelnej izolácie potrubia pásmi alebo fóliami potrubie,  -0,00210t</t>
  </si>
  <si>
    <t>713482122</t>
  </si>
  <si>
    <t>Montáž trubíc z PE, hr.15-20 mm,vnút.priemer 39-70 mm</t>
  </si>
  <si>
    <t>998713201</t>
  </si>
  <si>
    <t>Presun hmôt pre izolácie tepelné v objektoch výšky do 6 m</t>
  </si>
  <si>
    <t>422710001000</t>
  </si>
  <si>
    <t>Vodomer studenej vody 10 bar, DN15, 1,5m3/h</t>
  </si>
  <si>
    <t>40118919065919</t>
  </si>
  <si>
    <t>Vodomer studenej vody 10bar, DN25, 3,5m3/h</t>
  </si>
  <si>
    <t>722262151</t>
  </si>
  <si>
    <t>Montáž vodomeru pre vodu do 30°C prírubového skrutkového vertikálneho DN 50</t>
  </si>
  <si>
    <t>286210004100</t>
  </si>
  <si>
    <t>Rúra plasthliníková D 32x3 mm, PeX-Al-PeX</t>
  </si>
  <si>
    <t>286210004800</t>
  </si>
  <si>
    <t>Rúra plasthliníková D 50x4 mm, PeX-Al-PeX</t>
  </si>
  <si>
    <t>28621000</t>
  </si>
  <si>
    <t>Lisované tvarovky pre rozvody 32x3-50x4</t>
  </si>
  <si>
    <t>733167312</t>
  </si>
  <si>
    <t>Montáž plasthliníkového potrubia lisovaním D 32x3</t>
  </si>
  <si>
    <t>733167318</t>
  </si>
  <si>
    <t>Montáž plasthliníkového potrubia lisovaním D 50x4</t>
  </si>
  <si>
    <t>733167342</t>
  </si>
  <si>
    <t>Montáž plasthliníkovej tvarovky lisovaním</t>
  </si>
  <si>
    <t>998722201</t>
  </si>
  <si>
    <t>Presun hmôt pre vnútorný vodovod v objektoch výšky do 6 m</t>
  </si>
  <si>
    <t>436310000100</t>
  </si>
  <si>
    <t>724399101</t>
  </si>
  <si>
    <t>Montáž úpavovne vody</t>
  </si>
  <si>
    <t>422710001300</t>
  </si>
  <si>
    <t xml:space="preserve">Doplňovacie zariadenie automatické fillcontrol typ FC, 10 bar/60°C, </t>
  </si>
  <si>
    <t>724399</t>
  </si>
  <si>
    <t>Montáž automat.doplňovacieho zariadenia Reflex fillcontrol</t>
  </si>
  <si>
    <t>998724201</t>
  </si>
  <si>
    <t>Presun hmôt pre strojné vybavenie v objektoch výšky do 6 m</t>
  </si>
  <si>
    <t>484120000100</t>
  </si>
  <si>
    <t>Kotol plynový kondenzačný  GB192, 50i, výkon 49,9kW</t>
  </si>
  <si>
    <t>484120000102pp</t>
  </si>
  <si>
    <t>484120000103pp</t>
  </si>
  <si>
    <t>GTA lievik</t>
  </si>
  <si>
    <t>731261070</t>
  </si>
  <si>
    <t>Montáž plynového kotla nástenného kondenzačného vykurovacieho bez zásobníka</t>
  </si>
  <si>
    <t>484120000104pp</t>
  </si>
  <si>
    <t>Ovládacia jednotka RC310</t>
  </si>
  <si>
    <t>484120000105pp</t>
  </si>
  <si>
    <t>Kaskádový modul CM400</t>
  </si>
  <si>
    <t>484120000106pp</t>
  </si>
  <si>
    <t>Modul MM100 pre ohrev vody</t>
  </si>
  <si>
    <t>73126107</t>
  </si>
  <si>
    <t>Montáž a oživenie kotlovej regulácie</t>
  </si>
  <si>
    <t>484120043501pp</t>
  </si>
  <si>
    <t>Výhybka hydraulická typ do 8 m3/h, hrdlá pre odvzdušnenie, vypúšťanie a ponorné púzdro pre snímač teploty, vrátane izolácie</t>
  </si>
  <si>
    <t>4841200435</t>
  </si>
  <si>
    <t>Jímka pre hydraulickú vyhýbku</t>
  </si>
  <si>
    <t>4841200435103pp</t>
  </si>
  <si>
    <t>Snímač hydraulickej výhybky</t>
  </si>
  <si>
    <t>484810005800</t>
  </si>
  <si>
    <t>Rýchlomontážna sada so zmiešavačom, DN 20,  čerpadla 2 60 - HSM 20 inside</t>
  </si>
  <si>
    <t>484810006001</t>
  </si>
  <si>
    <t>Rýchlomontážna sada so zmiešavačom, DN 32 s čerpadlom  - HSM 32 inside</t>
  </si>
  <si>
    <t>731291060</t>
  </si>
  <si>
    <t>Montáž rýchlomontážnej sady s 3-cestným zmiešavačom DN 20</t>
  </si>
  <si>
    <t>731291080</t>
  </si>
  <si>
    <t>Montáž rýchlomontážnej sady s 3-cestným zmiešavačom DN 32</t>
  </si>
  <si>
    <t>48412000101</t>
  </si>
  <si>
    <t>Rozdeľovač HKV-3-32</t>
  </si>
  <si>
    <t>484120000108pp</t>
  </si>
  <si>
    <t>Držiak rozdeľovača WMS3</t>
  </si>
  <si>
    <t>484120000109pp</t>
  </si>
  <si>
    <t>Redukcia ES 0</t>
  </si>
  <si>
    <t>732111402</t>
  </si>
  <si>
    <t>Montáž rozdeľovača a zberača združeného prietok Q 10 m3/h</t>
  </si>
  <si>
    <t>484120023700</t>
  </si>
  <si>
    <t>Základná komínová sada spalinovej kaskády DN125</t>
  </si>
  <si>
    <t>484120023702pp</t>
  </si>
  <si>
    <t>Rozširovacia komínová sada DN125</t>
  </si>
  <si>
    <t>484120023703pp</t>
  </si>
  <si>
    <t>Komínová sada do šachty DN125</t>
  </si>
  <si>
    <t>484120023704pp</t>
  </si>
  <si>
    <t>Rúra dovodu spalín DN125, dl.1000mm</t>
  </si>
  <si>
    <t>484120023705pp</t>
  </si>
  <si>
    <t>Rúra odvodu spalín DN125, dl.2000mm</t>
  </si>
  <si>
    <t>484120023706pp</t>
  </si>
  <si>
    <t>Koleno DN125, 30st.</t>
  </si>
  <si>
    <t>484120023707pp</t>
  </si>
  <si>
    <t>Revízny kus DN125</t>
  </si>
  <si>
    <t>731360551</t>
  </si>
  <si>
    <t>Montáž vložkovaného komín DN 125, výšky 15 m</t>
  </si>
  <si>
    <t>998731201</t>
  </si>
  <si>
    <t>Presun hmôt pre kotolne umiestnené vo výške (hĺbke) do 6 m</t>
  </si>
  <si>
    <t>484120022000</t>
  </si>
  <si>
    <t>Zariadenie neutralizačné do 200 kW s neutralizačným granulátom</t>
  </si>
  <si>
    <t>48420023000</t>
  </si>
  <si>
    <t>Neutralizačný granulát</t>
  </si>
  <si>
    <t>541320003900</t>
  </si>
  <si>
    <t>Stacionárny ohrievač vody  SU 500</t>
  </si>
  <si>
    <t>541320003902pp</t>
  </si>
  <si>
    <t>Snímač zásobníka vody AS 1,6</t>
  </si>
  <si>
    <t>732219220</t>
  </si>
  <si>
    <t>Montáž zásobníkového ohrievača vody pre ohrev pitnej vody v spojení s kotlami objem 500 l</t>
  </si>
  <si>
    <t>484620000200</t>
  </si>
  <si>
    <t xml:space="preserve">Nádoba expanzná  s vakom 12 l, D 280 mm, v 318 mm, pripojenie G 3/4", 10 bar, biela, </t>
  </si>
  <si>
    <t>484620001400</t>
  </si>
  <si>
    <t xml:space="preserve">Nádoba expanzná pozinkovaná  ZLS 150 l, D 480 mm, v 1020 mm, pripojenie G 1", 10 bar, </t>
  </si>
  <si>
    <t>48462000</t>
  </si>
  <si>
    <t>Uzatvárací ventil so zaistením pre exp.nádobu, 3/4"</t>
  </si>
  <si>
    <t>484620000202</t>
  </si>
  <si>
    <t>Uzatvárací ventil so zaistením pre exp.nádobu, 1"</t>
  </si>
  <si>
    <t>732331003</t>
  </si>
  <si>
    <t>Montáž expanznej nádoby tlak 3 bary s membránou 12l</t>
  </si>
  <si>
    <t>732331051</t>
  </si>
  <si>
    <t>Montáž expanznej nádoby tlak 6 barov s membránou 140 l</t>
  </si>
  <si>
    <t>426110004101</t>
  </si>
  <si>
    <t xml:space="preserve">Čerpadlo obehové  32-80 180, </t>
  </si>
  <si>
    <t>732422070</t>
  </si>
  <si>
    <t>Montáž obehového čerpadla teplovodného DN 32 výtlak 0,6 m</t>
  </si>
  <si>
    <t>551270011800</t>
  </si>
  <si>
    <t xml:space="preserve">Odkalovač  V 1 1/4" F, </t>
  </si>
  <si>
    <t>732110812</t>
  </si>
  <si>
    <t>Demontáž telesa rozdeľovača a zberača nad DN 100 do 200,  -0,09358t</t>
  </si>
  <si>
    <t>732890801</t>
  </si>
  <si>
    <t>Vnútrostaveniskové premiestnenie vybúraných hmôt strojovní vodorovne 100 m z objektov výšky do 6 m</t>
  </si>
  <si>
    <t>998732201</t>
  </si>
  <si>
    <t>Presun hmôt pre strojovne v objektoch výšky do 6 m</t>
  </si>
  <si>
    <t>286210003700</t>
  </si>
  <si>
    <t>Rúra plasthliníková D 16x2 mm, PeX-Al-PeX</t>
  </si>
  <si>
    <t>286210003900</t>
  </si>
  <si>
    <t>Rúra plasthliníková D 20x2 mm, PeX-Al-PeX</t>
  </si>
  <si>
    <t>286210004000</t>
  </si>
  <si>
    <t>Rúra plasthliníková D 26x3 mm, PeX-Al-PeX</t>
  </si>
  <si>
    <t>286210004700</t>
  </si>
  <si>
    <t>Rúra plasthliníková D 40x3,5 mm, PeX-Al-PeX</t>
  </si>
  <si>
    <t>286158213025</t>
  </si>
  <si>
    <t>Lisované tvarovky pre rozvody 16x2-50x4</t>
  </si>
  <si>
    <t>733167300</t>
  </si>
  <si>
    <t>Montáž plasthliníkového potrubia lisovaním D 16x2</t>
  </si>
  <si>
    <t>733167306</t>
  </si>
  <si>
    <t>Montáž plasthliníkového potrubia lisovaním D 20x2</t>
  </si>
  <si>
    <t>733167309</t>
  </si>
  <si>
    <t>Montáž plasthliníkového potrubia lisovaním D 26x3</t>
  </si>
  <si>
    <t>733167315</t>
  </si>
  <si>
    <t>Montáž plasthliníkového potrubia lisovaním D 40x3,5</t>
  </si>
  <si>
    <t>733110803</t>
  </si>
  <si>
    <t>Demontáž potrubia z oceľových rúrok závitových do DN 15,  -0,00100t</t>
  </si>
  <si>
    <t>733110806</t>
  </si>
  <si>
    <t>Demontáž potrubia z oceľových rúrok závitových nad 15 do DN 32,  -0,00320t</t>
  </si>
  <si>
    <t>733120826</t>
  </si>
  <si>
    <t>Demontáž potrubia z oceľových rúrok hladkých nad 60, 3 do D 89,  -0,00841t</t>
  </si>
  <si>
    <t>733120832</t>
  </si>
  <si>
    <t>Demontáž potrubia z oceľových rúrok hladkých nad 89 do D 133,  -0,01384t</t>
  </si>
  <si>
    <t>141410000700</t>
  </si>
  <si>
    <t>Rúra oceľová bezšvová závitová 1 1/2" normálna, ozn. 11 353.0</t>
  </si>
  <si>
    <t>141410000600</t>
  </si>
  <si>
    <t>Rúra oceľová bezšvová závitová 5/4" normálna, ozn. 11 353.0</t>
  </si>
  <si>
    <t>141410000500</t>
  </si>
  <si>
    <t>Rúra oceľová bezšvová závitová 1" normálna, ozn. 11 353.0</t>
  </si>
  <si>
    <t>141410000400</t>
  </si>
  <si>
    <t>Rúra oceľová bezšvová závitová 3/4" normálna, ozn. 11 353.0</t>
  </si>
  <si>
    <t>141410000300</t>
  </si>
  <si>
    <t>Rúra oceľová bezšvová závitová 1/2" normálna, ozn. 11 353.0</t>
  </si>
  <si>
    <t>141410000200</t>
  </si>
  <si>
    <t>Rúra oceľová bezšvová závitová 3/8" normálna, ozn. 11 353.0</t>
  </si>
  <si>
    <t>733190107</t>
  </si>
  <si>
    <t>Tlaková skúška potrubia z oceľových rúrok závitových</t>
  </si>
  <si>
    <t>733191301</t>
  </si>
  <si>
    <t>Tlaková skúška plastového potrubia do 32 mm</t>
  </si>
  <si>
    <t>733191302</t>
  </si>
  <si>
    <t>Tlaková skúška plastového potrubia nad 32 do 63 mm</t>
  </si>
  <si>
    <t>733890801</t>
  </si>
  <si>
    <t>Vnútrostav. premiestnenie vybúraných hmôt rozvodov potrubia vodorovne do 100 m z obj. výš. do 6 m</t>
  </si>
  <si>
    <t>998733201</t>
  </si>
  <si>
    <t>Presun hmôt pre rozvody potrubia v objektoch výšky do 6 m</t>
  </si>
  <si>
    <t>734100812</t>
  </si>
  <si>
    <t>Demontáž armatúry prírubovej s dvomi prírubami nad 50 do DN 100,  -0,03900t</t>
  </si>
  <si>
    <t>734200811</t>
  </si>
  <si>
    <t>Demontáž armatúry závitovej s jedným závitom do G 1/2 -0,00045t</t>
  </si>
  <si>
    <t>734200821</t>
  </si>
  <si>
    <t>Demontáž armatúry závitovej s dvomi závitmi do G 1/2 -0,00045t</t>
  </si>
  <si>
    <t>734200822</t>
  </si>
  <si>
    <t>Demontáž armatúry závitovej s dvomi závitmi nad 1/2 do G 1,  -0,00110t</t>
  </si>
  <si>
    <t>734200823</t>
  </si>
  <si>
    <t>Demontáž armatúry závitovej s dvomi závitmi nad 1 do G 6/4,  -0,00200t</t>
  </si>
  <si>
    <t>5511871680</t>
  </si>
  <si>
    <t>Spätná klapka závitová DN40</t>
  </si>
  <si>
    <t>5511871670</t>
  </si>
  <si>
    <t>Spätná klapka závitová DN32</t>
  </si>
  <si>
    <t>5511871660</t>
  </si>
  <si>
    <t>Spätná klapka závitová DN25</t>
  </si>
  <si>
    <t>5511871640</t>
  </si>
  <si>
    <t>Spätná klapka závitová DN15</t>
  </si>
  <si>
    <t>734240000</t>
  </si>
  <si>
    <t>Montáž spätnej klapky závitovej G 1/2</t>
  </si>
  <si>
    <t>734240010</t>
  </si>
  <si>
    <t>Montáž spätnej klapky závitovej G 1</t>
  </si>
  <si>
    <t>734240015</t>
  </si>
  <si>
    <t>Montáž spätnej klapky závitovej G 5/4</t>
  </si>
  <si>
    <t>734240020</t>
  </si>
  <si>
    <t>Montáž spätnej klapky závitovej G 6/4</t>
  </si>
  <si>
    <t>2109373000</t>
  </si>
  <si>
    <t>Guľový kohút uzatvárací, závitový DN10</t>
  </si>
  <si>
    <t>2109373001</t>
  </si>
  <si>
    <t>Guľový kohút uzatvárací, závitový DN15</t>
  </si>
  <si>
    <t>2109373002</t>
  </si>
  <si>
    <t>Guľový kohú uzatvárací, závitový DN20</t>
  </si>
  <si>
    <t>2109373003</t>
  </si>
  <si>
    <t>Guľový kohút uzatvárací, závitový DN25</t>
  </si>
  <si>
    <t>2109373004</t>
  </si>
  <si>
    <t>Guľový kohút uzatvárací, závitový DN32</t>
  </si>
  <si>
    <t>2109373005</t>
  </si>
  <si>
    <t>Guľový kohút uzatvárací, závitový DN40</t>
  </si>
  <si>
    <t>734315000</t>
  </si>
  <si>
    <t>Montáž oceľového guľového kohúta na horúcu vodu obojstranne závitového DN 10</t>
  </si>
  <si>
    <t>734315000.1</t>
  </si>
  <si>
    <t>Montáž oceľového guľového kohúta na horúcu vodu obojstranne závitového DN 15</t>
  </si>
  <si>
    <t>734315005</t>
  </si>
  <si>
    <t>Montáž oceľového guľového kohúta na horúcu vodu obojstranne závitového DN 20</t>
  </si>
  <si>
    <t>734315010</t>
  </si>
  <si>
    <t>Montáž oceľového guľového kohúta na horúcu vodu obojstranne závitového DN 25</t>
  </si>
  <si>
    <t>734315015</t>
  </si>
  <si>
    <t>Montáž oceľového guľového kohúta na horúcu vodu obojstranne závitového DN 32</t>
  </si>
  <si>
    <t>734315020</t>
  </si>
  <si>
    <t>Montáž oceľového guľového kohúta na horúcu vodu obojstranne závitového DN 40</t>
  </si>
  <si>
    <t>422010003300</t>
  </si>
  <si>
    <t>Filter závitový, 6/4", PN 20, mosadz</t>
  </si>
  <si>
    <t>734291360</t>
  </si>
  <si>
    <t>Montáž filtra závitového G 1 1/2</t>
  </si>
  <si>
    <t>734291320</t>
  </si>
  <si>
    <t>48492285</t>
  </si>
  <si>
    <t>Automatický odvzdušňovací ventil , 3/4"</t>
  </si>
  <si>
    <t>734213250</t>
  </si>
  <si>
    <t>Montáž ventilu odvzdušňovacieho závitového automatického G 3/4</t>
  </si>
  <si>
    <t>5511130110</t>
  </si>
  <si>
    <t>Vypúšťací guľový ventil, 1/2"</t>
  </si>
  <si>
    <t>734209101</t>
  </si>
  <si>
    <t>Montáž závitovej armatúry s 1 závitom do G 1/2</t>
  </si>
  <si>
    <t>48492101452</t>
  </si>
  <si>
    <t>Poistný ventil na vodu, 1", po=0,6MPa</t>
  </si>
  <si>
    <t>4849223910</t>
  </si>
  <si>
    <t>Poistný ventil na vykurovanie, 1", po=0,3MPa</t>
  </si>
  <si>
    <t>4849231030</t>
  </si>
  <si>
    <t>Vyvažovací stúpačkový ventil  GM s meracími ventil., DN15LF, kv=1,0</t>
  </si>
  <si>
    <t>4849231031</t>
  </si>
  <si>
    <t>Vyvažovací stúpačkový ventil GM s meracími ventil., DN15MF, kv=3,67</t>
  </si>
  <si>
    <t>4849231033</t>
  </si>
  <si>
    <t>Vyvažovací stúpačkový ventil  GM s meracími ventil., DN20</t>
  </si>
  <si>
    <t>4849231034</t>
  </si>
  <si>
    <t>Vyvažovací stúpačkový ventil GM s meracími ventol., DN25</t>
  </si>
  <si>
    <t>734223010</t>
  </si>
  <si>
    <t>Montáž ventilu závitového regulačného G 3/8-3/4 stupačkového</t>
  </si>
  <si>
    <t>734223040</t>
  </si>
  <si>
    <t>Montáž ventilu závitového regulačného G 1-6/4 stupačkového</t>
  </si>
  <si>
    <t>551410001001</t>
  </si>
  <si>
    <t>Rohová štvorcestná armatúra 3000, DN15, dvojrurk.sústavy, s vypúšťaním a uzatváraním</t>
  </si>
  <si>
    <t>551210004002</t>
  </si>
  <si>
    <t>Termostatický ventil  TS-90, priamy, DN10</t>
  </si>
  <si>
    <t>551210004003</t>
  </si>
  <si>
    <t>Termostatický ventil  TS-90, priamy, DN15</t>
  </si>
  <si>
    <t>551210005001</t>
  </si>
  <si>
    <t>Regulačný ventil do spiatočky RL-5, priamy, DN10</t>
  </si>
  <si>
    <t>551210005002</t>
  </si>
  <si>
    <t>Regulačný ventil do spiatočky  RL-5, priamy, DN15</t>
  </si>
  <si>
    <t>551210006001</t>
  </si>
  <si>
    <t>Termostatická hlavica v masívnom vyhotovení s nastv.znížení teploty</t>
  </si>
  <si>
    <t>734209112</t>
  </si>
  <si>
    <t>Montáž závitovej armatúry s 2 závitmi do G 1/2</t>
  </si>
  <si>
    <t>734223110</t>
  </si>
  <si>
    <t>Montáž ventilu závitového termostatického rohového jednoregulačného G 3/8</t>
  </si>
  <si>
    <t>734223120</t>
  </si>
  <si>
    <t>Montáž ventilu závitového termostatického rohového jednoregulačného G 1/2</t>
  </si>
  <si>
    <t>734223208</t>
  </si>
  <si>
    <t>Montáž termostatickej hlavice kvapalinovej jednoduchej</t>
  </si>
  <si>
    <t>734421130</t>
  </si>
  <si>
    <t>Tlakomer so spodným pripojením 0-1,0MPa</t>
  </si>
  <si>
    <t>4223358000</t>
  </si>
  <si>
    <t>Kohút tlakomerový trojcestný manometrický M 20x1,5</t>
  </si>
  <si>
    <t>734411111</t>
  </si>
  <si>
    <t>Teplomer technický s pevným stonkom M 27x2, 0-120 st.C</t>
  </si>
  <si>
    <t>734890803</t>
  </si>
  <si>
    <t>Vnútrostaveniskové premiestnenie vybúraných hmôt armatúr do 24m</t>
  </si>
  <si>
    <t>998734203</t>
  </si>
  <si>
    <t>Presun hmôt pre armatúry v objektoch výšky nad 6 do 24 m</t>
  </si>
  <si>
    <t>735000912</t>
  </si>
  <si>
    <t>Vyregulovanie dvojregulačného ventilu s termostatickým ovládaním</t>
  </si>
  <si>
    <t>735111810</t>
  </si>
  <si>
    <t>Demontáž radiátorov článkových,  -0,02380t</t>
  </si>
  <si>
    <t>735154040</t>
  </si>
  <si>
    <t>Montáž vykurovacieho telesa panelového jednoradového 600 mm/ dĺžky 400-600 mm</t>
  </si>
  <si>
    <t>484530048600</t>
  </si>
  <si>
    <t xml:space="preserve">Teleso vykurovacie doskové jednopanelové oceľové  11K, vxl 550x600 mm s bočným pripojením, </t>
  </si>
  <si>
    <t>484530048600.1</t>
  </si>
  <si>
    <t xml:space="preserve">Teleso vykurovacie doskové jednopanelové oceľové 11VK, vxl 600x600 mm so spodným pripojením, </t>
  </si>
  <si>
    <t>735154140</t>
  </si>
  <si>
    <t>Montáž vykurovacieho telesa panelového dvojradového výšky 600 mm/ dĺžky 400-600 mm</t>
  </si>
  <si>
    <t>484530056301</t>
  </si>
  <si>
    <t xml:space="preserve">Teleso vykurovacie doskové dvojpanelové oceľové  21K, vxl 550x400 mm s bočným pripojením a konvektorom, </t>
  </si>
  <si>
    <t>484530056501</t>
  </si>
  <si>
    <t xml:space="preserve">Teleso vykurovacie doskové dvojpanelové oceľové 21K, vxl 550x600 mm s bočným pripojením a konvektorom, </t>
  </si>
  <si>
    <t>484530065501</t>
  </si>
  <si>
    <t xml:space="preserve">Teleso vykurovacie doskové dvojpanelové oceľové 22K, vxl 550x400 mm s bočným pripojením a dvoma konvektormi, </t>
  </si>
  <si>
    <t>484530065701</t>
  </si>
  <si>
    <t xml:space="preserve">Teleso vykurovacie doskové dvojpanelové oceľové  22K, vxl 550x600 mm s bočným pripojením a dvoma konvektormi, </t>
  </si>
  <si>
    <t>484530065700</t>
  </si>
  <si>
    <t xml:space="preserve">Teleso vykurovacie doskové dvojpanelové oceľové  22VK, vxl 600x600 mm so spodným pripojením a dvoma konvektormi, </t>
  </si>
  <si>
    <t>735154141</t>
  </si>
  <si>
    <t>Montáž vykurovacieho telesa panelového dvojradového výšky 600 mm/ dĺžky 700-900 mm</t>
  </si>
  <si>
    <t>484530065901</t>
  </si>
  <si>
    <t xml:space="preserve">Teleso vykurovacie doskové dvojpanelové oceľové  22K, vxl 550x800 mm s bočným pripojením a dvoma konvektormi, </t>
  </si>
  <si>
    <t>484530065900</t>
  </si>
  <si>
    <t xml:space="preserve">Teleso vykurovacie doskové dvojpanelové oceľové  22VK, vxl 600x800 mm so spodným pripojením a dvoma konvektormi, </t>
  </si>
  <si>
    <t>735154142</t>
  </si>
  <si>
    <t>Montáž vykurovacieho telesa panelového dvojradového výšky 600 mm/ dĺžky 1000-1200 mm</t>
  </si>
  <si>
    <t>484530066101</t>
  </si>
  <si>
    <t xml:space="preserve">Teleso vykurovacie doskové dvojpanelové oceľové 22K, vxl 550x1000 mm s bočným pripojením a dvoma konvektormi, </t>
  </si>
  <si>
    <t>484530066301</t>
  </si>
  <si>
    <t>Teleso vykurovacie doskové dvojpanelové oceľové  22K, vxl 550x1200 mm s bočným pripojením a dvoma konvektormi,</t>
  </si>
  <si>
    <t>484530066100</t>
  </si>
  <si>
    <t>Teleso vykurovacie doskové dvojpanelové oceľové  22VK, vxl 600x1000 mm so spodným pripojením a dvoma konvektormi,</t>
  </si>
  <si>
    <t>484530066300</t>
  </si>
  <si>
    <t xml:space="preserve">Teleso vykurovacie doskové dvojpanelové oceľové  22VK, vxl 600x1200 mm so spdoným pripojením a dvoma konvektormi, </t>
  </si>
  <si>
    <t>735154150</t>
  </si>
  <si>
    <t>Montáž vykurovacieho telesa panelového dvojradového výšky 900 mm/ dĺžky 400-600 mm</t>
  </si>
  <si>
    <t>484530058200</t>
  </si>
  <si>
    <t xml:space="preserve">Teleso vykurovacie doskové dvojpanelové oceľové  21K, vxl 900x400 mm s bočným pripojením a konvektorom, </t>
  </si>
  <si>
    <t>484530058300</t>
  </si>
  <si>
    <t xml:space="preserve">Teleso vykurovacie doskové dvojpanelové oceľové 21K, vxl 900x600 mm s bočným pripojením a konvektorom, </t>
  </si>
  <si>
    <t>735154151</t>
  </si>
  <si>
    <t>Montáž vykurovacieho telesa panelového dvojradového výšky 900 mm/ dĺžky 700-900 mm</t>
  </si>
  <si>
    <t>484530058500</t>
  </si>
  <si>
    <t xml:space="preserve">Teleso vykurovacie doskové dvojpanelové oceľové 21K, vxl 900x800 mm s bočným pripojením a konvektorom, </t>
  </si>
  <si>
    <t>735154152</t>
  </si>
  <si>
    <t>Montáž vykurovacieho telesa panelového dvojradového výšky 900 mm/ dĺžky 1000-1200 mm</t>
  </si>
  <si>
    <t>484530058700</t>
  </si>
  <si>
    <t xml:space="preserve">Teleso vykurovacie doskové dvojpanelové oceľové 21K, vxl 900x1000 mm s bočným pripojením a konvektorom, </t>
  </si>
  <si>
    <t>735154153</t>
  </si>
  <si>
    <t>Montáž vykurovacieho telesa panelového dvojradového výšky 900 mm/ dĺžky 1400-1800 mm</t>
  </si>
  <si>
    <t>484530059000</t>
  </si>
  <si>
    <t xml:space="preserve">Teleso vykurovacie doskové dvojpanelové oceľové  21K, vxl 900x1400 mm s bočným pripojením a konvektorom, </t>
  </si>
  <si>
    <t>735154240</t>
  </si>
  <si>
    <t>Montáž vykurovacieho telesa panelového trojradového výšky 600 mm/ dĺžky 400-600 mm</t>
  </si>
  <si>
    <t>484530074701</t>
  </si>
  <si>
    <t xml:space="preserve">Teleso vykurovacie doskové trojpanelové oceľové  33K, vxl 550x400 mm s bočným pripojením a troma konvektormi, </t>
  </si>
  <si>
    <t>735154242</t>
  </si>
  <si>
    <t>Montáž vykurovacieho telesa panelového trojradového výšky 600 mm/ dĺžky 1000-1200 mm</t>
  </si>
  <si>
    <t>484530075300</t>
  </si>
  <si>
    <t xml:space="preserve">Teleso vykurovacie doskové trojpanelové oceľové  33K, vxl 550x1000 mm s bočným pripojením a troma konvektormi, </t>
  </si>
  <si>
    <t>484530075500</t>
  </si>
  <si>
    <t xml:space="preserve">Teleso vykurovacie doskové trojpanelové oceľové  33K, vxl 550x1200 mm s bočným pripojením a troma konvektormi, </t>
  </si>
  <si>
    <t>735154252</t>
  </si>
  <si>
    <t>Montáž vykurovacieho telesa panelového trojradového výšky 900 mm/ dĺžky 1000-1200 mm</t>
  </si>
  <si>
    <t>484530077400</t>
  </si>
  <si>
    <t xml:space="preserve">Teleso vykurovacie doskové trojpanelové oceľové  33K, vxl 900x1000 mm s bočným pripojením a troma konvektormi, </t>
  </si>
  <si>
    <t>48492101135</t>
  </si>
  <si>
    <t>Zátka odvzdušňovacia</t>
  </si>
  <si>
    <t>4493201700</t>
  </si>
  <si>
    <t>Zátka zaslepovacia</t>
  </si>
  <si>
    <t>4848541700</t>
  </si>
  <si>
    <t>Sada konzol nástenných</t>
  </si>
  <si>
    <t>4848541701</t>
  </si>
  <si>
    <t>Sada stojanových konzol</t>
  </si>
  <si>
    <t>735191904</t>
  </si>
  <si>
    <t>Vyčistenie vykurovacích telies prepláchnutím vodou oceľových alebo liatinových</t>
  </si>
  <si>
    <t>735191910</t>
  </si>
  <si>
    <t>Napustenie vody do vykurovacieho systému vrátane potrubia o v. pl. vykurovacích telies</t>
  </si>
  <si>
    <t>735494811</t>
  </si>
  <si>
    <t>Vypúšťanie vody z vykurovacích sústav o v. pl. vykurovacích telies</t>
  </si>
  <si>
    <t>735890802</t>
  </si>
  <si>
    <t>Vnútrostaveniskové premiestnenie vybúraných hmôt vykurovacích telies do 12m</t>
  </si>
  <si>
    <t>400</t>
  </si>
  <si>
    <t>998735202</t>
  </si>
  <si>
    <t>Presun hmôt pre vykurovacie telesá v objektoch výšky nad 6 do 12 m</t>
  </si>
  <si>
    <t>402</t>
  </si>
  <si>
    <t>769021085</t>
  </si>
  <si>
    <t>Montáž štvorhranného potrubia tesnosti III vodotesného dĺžky 1000 mm do obvodu 1000 mm</t>
  </si>
  <si>
    <t>404</t>
  </si>
  <si>
    <t>4290035503</t>
  </si>
  <si>
    <t>Štvorhranné potrubie z pozink.plechu, rovná rúra (L=1000mm) 230x230mm</t>
  </si>
  <si>
    <t>406</t>
  </si>
  <si>
    <t>769021088</t>
  </si>
  <si>
    <t>Montáž štvorhranného potrubia tesnosti III vodotesného dĺžky 1000 mm do obvodu 1800 mm</t>
  </si>
  <si>
    <t>408</t>
  </si>
  <si>
    <t>4290035504</t>
  </si>
  <si>
    <t>Štvorharnné potrubie z pozink.plechu, rovná rúra (L=1000mm), 310x310mm</t>
  </si>
  <si>
    <t>410</t>
  </si>
  <si>
    <t>769035033</t>
  </si>
  <si>
    <t>Montáž mriežky na odvod vzduchu prierezu 0.080-0.130 m2</t>
  </si>
  <si>
    <t>412</t>
  </si>
  <si>
    <t>4290042305</t>
  </si>
  <si>
    <t>Hliníková mriežka so štvorcovými otvormi - 230x230mm</t>
  </si>
  <si>
    <t>414</t>
  </si>
  <si>
    <t>4290042306</t>
  </si>
  <si>
    <t>Hliníková mriežka so štvorcovými otvormi - 310x310mm</t>
  </si>
  <si>
    <t>416</t>
  </si>
  <si>
    <t>769036000</t>
  </si>
  <si>
    <t>Montáž protidažďovej žalúzie do prierezu 0.100 m2</t>
  </si>
  <si>
    <t>418</t>
  </si>
  <si>
    <t>4290040373</t>
  </si>
  <si>
    <t>Protidažďová žalúzia 310x310mm</t>
  </si>
  <si>
    <t>420</t>
  </si>
  <si>
    <t>4290040374</t>
  </si>
  <si>
    <t>protidažďová žalúzia 230x230mm</t>
  </si>
  <si>
    <t>422</t>
  </si>
  <si>
    <t>998769201</t>
  </si>
  <si>
    <t>Presun hmôt pre montáž vzduchotechnických zariadení v stavbe (objekte) výšky do 7 m</t>
  </si>
  <si>
    <t>424</t>
  </si>
  <si>
    <t>Nátery kov.stav.doplnk.konštr. syntetické farby šedej na vzduchu schnúce dvojnásobné - 70µm</t>
  </si>
  <si>
    <t>426</t>
  </si>
  <si>
    <t>Nátery kov.stav.doplnk.konštr. syntetické na vzduchu schnúce základný - 35µm</t>
  </si>
  <si>
    <t>428</t>
  </si>
  <si>
    <t>230050002</t>
  </si>
  <si>
    <t>Montáž uloženia - priskrutkovaním: do DN 50</t>
  </si>
  <si>
    <t>430</t>
  </si>
  <si>
    <t>286710007500</t>
  </si>
  <si>
    <t xml:space="preserve">Potrubná objímka MP-PI pozinkovaná, rozsah upínania D 48-53 mm, DN potrubia 1,5", M8, EPDM izolant, </t>
  </si>
  <si>
    <t>432</t>
  </si>
  <si>
    <t>286710007400</t>
  </si>
  <si>
    <t xml:space="preserve">Potrubná objímka MP-PI pozinkovaná, rozsah upínania D 32-36 mm, DN potrubia 1", M8, EPDM izolant, </t>
  </si>
  <si>
    <t>434</t>
  </si>
  <si>
    <t>286710007300</t>
  </si>
  <si>
    <t xml:space="preserve">Potrubná objímka MP-PI pozinkovaná, rozsah upínania D 25-28 mm, DN potrubia 3/4", M8, EPDM izolant, </t>
  </si>
  <si>
    <t>436</t>
  </si>
  <si>
    <t>286710007200</t>
  </si>
  <si>
    <t xml:space="preserve">Potrubná objímka MP-PI pozinkovaná, rozsah upínania D 20-24 mm, DN potrubia,5", M8, EPDM izolant, </t>
  </si>
  <si>
    <t>438</t>
  </si>
  <si>
    <t>4239203600</t>
  </si>
  <si>
    <t>Tyč závesná pre stropné závesy dl=600mm, D 8mm</t>
  </si>
  <si>
    <t>440</t>
  </si>
  <si>
    <t>3420805</t>
  </si>
  <si>
    <t>Skrutkovacia kotva M8</t>
  </si>
  <si>
    <t>442</t>
  </si>
  <si>
    <t>230050031</t>
  </si>
  <si>
    <t>Montáž doplnkových konštrukcií - z profilov. materiálov</t>
  </si>
  <si>
    <t>444</t>
  </si>
  <si>
    <t>132310000500</t>
  </si>
  <si>
    <t>Tyč oceľová prierezu L 40x40x4 mm, ozn. 10 000, podľa EN ISO S185</t>
  </si>
  <si>
    <t>446</t>
  </si>
  <si>
    <t>448</t>
  </si>
  <si>
    <t>450</t>
  </si>
  <si>
    <t>PPV</t>
  </si>
  <si>
    <t>452</t>
  </si>
  <si>
    <t>HZS000114</t>
  </si>
  <si>
    <t>Stavebno montážne práce najnáročnejšie na odbornosť - prehliadky pracoviska a revízie (Tr. 4) v rozsahu viac ako 8 hodín</t>
  </si>
  <si>
    <t>454</t>
  </si>
  <si>
    <t>06 - SO 01 Vzduchotechnika</t>
  </si>
  <si>
    <t>D1 - Zar.1 - Vetranie priestorov 3.NP</t>
  </si>
  <si>
    <t>D2 - Zar.2 - Vetranie priestorov operačných sál na 3.NP</t>
  </si>
  <si>
    <t>D3 - Zar.3 - Vetranie priestorov 4.NP</t>
  </si>
  <si>
    <t>D4 - Zar.4 - Klimatizácia priestorov 4.NP</t>
  </si>
  <si>
    <t>D5 - Zar.5 - Vetranie hygienických zariadení</t>
  </si>
  <si>
    <t>D6 - Zar.6 - Vetranie chránených únikových ciest</t>
  </si>
  <si>
    <t>D7 - Zar.7 - Klimatizácia miestnosti UPS a dátového rozvádzača</t>
  </si>
  <si>
    <t>Pol1</t>
  </si>
  <si>
    <t>Pol2</t>
  </si>
  <si>
    <t>Príplatok za hygienické prevedeni podľa VDI 6022</t>
  </si>
  <si>
    <t>Pol3</t>
  </si>
  <si>
    <t>Prirážka za filter M9 (Fe.K9)</t>
  </si>
  <si>
    <t>Pol4</t>
  </si>
  <si>
    <t>Prirážka za filter M5 (Fi.K5)</t>
  </si>
  <si>
    <t>Pol5</t>
  </si>
  <si>
    <t>Prirážka za by-pass</t>
  </si>
  <si>
    <t>Pol6</t>
  </si>
  <si>
    <t>Prirážka za 1-okruhový atyp. priamy chladič CHF.4</t>
  </si>
  <si>
    <t>Pol7</t>
  </si>
  <si>
    <t>Prirážka za klapky Ke.500/500 a Ki.500/500</t>
  </si>
  <si>
    <t>Pol8</t>
  </si>
  <si>
    <t>Prirážka za pružnú manžetu H.500/500.P</t>
  </si>
  <si>
    <t>Pol9</t>
  </si>
  <si>
    <t>Prirážka za pružnú manžetu H.710/710.P</t>
  </si>
  <si>
    <t>Pol10</t>
  </si>
  <si>
    <t>Prirážka za servomotory LM24A (by-pass, e1, i1)</t>
  </si>
  <si>
    <t>Pol11</t>
  </si>
  <si>
    <t>Prirážka za sklonný manometer filtru e1, i1</t>
  </si>
  <si>
    <t>Pol12</t>
  </si>
  <si>
    <t>Prirážka za rozvádzač RD5 400V-EC/400V-EC</t>
  </si>
  <si>
    <t>Pol13</t>
  </si>
  <si>
    <t>Prirážka za expander RD4-IO</t>
  </si>
  <si>
    <t>Pol14</t>
  </si>
  <si>
    <t>Prirážka za manostaty filtrov e1 a i1</t>
  </si>
  <si>
    <t>Pol15</t>
  </si>
  <si>
    <t>Prirážka za hlavný vypínač SW</t>
  </si>
  <si>
    <t>Pol16</t>
  </si>
  <si>
    <t>Prirážka za regulátor CP Touch</t>
  </si>
  <si>
    <t>Pol17</t>
  </si>
  <si>
    <t>Kondenzačná jednotka AOYG72LRLA, Chladiaci / vykurovací výkon Qch/Qk=19,0/22,4 kW;  , N= 6,46/6,59 kW - 400 V - 11,5 A; , Akustický výkon 55 dB(A)</t>
  </si>
  <si>
    <t>Pol18</t>
  </si>
  <si>
    <t>Komunikačný modul UTI-INV-U</t>
  </si>
  <si>
    <t>Pol19</t>
  </si>
  <si>
    <t>pol19.1</t>
  </si>
  <si>
    <t>Parný zvlhčovač RS Visual 30, 30 kg pary/hod; N = 22,3 kW-400 V;, 32 A</t>
  </si>
  <si>
    <t>Pol20</t>
  </si>
  <si>
    <t>Parná trubica 81 - 500, do 30kg/h, L = 500 mm</t>
  </si>
  <si>
    <t>Pol21</t>
  </si>
  <si>
    <t>Parná hadica DS80 1M</t>
  </si>
  <si>
    <t>Pol22</t>
  </si>
  <si>
    <t>Kondenzačná hadica KS 10, 12/8mm</t>
  </si>
  <si>
    <t>Pol23</t>
  </si>
  <si>
    <t>Filtračný ventil 5ym       3/8" - 1/2"</t>
  </si>
  <si>
    <t>Pol24</t>
  </si>
  <si>
    <t>Snímač relatívnej vlhkosti potrubný NewEGH112F031 (24V DC)</t>
  </si>
  <si>
    <t>Pol25</t>
  </si>
  <si>
    <t>Snímač tlakovej diferencie 20 až 100 Pa</t>
  </si>
  <si>
    <t>Pol26</t>
  </si>
  <si>
    <t>Bezpečnostný hydrostat potrubný 0N/0FF</t>
  </si>
  <si>
    <t>Pol27</t>
  </si>
  <si>
    <t>Krátky doskový filter G4 IFLK 400/ 80 - 50 s výstupmi pre diferenciálny tlakový senzor</t>
  </si>
  <si>
    <t>Pol28</t>
  </si>
  <si>
    <t>Protidažďová žaluzia PZAL - 800x630 - R1.S</t>
  </si>
  <si>
    <t>Pol29</t>
  </si>
  <si>
    <t>Tlmič hluku THP 10 - 800 x 500 - 1000 / 4</t>
  </si>
  <si>
    <t>Pol30</t>
  </si>
  <si>
    <t>Tlmič hluku THP 10 - 800 x 400 - 1000 / 4</t>
  </si>
  <si>
    <t>Pol31</t>
  </si>
  <si>
    <t>Tlmič hluku THP 10 - 630 x 630 - 1000 / 3</t>
  </si>
  <si>
    <t>Pol32</t>
  </si>
  <si>
    <t>Požiarna klapka PKIS - 3G - 630x630 - ZV</t>
  </si>
  <si>
    <t>Pol33</t>
  </si>
  <si>
    <t>Požiarna klapka PKIS - 3G - 630x315 - ZV</t>
  </si>
  <si>
    <t>Pol34</t>
  </si>
  <si>
    <t>Požiarna klapka PKIS - 3G - 315x315 - ZV</t>
  </si>
  <si>
    <t>Pol35</t>
  </si>
  <si>
    <t>Požiarna klapka PKI - C - EI90S- 200 - ZV</t>
  </si>
  <si>
    <t>Pol36</t>
  </si>
  <si>
    <t>Príložky PRC - PKIC - 200</t>
  </si>
  <si>
    <t>Pol37</t>
  </si>
  <si>
    <t>Pružná potrubná spojka TVK - PKIC - 200</t>
  </si>
  <si>
    <t>Pol38</t>
  </si>
  <si>
    <t>Regulačná clonka SPI 200</t>
  </si>
  <si>
    <t>Pol39</t>
  </si>
  <si>
    <t>Regulačná clonka SPI 250</t>
  </si>
  <si>
    <t>Pol40</t>
  </si>
  <si>
    <t>Stropná filtračná kazeta pre čisté priestory, CFC-R1-457x457x80, (výška 290mm), hermeticky zváraná, gumové , tesnenie filtra, dosadacia plocha čel. dosky , s vymedzovacím lemom, horizontálny prívod, (štvorhranný), RAL9010 lesk 30%</t>
  </si>
  <si>
    <t>Pol41</t>
  </si>
  <si>
    <t>Filter CFC-HF- E11- 457x457x80, tr. filtrácie E11</t>
  </si>
  <si>
    <t>Pol42</t>
  </si>
  <si>
    <t>Čelná doska CFC-PP-457x457x80</t>
  </si>
  <si>
    <t>Pol43</t>
  </si>
  <si>
    <t>Stropná filtračná kazeta pre čisté priestory, CFC-R1-575x575x80, (výška 290mm), hermeticky zváraná, gumové , tesnenie filtra, dosadacia plocha čel. dosky , s vymedzovacím lemom, horizontálny prívod, (štvorhranný), RAL9010 lesk 30%</t>
  </si>
  <si>
    <t>Pol44</t>
  </si>
  <si>
    <t>Filter CFC-HF- E11- 575x575x80, tr. filtrácie E11</t>
  </si>
  <si>
    <t>Pol45</t>
  </si>
  <si>
    <t>Čelná doska CFC-PP-575x575x80</t>
  </si>
  <si>
    <t>Pol46</t>
  </si>
  <si>
    <t>Stropná filtračná kazeta pre čisté priestory, CFC-R1-610x610x80, (výška 290mm), hermeticky zváraná, gumové , tesnenie filtra, dosadacia plocha čel. dosky , s vymedzovacím lemom, horizontálny prívod, (štvorhranný), RAL9010 lesk 30%</t>
  </si>
  <si>
    <t>Pol47</t>
  </si>
  <si>
    <t>Filter CFC-HF- E11- 610x610x80, tr. filtrácie H13</t>
  </si>
  <si>
    <t>Pol48</t>
  </si>
  <si>
    <t>Čelná doska CFC-PP-610x610x80</t>
  </si>
  <si>
    <t>Pol49</t>
  </si>
  <si>
    <t>Stenová mriežka NOVA-L1 - 1- 400x200 - 0 - 1 - 20</t>
  </si>
  <si>
    <t>Pol50</t>
  </si>
  <si>
    <t>Výustka NOVA - A - 1 - 2 - 300 x 150 - R1 - H</t>
  </si>
  <si>
    <t>Pol51</t>
  </si>
  <si>
    <t>Výustka NOVA - A - 1 - 2 - 400 x 100 - R1 - H</t>
  </si>
  <si>
    <t>Pol52</t>
  </si>
  <si>
    <t>Výustka NOVA - A - 1 - 2 - 400 x 150 - R1 - H</t>
  </si>
  <si>
    <t>Pol53</t>
  </si>
  <si>
    <t>Výustka NOVA - A - 1 - 2 - 500 x 150 - R1 - H</t>
  </si>
  <si>
    <t>Pol54</t>
  </si>
  <si>
    <t>Výustka NOVA - A - 1 - 2 - 400 x 200 - R1 - H</t>
  </si>
  <si>
    <t>Pol55</t>
  </si>
  <si>
    <t>Výustka NOVA - A - 1 - 2 - 600 x 200 - R1 - H</t>
  </si>
  <si>
    <t>Pol56</t>
  </si>
  <si>
    <t>Tanierový ventil odvodný EFF - 100 s rámikom</t>
  </si>
  <si>
    <t>Pol57</t>
  </si>
  <si>
    <t>Tanierový ventil odvodný EFF - 125 s rámikom</t>
  </si>
  <si>
    <t>Pol58</t>
  </si>
  <si>
    <t>Tanierový ventil odvodný EFF - 200 s rámikom</t>
  </si>
  <si>
    <t>Pol59</t>
  </si>
  <si>
    <t>Ohybná hadica DN 200</t>
  </si>
  <si>
    <t>Pol60</t>
  </si>
  <si>
    <t>Ohybná hadica DN 250</t>
  </si>
  <si>
    <t>Pol61</t>
  </si>
  <si>
    <t>Pol62</t>
  </si>
  <si>
    <t>Pol63</t>
  </si>
  <si>
    <t>Pol64</t>
  </si>
  <si>
    <t>Pol65</t>
  </si>
  <si>
    <t>Pol66</t>
  </si>
  <si>
    <t>Pol67</t>
  </si>
  <si>
    <t>Pol68</t>
  </si>
  <si>
    <t>Pol69</t>
  </si>
  <si>
    <t>Pol70</t>
  </si>
  <si>
    <t>Pol71</t>
  </si>
  <si>
    <t>Pol72</t>
  </si>
  <si>
    <t>Hranaté potrubie skupiny 1 z pozinkovaného plechu do obvodu 800 mm</t>
  </si>
  <si>
    <t>Pol73</t>
  </si>
  <si>
    <t>Hranaté potrubie skupiny 1 z pozinkovaného plechu do obvodu 1050 mm - 20 % tvaroviek</t>
  </si>
  <si>
    <t>Pol74</t>
  </si>
  <si>
    <t>Hranaté potrubie skupiny 1 z pozinkovaného plechu do obvodu 1250 mm - 15 % tvaroviek</t>
  </si>
  <si>
    <t>Pol75</t>
  </si>
  <si>
    <t>Hranaté potrubie skupiny 1 z pozinkovaného plechu do obvodu 1500 mm - 20 % tvaroviek</t>
  </si>
  <si>
    <t>Pol76</t>
  </si>
  <si>
    <t>Hranaté potrubie skupiny 1 z pozinkovaného plechu do obvodu 1890 mm - 20 % tvaroviek</t>
  </si>
  <si>
    <t>Pol77</t>
  </si>
  <si>
    <t>Hranaté potrubie skupiny 1 z pozinkovaného plechu do obvodu 2630 mm - 35 % tvaroviek</t>
  </si>
  <si>
    <t>Pol78</t>
  </si>
  <si>
    <t>Hranaté potrubie skupiny 1 z pozinkovaného plechu do obvodu 3000 mm - 66 % tvaroviek</t>
  </si>
  <si>
    <t>Pol79</t>
  </si>
  <si>
    <t>Izolácia proti orosovaniu hrúbky 20 mm pre potrubie nasávania čerstvého a výfuku odpadného vzduchu od jednotiek po obvodovú stenu</t>
  </si>
  <si>
    <t>Pol80</t>
  </si>
  <si>
    <t>Tepelná izolácia (slúži aj ako protihluková) od tlmičov hluku (včetne) po stavebnú šachtu na 1.PP</t>
  </si>
  <si>
    <t>Pol81</t>
  </si>
  <si>
    <t>Protipožiarny obklad s požiarnou odolnosťou 90 min</t>
  </si>
  <si>
    <t>Pol82</t>
  </si>
  <si>
    <t>Montážny materiál (spojovací, hutný, závesy, závitové tyče, tesniaca AL-páska, SK pásky atď.)</t>
  </si>
  <si>
    <t>Pol83</t>
  </si>
  <si>
    <t>Montáž zariadenia porovnaním - % z ceny dodávky</t>
  </si>
  <si>
    <t>Pol84</t>
  </si>
  <si>
    <t>Pol85</t>
  </si>
  <si>
    <t>Pol86</t>
  </si>
  <si>
    <t>Pol87</t>
  </si>
  <si>
    <t>Pol88</t>
  </si>
  <si>
    <t>Pol89</t>
  </si>
  <si>
    <t>Pol90</t>
  </si>
  <si>
    <t>Prirážka za klapky Ke.500/700 a Ki.500/700</t>
  </si>
  <si>
    <t>Pol91</t>
  </si>
  <si>
    <t>Prirážka za pružné manžety H.500/700.P</t>
  </si>
  <si>
    <t>Pol92</t>
  </si>
  <si>
    <t>Prirážka za pružnú manžetu H.710/900.P</t>
  </si>
  <si>
    <t>Pol93</t>
  </si>
  <si>
    <t>Prirážka za servomotory LM24A (2xby-pass, e1, i1)</t>
  </si>
  <si>
    <t>Pol94</t>
  </si>
  <si>
    <t>Kondenzačná jednotka AOYG90LRLA, Chladiaci / vykurovací výkon Qch/Qk=22/27 kW;  , N= 7,77/8,18 kW - 400 V - 14,1 A; , Akustický výkon 57 dB(A)</t>
  </si>
  <si>
    <t>Pol95</t>
  </si>
  <si>
    <t>Parný zvlhčovač RS Visual 40 kg pary/hod; N= 30,0 kW - 400 V; 43 A</t>
  </si>
  <si>
    <t>Pol96</t>
  </si>
  <si>
    <t>Parná trubica 81 - 800, do 40kg/h, L = 800 mm</t>
  </si>
  <si>
    <t>Pol97</t>
  </si>
  <si>
    <t>Snímač relatívnej vlhkosti potrubný New</t>
  </si>
  <si>
    <t>Pol98</t>
  </si>
  <si>
    <t>Krátky doskový filter G4 IFLK 450/ 100 - 50 s výstupmi pre diferenciálny tlakový senzor</t>
  </si>
  <si>
    <t>Pol99</t>
  </si>
  <si>
    <t>Protidažďová žaluzia PZAL - 560x1120 - R1.S</t>
  </si>
  <si>
    <t>Pol100</t>
  </si>
  <si>
    <t>Protidažďová žaluzia PZAL - 1400x630 - R1.S</t>
  </si>
  <si>
    <t>Pol101</t>
  </si>
  <si>
    <t>Tlmič hluku THP 10 - 1000 x 800 - 1000 / 5</t>
  </si>
  <si>
    <t>Pol102</t>
  </si>
  <si>
    <t>Tlmič hluku THP 10 - 1000 x 500 - 500 / 5</t>
  </si>
  <si>
    <t>Pol103</t>
  </si>
  <si>
    <t>Tlmič hluku THP 10 - 1000 x 500 - 1000 / 5</t>
  </si>
  <si>
    <t>Pol104</t>
  </si>
  <si>
    <t>Požiarna klapka PKIS - 3G - 1000x500 - ZV</t>
  </si>
  <si>
    <t>Pol105</t>
  </si>
  <si>
    <t>Regulačná clonka SPI 160</t>
  </si>
  <si>
    <t>Pol106</t>
  </si>
  <si>
    <t>Stropná filtračná kazeta pre čisté priestory, CFC-R1-305x305x80, (výška 290mm), hermeticky zváraná, gumové , tesnenie filtra, dosadacia plocha čel. dosky , s vymedzovacím lemom, horizontálny prívod, (štvorhranný), RAL9010 lesk 30%</t>
  </si>
  <si>
    <t>Pol107</t>
  </si>
  <si>
    <t>Filter CFC-HF- E11- 305x305x80, tr. filtrácie E11</t>
  </si>
  <si>
    <t>Pol108</t>
  </si>
  <si>
    <t>Čelná doska CFC-PP-305x305x80</t>
  </si>
  <si>
    <t>Pol109</t>
  </si>
  <si>
    <t>Výustka NOVA - A - 1 - 2 - 300 x 200 - R1 - H</t>
  </si>
  <si>
    <t>Pol110</t>
  </si>
  <si>
    <t>Výustka NOVA - A - 1 - 2 - 300 x 300 - R1 - H</t>
  </si>
  <si>
    <t>Pol111</t>
  </si>
  <si>
    <t>Výustka NOVA - A - 1 - 2 - 500 x 200 - R1 - H</t>
  </si>
  <si>
    <t>Pol112</t>
  </si>
  <si>
    <t>Výustka NOVA - A - 1 - 2 - 600 x 300 - R1 - H</t>
  </si>
  <si>
    <t>Pol113</t>
  </si>
  <si>
    <t>Ohybná hadica DN 160</t>
  </si>
  <si>
    <t>Pol114</t>
  </si>
  <si>
    <t>Pol115</t>
  </si>
  <si>
    <t>Pol116</t>
  </si>
  <si>
    <t>Hranaté potrubie skupiny 1 z pozinkovaného plechu do obvodu 800 mm  - 10 % tvaroviek</t>
  </si>
  <si>
    <t>Pol117</t>
  </si>
  <si>
    <t>Hranaté potrubie skupiny 1 z pozinkovaného plechu do obvodu 1050 mm - 25 % tvaroviek</t>
  </si>
  <si>
    <t>Pol118</t>
  </si>
  <si>
    <t>Hranaté potrubie skupiny 1 z pozinkovaného plechu do obvodu 1250 mm - 45 % tvaroviek</t>
  </si>
  <si>
    <t>Pol119</t>
  </si>
  <si>
    <t>Hranaté potrubie skupiny 1 z pozinkovaného plechu do obvodu 1500 mm - 35 % tvaroviek</t>
  </si>
  <si>
    <t>Pol120</t>
  </si>
  <si>
    <t>Hranaté potrubie skupiny 1 z pozinkovaného plechu do obvodu 2000 mm - 20 % tvaroviek</t>
  </si>
  <si>
    <t>Pol121</t>
  </si>
  <si>
    <t>Hranaté potrubie skupiny 1 z pozinkovaného plechu do obvodu 2240 mm - 35 % tvaroviek</t>
  </si>
  <si>
    <t>Pol122</t>
  </si>
  <si>
    <t>Hranaté potrubie skupiny 1 z pozinkovaného plechu do obvodu 2420 mm - 25 % tvaroviek</t>
  </si>
  <si>
    <t>Pol123</t>
  </si>
  <si>
    <t>Hranaté potrubie skupiny 1 z pozinkovaného plechu do obvodu 3000 mm - 55 % tvaroviek</t>
  </si>
  <si>
    <t>Pol124</t>
  </si>
  <si>
    <t>Hranaté potrubie skupiny 1 z pozinkovaného plechu do obvodu 3500 mm - 50 % tvaroviek</t>
  </si>
  <si>
    <t>Pol125</t>
  </si>
  <si>
    <t>Hranaté potrubie skupiny 1 z pozinkovaného plechu do obvodu 4000 mm - 66 % tvaroviek</t>
  </si>
  <si>
    <t>Pol126</t>
  </si>
  <si>
    <t>Tepelná izolácia (slúži aj ako protihluková) od tlmičov hluku (včetne) po stenu v 4. PP</t>
  </si>
  <si>
    <t>Pol127</t>
  </si>
  <si>
    <t>Izolácia hranatého potrubia do vonkajšieho prostredia hrúbky 60 mm s oplechovaním</t>
  </si>
  <si>
    <t>Pol128</t>
  </si>
  <si>
    <t>Pol129</t>
  </si>
  <si>
    <t>Pol130</t>
  </si>
  <si>
    <t>Prirážka za filter M7 (Fe.K7)</t>
  </si>
  <si>
    <t>Pol131</t>
  </si>
  <si>
    <t>Pol132</t>
  </si>
  <si>
    <t>Pol133</t>
  </si>
  <si>
    <t>Prirážka za elektrický ohrievač E.4200</t>
  </si>
  <si>
    <t>Pol134</t>
  </si>
  <si>
    <t>Prirážka za klapky Ke.400/300 a Ki.400/300</t>
  </si>
  <si>
    <t>Pol135</t>
  </si>
  <si>
    <t>Prirážka za pružnú manžetu H.400/300.P</t>
  </si>
  <si>
    <t>Pol136</t>
  </si>
  <si>
    <t>Prirážka za pružnú manžetu H.255/355.P</t>
  </si>
  <si>
    <t>Pol137</t>
  </si>
  <si>
    <t>Prirážka za pružnú manžetu H.710/450.P</t>
  </si>
  <si>
    <t>Pol138</t>
  </si>
  <si>
    <t>Krátky doskový filter G4 IFLK 355 / 70 - 40 s výstupmi pre diferenciálny tlakový senzor</t>
  </si>
  <si>
    <t>Pol139</t>
  </si>
  <si>
    <t>Protidažďová žaluzia PZAL - 800x400 - R1.S</t>
  </si>
  <si>
    <t>Pol140</t>
  </si>
  <si>
    <t>Tlmič hluku THP 10 - 800 x 250 - 500 / 4</t>
  </si>
  <si>
    <t>Pol141</t>
  </si>
  <si>
    <t>Tlmič hluku THP 10 - 800 x 250 - 1000 /4</t>
  </si>
  <si>
    <t>Pol142</t>
  </si>
  <si>
    <t>Tlmič hluku THP 10 - 400 x 630 - 1000 /2</t>
  </si>
  <si>
    <t>Pol143</t>
  </si>
  <si>
    <t>Tlmič hluku THP 10 - 400 x 630 - 500 / 2</t>
  </si>
  <si>
    <t>Pol144</t>
  </si>
  <si>
    <t>Tlmič hluku rúrový LDC 400 - L = 900</t>
  </si>
  <si>
    <t>Pol145</t>
  </si>
  <si>
    <t>Požiarna klapka PKIS - 3G - 450x250 - ZV</t>
  </si>
  <si>
    <t>Pol146</t>
  </si>
  <si>
    <t>Prívodný tanierový ventil TFF 160</t>
  </si>
  <si>
    <t>Pol147</t>
  </si>
  <si>
    <t>Prívodný tanierový ventil TFF 200</t>
  </si>
  <si>
    <t>Pol148</t>
  </si>
  <si>
    <t>Tanierový ventil odvodný EFF - 160 s rámikom</t>
  </si>
  <si>
    <t>Pol149</t>
  </si>
  <si>
    <t>Stenová mriežka NOVA-L1 - 1- 300x200 - 0 - 1 - 20</t>
  </si>
  <si>
    <t>Pol150</t>
  </si>
  <si>
    <t>Stenová mriežka NOVA-L1 - 1- 200x150 - 0 - 1 - 20</t>
  </si>
  <si>
    <t>Pol151</t>
  </si>
  <si>
    <t>Požiarna klapka PKI - C - EI90S- 160 - ZV</t>
  </si>
  <si>
    <t>Pol152</t>
  </si>
  <si>
    <t>Príložky PRC - PKIC - 160</t>
  </si>
  <si>
    <t>Pol153</t>
  </si>
  <si>
    <t>Pružná potrubná spojka TVK - PKIC - 160</t>
  </si>
  <si>
    <t>Pol154</t>
  </si>
  <si>
    <t>Ohybná hadica DN 125</t>
  </si>
  <si>
    <t>Pol155</t>
  </si>
  <si>
    <t>Ohybná hadica DN 315</t>
  </si>
  <si>
    <t>Pol156</t>
  </si>
  <si>
    <t>Ohybná hadica DN 400</t>
  </si>
  <si>
    <t>Pol157</t>
  </si>
  <si>
    <t>Pol158</t>
  </si>
  <si>
    <t>Pol159</t>
  </si>
  <si>
    <t>Pol160</t>
  </si>
  <si>
    <t>Pol161</t>
  </si>
  <si>
    <t>Pol162</t>
  </si>
  <si>
    <t>Pol163</t>
  </si>
  <si>
    <t>Pol164</t>
  </si>
  <si>
    <t>Pol165</t>
  </si>
  <si>
    <t>456</t>
  </si>
  <si>
    <t>Pol166</t>
  </si>
  <si>
    <t>458</t>
  </si>
  <si>
    <t>Pol167</t>
  </si>
  <si>
    <t>460</t>
  </si>
  <si>
    <t>Pol168</t>
  </si>
  <si>
    <t>Hranaté potrubie skupiny 1 z pozinkovaného plechu do obvodu 1500 mm - 60 % tvaroviek</t>
  </si>
  <si>
    <t>462</t>
  </si>
  <si>
    <t>Pol169</t>
  </si>
  <si>
    <t>Hranaté potrubie skupiny 1 z pozinkovaného plechu do obvodu 2240 mm - 60 % tvaroviek</t>
  </si>
  <si>
    <t>464</t>
  </si>
  <si>
    <t>Pol170</t>
  </si>
  <si>
    <t>Hranaté potrubie skupiny 1 z pozinkovaného plechu do obvodu 2420 mm - 66 % tvaroviek</t>
  </si>
  <si>
    <t>466</t>
  </si>
  <si>
    <t>468</t>
  </si>
  <si>
    <t>470</t>
  </si>
  <si>
    <t>472</t>
  </si>
  <si>
    <t>Pol171</t>
  </si>
  <si>
    <t>474</t>
  </si>
  <si>
    <t>Pol172</t>
  </si>
  <si>
    <t>Klimatizačný systém VRF J-IIIL s chladivom R410A pozostávajúci z :; Vonkajšia jednotka AJY072LELAH, Chladiaci / vykurovací výkon Qch/Qk=22,4/25 kW</t>
  </si>
  <si>
    <t>476</t>
  </si>
  <si>
    <t>Pol173</t>
  </si>
  <si>
    <t>Vnútorná jednotka nástenná ASYA004GTAH, Chladiaci / vykurovací výkon Qch/Qk=1,1/1,3 kW;  , N= 13W - 230 V ;</t>
  </si>
  <si>
    <t>478</t>
  </si>
  <si>
    <t>Pol174</t>
  </si>
  <si>
    <t>Vnútorná jednotka nástenná ASYA007GTAH, Chladiaci / vykurovací výkon Qch/Qk=2,2/2,8 kW;  , N= 13W - 230 V ;</t>
  </si>
  <si>
    <t>480</t>
  </si>
  <si>
    <t>Pol175</t>
  </si>
  <si>
    <t>Vnútorná jednotka nástenná ASYA009GTAH, Chladiaci / vykurovací výkon Qch/Qk=2,8/3,2 kW;  , N= 13W - 230 V ;</t>
  </si>
  <si>
    <t>482</t>
  </si>
  <si>
    <t>Pol176</t>
  </si>
  <si>
    <t>Káblový ovládač dotykový UTY-RNRYZ2</t>
  </si>
  <si>
    <t>484</t>
  </si>
  <si>
    <t>Pol177</t>
  </si>
  <si>
    <t>Rozdeľovač chladiva UTP-AX054A</t>
  </si>
  <si>
    <t>486</t>
  </si>
  <si>
    <t>Pol178</t>
  </si>
  <si>
    <t>Rozdeľovač chladiva UTP-AX090A</t>
  </si>
  <si>
    <t>488</t>
  </si>
  <si>
    <t>Pol179</t>
  </si>
  <si>
    <t>Izolované medené chladiarenské potrubie 6,35mm</t>
  </si>
  <si>
    <t>490</t>
  </si>
  <si>
    <t>Pol180</t>
  </si>
  <si>
    <t>Izolované medené chladiarenské potrubie 9,52mm</t>
  </si>
  <si>
    <t>492</t>
  </si>
  <si>
    <t>Pol181</t>
  </si>
  <si>
    <t>Izolované medené chladiarenské potrubie 15,88mm</t>
  </si>
  <si>
    <t>494</t>
  </si>
  <si>
    <t>Pol182</t>
  </si>
  <si>
    <t>Izolované medené chladiarenské potrubie 19,05mm</t>
  </si>
  <si>
    <t>496</t>
  </si>
  <si>
    <t>Pol183</t>
  </si>
  <si>
    <t>Komunikačný kábel</t>
  </si>
  <si>
    <t>498</t>
  </si>
  <si>
    <t>Pol184</t>
  </si>
  <si>
    <t>Doplnenie chladiva R410A</t>
  </si>
  <si>
    <t>500</t>
  </si>
  <si>
    <t>Pol185</t>
  </si>
  <si>
    <t>Montážny materiál (hutný a spojovací, pájky, lišty, doplnenie chladiva atď.)</t>
  </si>
  <si>
    <t>502</t>
  </si>
  <si>
    <t>335</t>
  </si>
  <si>
    <t>Pol185a</t>
  </si>
  <si>
    <t>-1252058555</t>
  </si>
  <si>
    <t>Pol186</t>
  </si>
  <si>
    <t>Radiálny ventilátor DX200T, V= 50 až 80 m3/hod; N= 34 W - 230 V, Akustický výkon 42 dB(A)</t>
  </si>
  <si>
    <t>504</t>
  </si>
  <si>
    <t>Pol187</t>
  </si>
  <si>
    <t>Radiálny ventilátor DX400T, V= 100 až 180 m3/hod; N= 78 W - 230 V, Akustický výkon 27-55 dB(A)</t>
  </si>
  <si>
    <t>506</t>
  </si>
  <si>
    <t>Pol188</t>
  </si>
  <si>
    <t>Žaluziová klapka PER 125 W</t>
  </si>
  <si>
    <t>508</t>
  </si>
  <si>
    <t>Pol189</t>
  </si>
  <si>
    <t>510</t>
  </si>
  <si>
    <t>Pol190</t>
  </si>
  <si>
    <t>512</t>
  </si>
  <si>
    <t>Pol191</t>
  </si>
  <si>
    <t>514</t>
  </si>
  <si>
    <t>516</t>
  </si>
  <si>
    <t>518</t>
  </si>
  <si>
    <t>520</t>
  </si>
  <si>
    <t>522</t>
  </si>
  <si>
    <t>524</t>
  </si>
  <si>
    <t>526</t>
  </si>
  <si>
    <t>528</t>
  </si>
  <si>
    <t>530</t>
  </si>
  <si>
    <t>Pol192</t>
  </si>
  <si>
    <t>Montážny materiál (spojovací hutný, závesy, závitové tyče, tesniaca Al páska, Sk páska atď)</t>
  </si>
  <si>
    <t>532</t>
  </si>
  <si>
    <t>Pol193</t>
  </si>
  <si>
    <t xml:space="preserve">Montáž zariadenia s porovnaním - % dodávky </t>
  </si>
  <si>
    <t>534</t>
  </si>
  <si>
    <t>Pol194a</t>
  </si>
  <si>
    <t>Ventilátor do kruhového potrubia K 315 sileo V=1100m3/hod, N=231W-230V, 1A pext= 180Pa</t>
  </si>
  <si>
    <t>-2146899587</t>
  </si>
  <si>
    <t>Pol194</t>
  </si>
  <si>
    <t>Ventilátor do kruhového potrubia MUB 025 355EC, V= 2250 m3/hod; N= 526W - 230 V; 2,21 A, ?pext= 200 Pa;</t>
  </si>
  <si>
    <t>536</t>
  </si>
  <si>
    <t>271</t>
  </si>
  <si>
    <t>Pol195</t>
  </si>
  <si>
    <t>Ventilátor do kruhového potrubia K 200 sileo, V= 560 m3/hod; N= 145 W - 230 V; 0,63 A, ?pext= 180 Pa;</t>
  </si>
  <si>
    <t>538</t>
  </si>
  <si>
    <t>Pol196</t>
  </si>
  <si>
    <t>Regulačná klapka tesná s ovládaním pre servomotor, RKT - 500x250 - S</t>
  </si>
  <si>
    <t>540</t>
  </si>
  <si>
    <t>273</t>
  </si>
  <si>
    <t>Pol197</t>
  </si>
  <si>
    <t>Regulačná klapka tesná s ovládaním pre servomotor, RKT - 500x500 - S</t>
  </si>
  <si>
    <t>542</t>
  </si>
  <si>
    <t>Pol198</t>
  </si>
  <si>
    <t>Regulačná klapka tesná s ovládaním pre servomotor, do kruhového potrubia TUNE R 200</t>
  </si>
  <si>
    <t>544</t>
  </si>
  <si>
    <t>275</t>
  </si>
  <si>
    <t>Pol199</t>
  </si>
  <si>
    <t>Ventilátor do kruhového potrubia MUB 042 450EC, V= 5810 m3/hod; N= 991W - 400 V; 1,45 A, ?pext= 250 Pa;</t>
  </si>
  <si>
    <t>546</t>
  </si>
  <si>
    <t>Pol200</t>
  </si>
  <si>
    <t>Regulačná klapka tesná s ovládaním pre servomotor, RKT - 800x250 - S</t>
  </si>
  <si>
    <t>548</t>
  </si>
  <si>
    <t>277</t>
  </si>
  <si>
    <t>Pol201</t>
  </si>
  <si>
    <t>Axiálny ventilátor do kruh. potrubia AR 350E4 sileo, V= 2100 m3/hod; N= 167W - 230 V; 0,73 A</t>
  </si>
  <si>
    <t>550</t>
  </si>
  <si>
    <t>Pol202</t>
  </si>
  <si>
    <t>Regulačná klapka tesná s ovládaním pre servomotor, RKT - 630x355 - S</t>
  </si>
  <si>
    <t>552</t>
  </si>
  <si>
    <t>279</t>
  </si>
  <si>
    <t>Pol203</t>
  </si>
  <si>
    <t>Protidažďová žaluzia PZAL - 500x250 - R1.S</t>
  </si>
  <si>
    <t>554</t>
  </si>
  <si>
    <t>Pol204</t>
  </si>
  <si>
    <t>Protidažďová žaluzia PZAL - 500x500 - R1.S</t>
  </si>
  <si>
    <t>556</t>
  </si>
  <si>
    <t>281</t>
  </si>
  <si>
    <t>Pol205</t>
  </si>
  <si>
    <t>Protidažďová žaluzia PZAL - 315x250 - R1.S</t>
  </si>
  <si>
    <t>558</t>
  </si>
  <si>
    <t>560</t>
  </si>
  <si>
    <t>283</t>
  </si>
  <si>
    <t>Pol206</t>
  </si>
  <si>
    <t>Protidažďová žaluzia PZAL - 900x500 - R1.S</t>
  </si>
  <si>
    <t>562</t>
  </si>
  <si>
    <t>Pol207</t>
  </si>
  <si>
    <t>Protidažďová žaluzia PZAL - 630x355 - R1.S</t>
  </si>
  <si>
    <t>564</t>
  </si>
  <si>
    <t>285</t>
  </si>
  <si>
    <t>Pol208</t>
  </si>
  <si>
    <t>Spätná klapka RSK 315</t>
  </si>
  <si>
    <t>566</t>
  </si>
  <si>
    <t>Pol209</t>
  </si>
  <si>
    <t>Spätná klapka RSK 355</t>
  </si>
  <si>
    <t>568</t>
  </si>
  <si>
    <t>287</t>
  </si>
  <si>
    <t>Pol210</t>
  </si>
  <si>
    <t>Spätná klapka RSK 200</t>
  </si>
  <si>
    <t>570</t>
  </si>
  <si>
    <t>Pol211</t>
  </si>
  <si>
    <t>Spätná klapka RSK 500</t>
  </si>
  <si>
    <t>572</t>
  </si>
  <si>
    <t>289</t>
  </si>
  <si>
    <t>Pol212</t>
  </si>
  <si>
    <t>Krycia mriežka KM 500x250</t>
  </si>
  <si>
    <t>574</t>
  </si>
  <si>
    <t>Pol213</t>
  </si>
  <si>
    <t>Krycia mriežka KM 500x500</t>
  </si>
  <si>
    <t>576</t>
  </si>
  <si>
    <t>291</t>
  </si>
  <si>
    <t>Pol214</t>
  </si>
  <si>
    <t>Krycia mriežka KM 630x355</t>
  </si>
  <si>
    <t>578</t>
  </si>
  <si>
    <t>Pol215</t>
  </si>
  <si>
    <t>Krycia mriežka KMK 355</t>
  </si>
  <si>
    <t>580</t>
  </si>
  <si>
    <t>293</t>
  </si>
  <si>
    <t>Pol216</t>
  </si>
  <si>
    <t>Výustka NOVA - A - 1 - 2 - 300 x 200 - R1 - V</t>
  </si>
  <si>
    <t>582</t>
  </si>
  <si>
    <t>584</t>
  </si>
  <si>
    <t>295</t>
  </si>
  <si>
    <t>Pol217</t>
  </si>
  <si>
    <t>Výustka NOVA - A - 1 - 2 - 400 x 200 - R1 - V</t>
  </si>
  <si>
    <t>586</t>
  </si>
  <si>
    <t>Pol218</t>
  </si>
  <si>
    <t>Výustka NOVA - A - 1 - 2 - 500 x 200 - R1 - V</t>
  </si>
  <si>
    <t>588</t>
  </si>
  <si>
    <t>297</t>
  </si>
  <si>
    <t>Pol219</t>
  </si>
  <si>
    <t>Výustka NOVA - A - 1 - 2 - 500 x 400 - R1 - V</t>
  </si>
  <si>
    <t>590</t>
  </si>
  <si>
    <t>Pol220</t>
  </si>
  <si>
    <t>Výustka NOVA - A - 1 - 2 - 800 x 200 - R1 - V</t>
  </si>
  <si>
    <t>592</t>
  </si>
  <si>
    <t>299</t>
  </si>
  <si>
    <t>Pol221</t>
  </si>
  <si>
    <t>Výustka NOVA - A - 1 - 2 - 800 x 300 - R1 - V</t>
  </si>
  <si>
    <t>594</t>
  </si>
  <si>
    <t>596</t>
  </si>
  <si>
    <t>301</t>
  </si>
  <si>
    <t>Pol222</t>
  </si>
  <si>
    <t>Výustka NOVA - A - 1 - 2 - 500 x 400 - R1 - H</t>
  </si>
  <si>
    <t>598</t>
  </si>
  <si>
    <t>Pol223</t>
  </si>
  <si>
    <t>Výustka NOVA - A - 1 - 2 - 600 x 400 - R1 - H</t>
  </si>
  <si>
    <t>600</t>
  </si>
  <si>
    <t>303</t>
  </si>
  <si>
    <t>602</t>
  </si>
  <si>
    <t>Pol224</t>
  </si>
  <si>
    <t>Ohybná hadica DN 355</t>
  </si>
  <si>
    <t>604</t>
  </si>
  <si>
    <t>305</t>
  </si>
  <si>
    <t>606</t>
  </si>
  <si>
    <t>608</t>
  </si>
  <si>
    <t>307</t>
  </si>
  <si>
    <t>610</t>
  </si>
  <si>
    <t>612</t>
  </si>
  <si>
    <t>309</t>
  </si>
  <si>
    <t>Pol225</t>
  </si>
  <si>
    <t>614</t>
  </si>
  <si>
    <t>Pol226</t>
  </si>
  <si>
    <t>616</t>
  </si>
  <si>
    <t>311</t>
  </si>
  <si>
    <t>618</t>
  </si>
  <si>
    <t>Pol227</t>
  </si>
  <si>
    <t>Hranaté potrubie skupiny 1 z pozinkovaného plechu do obvodu 1250 mm - 45 % tvaroviek2</t>
  </si>
  <si>
    <t>620</t>
  </si>
  <si>
    <t>313</t>
  </si>
  <si>
    <t>622</t>
  </si>
  <si>
    <t>Pol228</t>
  </si>
  <si>
    <t>Hranaté potrubie skupiny 1 z pozinkovaného plechu do obvodu 1890 mm - 35 % tvaroviek</t>
  </si>
  <si>
    <t>624</t>
  </si>
  <si>
    <t>315</t>
  </si>
  <si>
    <t>626</t>
  </si>
  <si>
    <t>Pol229</t>
  </si>
  <si>
    <t>Hranaté potrubie skupiny 1 z pozinkovaného plechu do obvodu 2240 mm - 20 % tvaroviek</t>
  </si>
  <si>
    <t>628</t>
  </si>
  <si>
    <t>317</t>
  </si>
  <si>
    <t>Pol230</t>
  </si>
  <si>
    <t>Hranaté potrubie skupiny 1 z pozinkovaného plechu do obvodu 2420 mm - 30 % tvaroviek</t>
  </si>
  <si>
    <t>630</t>
  </si>
  <si>
    <t>Pol231</t>
  </si>
  <si>
    <t>Hranaté potrubie skupiny 1 z pozinkovaného plechu do obvodu 3000 mm - 50 % tvaroviek</t>
  </si>
  <si>
    <t>632</t>
  </si>
  <si>
    <t>319</t>
  </si>
  <si>
    <t>Pol232</t>
  </si>
  <si>
    <t>Protipožiarny obklad  s požiarnou  odolnosťou 90 min</t>
  </si>
  <si>
    <t>634</t>
  </si>
  <si>
    <t>636</t>
  </si>
  <si>
    <t>321</t>
  </si>
  <si>
    <t>Pol233</t>
  </si>
  <si>
    <t>638</t>
  </si>
  <si>
    <t>Pol234</t>
  </si>
  <si>
    <t>Vonkajšia jednotka AOYG-18LFC, Chladiaci výkon 5,2 kW; N= 1,52 kW - 230 V</t>
  </si>
  <si>
    <t>640</t>
  </si>
  <si>
    <t>323</t>
  </si>
  <si>
    <t>Pol235</t>
  </si>
  <si>
    <t>Vnútorná nástenná jednotka ASYG-18LFCA</t>
  </si>
  <si>
    <t>642</t>
  </si>
  <si>
    <t>Pol236</t>
  </si>
  <si>
    <t>Vonkajšia jednotka AOYG-09LMCE, Chladiaci výkon 2,5 kW; N= 0.65kW - 230 V</t>
  </si>
  <si>
    <t>644</t>
  </si>
  <si>
    <t>325</t>
  </si>
  <si>
    <t>Pol237</t>
  </si>
  <si>
    <t>Vnútorná nástenná jednotka ASYG-09LMCE</t>
  </si>
  <si>
    <t>646</t>
  </si>
  <si>
    <t>Pol238</t>
  </si>
  <si>
    <t>Dvojica medeného chladiarenského potrubia 6/10, s izoláciou  a komunikačno-napájacím káblom</t>
  </si>
  <si>
    <t>648</t>
  </si>
  <si>
    <t>327</t>
  </si>
  <si>
    <t>Pol239</t>
  </si>
  <si>
    <t>Dvojica medeného chladiarenského potrubia 6/12, s izoláciou  a komunikačno-napájacím káblom</t>
  </si>
  <si>
    <t>650</t>
  </si>
  <si>
    <t>Pol240</t>
  </si>
  <si>
    <t>652</t>
  </si>
  <si>
    <t>329</t>
  </si>
  <si>
    <t>Pol241</t>
  </si>
  <si>
    <t>Montáž zariadenia porovnaním - % z dodávky</t>
  </si>
  <si>
    <t>654</t>
  </si>
  <si>
    <t>pol246</t>
  </si>
  <si>
    <t>Doprava - % z dodávky</t>
  </si>
  <si>
    <t>656</t>
  </si>
  <si>
    <t>331</t>
  </si>
  <si>
    <t>pol247</t>
  </si>
  <si>
    <t>Presun hmot - 0,42 €/100 kg</t>
  </si>
  <si>
    <t>658</t>
  </si>
  <si>
    <t>pol248</t>
  </si>
  <si>
    <t>660</t>
  </si>
  <si>
    <t>333</t>
  </si>
  <si>
    <t>pol249</t>
  </si>
  <si>
    <t>662</t>
  </si>
  <si>
    <t>pol250</t>
  </si>
  <si>
    <t>664</t>
  </si>
  <si>
    <t>Časť:</t>
  </si>
  <si>
    <t>220300001</t>
  </si>
  <si>
    <t>Zhotovenie koncovej káblovej formy na jednom konci, do dĺžky 0,5 m,na kábli do 5 x 2 mm</t>
  </si>
  <si>
    <t>PC</t>
  </si>
  <si>
    <t>Pol416</t>
  </si>
  <si>
    <t>protipožiarna pena 1 bal á 30l vypenenej peny</t>
  </si>
  <si>
    <t xml:space="preserve">    Rozvádzač HR - Rozvádzač HR</t>
  </si>
  <si>
    <t xml:space="preserve">    Rozvádzač RDA - Rozvádzač RDA</t>
  </si>
  <si>
    <t xml:space="preserve">    Rozvodnica R0.1 - Rozvodnica R0.1</t>
  </si>
  <si>
    <t xml:space="preserve">    Rozvodnica  R0.2 - Rozvodnica  R0.2</t>
  </si>
  <si>
    <t xml:space="preserve">    Rozvodnica R0.3 - Rozvodnica R0.3</t>
  </si>
  <si>
    <t xml:space="preserve">    Rozvádzač R1.1 - Rozvádzač R1.1</t>
  </si>
  <si>
    <t xml:space="preserve">    Rozvádzač R1.2 - Rozvádzač R1.2</t>
  </si>
  <si>
    <t xml:space="preserve">    Rozvádzač R2.1 - Rozvádzač R2.1</t>
  </si>
  <si>
    <t xml:space="preserve">    Rozvádzač RL2.2 - Rozvádzač RL2.2</t>
  </si>
  <si>
    <t xml:space="preserve">    Rozvádzač RL3.1 - Rozvádzač RL3.1</t>
  </si>
  <si>
    <t xml:space="preserve">    Rozvádzač RL3.1-VDO/ - Rozvádzač RL3.1-VDO/ TN-S, IT</t>
  </si>
  <si>
    <t xml:space="preserve">    Rozvádzač RL3.2 - Rozvádzač RL3.2</t>
  </si>
  <si>
    <t xml:space="preserve">    Rozvádzač RL3.2-VDO/ - Rozvádzač RL3.2-VDO/ TN-S, IT</t>
  </si>
  <si>
    <t xml:space="preserve">    Rozvádzač RL3.3 - Rozvádzač RL3.3</t>
  </si>
  <si>
    <t xml:space="preserve">    Rozvádzač R3.4 - Rozvádzač R3.4</t>
  </si>
  <si>
    <t xml:space="preserve">    Rozvodnica Ri - Rozvodnica Ri</t>
  </si>
  <si>
    <t>Pol423</t>
  </si>
  <si>
    <t>Skriňa  pole š. 800+800+600mm/v.2000mm/hl.400mmm</t>
  </si>
  <si>
    <t>Popisné  a výstražné štítky</t>
  </si>
  <si>
    <t>Pol424</t>
  </si>
  <si>
    <t>Prepojenie pomocných obvodov na dvere</t>
  </si>
  <si>
    <t>QFA01</t>
  </si>
  <si>
    <t>Kompaktný istič do 250A</t>
  </si>
  <si>
    <t>Pol425</t>
  </si>
  <si>
    <t>Nadprúdová spúšť / 250A</t>
  </si>
  <si>
    <t>Pol426</t>
  </si>
  <si>
    <t>Připojovací sada</t>
  </si>
  <si>
    <t>Pol427</t>
  </si>
  <si>
    <t>Napeťová spoušť</t>
  </si>
  <si>
    <t>Pol428</t>
  </si>
  <si>
    <t>Blok pom. Spínača</t>
  </si>
  <si>
    <t>Pol429</t>
  </si>
  <si>
    <t>Pomocné relé nízkoodberové 1x NO/NC, 230V</t>
  </si>
  <si>
    <t>Pol430</t>
  </si>
  <si>
    <t>časové  relé  230V</t>
  </si>
  <si>
    <t>Pol431</t>
  </si>
  <si>
    <t>Signálka LED, 230V AC, biela</t>
  </si>
  <si>
    <t>Pol432</t>
  </si>
  <si>
    <t>Signálka LED, 230V AC, zelená</t>
  </si>
  <si>
    <t>Pol433</t>
  </si>
  <si>
    <t>Ovládač, tlačítko/vypínač</t>
  </si>
  <si>
    <t>Pol434</t>
  </si>
  <si>
    <t>Pol435</t>
  </si>
  <si>
    <t>valcová poistka PV10/4A; 6A  gG</t>
  </si>
  <si>
    <t>Pol436</t>
  </si>
  <si>
    <t>Central STOP tlačidlo na dvere s krytom proti náhodnému použitiu (2x NC/NO kontakt)</t>
  </si>
  <si>
    <t>Pol437</t>
  </si>
  <si>
    <t>Pol438</t>
  </si>
  <si>
    <t>Prúdový menič  160/5A 0.5% 15VA</t>
  </si>
  <si>
    <t>Pol439</t>
  </si>
  <si>
    <t>Skratovacia svorkovnica</t>
  </si>
  <si>
    <t>Pol440</t>
  </si>
  <si>
    <t>Analyzátor siete pre základné merania U,I,cos fí, P,A s výstupom RS485 ModBUS;digitálny vstup, digitálny výstup, meranie THD a alarmy - montáž do výrezu  dverí v poli1</t>
  </si>
  <si>
    <t>FV01</t>
  </si>
  <si>
    <t>Zvodič prepätia SPD1+2/3P/100kA pre SPD1</t>
  </si>
  <si>
    <t>FU*</t>
  </si>
  <si>
    <t>Radové poistkové odpojovače 3+N s veľkosťou 000 do 160 A vč. Poistiek</t>
  </si>
  <si>
    <t>FU*.1</t>
  </si>
  <si>
    <t>Poistkový odpínač  radový 3P do 3x 160A /veľkosť poistiek 000</t>
  </si>
  <si>
    <t>FU*.2</t>
  </si>
  <si>
    <t>Poistkový odpínač - Odpojovače valcových poistiek s veľkosťou 22x58 3P</t>
  </si>
  <si>
    <t>Pol441</t>
  </si>
  <si>
    <t>Poistková vložka 22x58</t>
  </si>
  <si>
    <t>FU*.3</t>
  </si>
  <si>
    <t>Poistkový odpínač - Odpojovače valcových poistiek s veľkosťou 14x51 3P</t>
  </si>
  <si>
    <t>Pol442</t>
  </si>
  <si>
    <t>Poistková vložka 14x51</t>
  </si>
  <si>
    <t>FA*</t>
  </si>
  <si>
    <t>Istič modulárny 3P/3x16A; C</t>
  </si>
  <si>
    <t>FA*.1</t>
  </si>
  <si>
    <t>Istič modulárny 3P/3x6A; B</t>
  </si>
  <si>
    <t>FA*.2</t>
  </si>
  <si>
    <t>Istič modulárny 1P/1x10A; 16A B</t>
  </si>
  <si>
    <t>FI*</t>
  </si>
  <si>
    <t>Prúdový chránič  4pól.-40A-30mA-AC</t>
  </si>
  <si>
    <t>Pol443</t>
  </si>
  <si>
    <t>KONTROLNÉ RELÉ - pre aktiváciu núdzového osvetlenia</t>
  </si>
  <si>
    <t>Pol444</t>
  </si>
  <si>
    <t>KONTROLNÉ RELÉ -  napäťové -3+N</t>
  </si>
  <si>
    <t>QMD</t>
  </si>
  <si>
    <t>Prepínač sietí   I - II 3P+N do 3x125A na DIN lištu vč. Ovl. Príslušenstva</t>
  </si>
  <si>
    <t>FV02</t>
  </si>
  <si>
    <t>Zvodič prepätia SPD1+2/4/100kA pre SPD1</t>
  </si>
  <si>
    <t>QFA02</t>
  </si>
  <si>
    <t>Kompaktný vypínač do 160A</t>
  </si>
  <si>
    <t>FU*.4</t>
  </si>
  <si>
    <t>Poistkový odpínač - Odpojovače valcových poistiek s veľkosťou 22x58</t>
  </si>
  <si>
    <t>FU*.5</t>
  </si>
  <si>
    <t>Poistkový odpínač - Odpojovače valcových poistiek s veľkosťou 14x51</t>
  </si>
  <si>
    <t>Pol445</t>
  </si>
  <si>
    <t>prechodka PUD/PUJ do 60mm</t>
  </si>
  <si>
    <t>PC.1</t>
  </si>
  <si>
    <t>Radová svorka do 70mm2</t>
  </si>
  <si>
    <t>PC.2</t>
  </si>
  <si>
    <t>Radová svorka do 25mm2</t>
  </si>
  <si>
    <t>PC.3</t>
  </si>
  <si>
    <t>Radová svorka do 2,5mm2 ;4mm2</t>
  </si>
  <si>
    <t>Pol446</t>
  </si>
  <si>
    <t>Pol447</t>
  </si>
  <si>
    <t>Pol448</t>
  </si>
  <si>
    <t>Doprava</t>
  </si>
  <si>
    <t>Pol449</t>
  </si>
  <si>
    <t>Skriňa  pole š. 600+800mm/v.2000mm/hl.400mmm</t>
  </si>
  <si>
    <t>Pol450</t>
  </si>
  <si>
    <t>Modul automatiky prepinania sieti 4P / do 100A pre montáž do skrine rozvádzača</t>
  </si>
  <si>
    <t>QFA01.1</t>
  </si>
  <si>
    <t>Kompaktný istič do 160A/Ir 100-125A</t>
  </si>
  <si>
    <t>Pol451</t>
  </si>
  <si>
    <t>Prúdový menič 100/5A 0.5% 15VA</t>
  </si>
  <si>
    <t>Pol452</t>
  </si>
  <si>
    <t>LED signalizáciA na DIN lištu 230V</t>
  </si>
  <si>
    <t>FU*.6</t>
  </si>
  <si>
    <t>Poistkový odpínač - Odpojovače valcových poistiek s veľkosťou 14x51 1P+N</t>
  </si>
  <si>
    <t>Pol453</t>
  </si>
  <si>
    <t>FA*.3</t>
  </si>
  <si>
    <t>Istič modulárny 3P/3x63A; C</t>
  </si>
  <si>
    <t>FA*.4</t>
  </si>
  <si>
    <t>Istič modulárny 1P/1x10A; 16A; 6A;  B</t>
  </si>
  <si>
    <t>Pol454</t>
  </si>
  <si>
    <t>blok pomocných kontaktov, 1xNO, 1xNC</t>
  </si>
  <si>
    <t>Pol455</t>
  </si>
  <si>
    <t>Pomocné relé nízkoodberové 3x NO/NC, 230V</t>
  </si>
  <si>
    <t>Pol456</t>
  </si>
  <si>
    <t>Mot. Spúšťač  do 1,0 A; resp. do 1,6A + blok pom. Kontaktov</t>
  </si>
  <si>
    <t>Pol457</t>
  </si>
  <si>
    <t>Ministykač 3P, 230V AC, 9A</t>
  </si>
  <si>
    <t>Pol458</t>
  </si>
  <si>
    <t>blok pomocných kontaktov, 2xNO, 2xNC</t>
  </si>
  <si>
    <t>Pol459</t>
  </si>
  <si>
    <t>Ochranné relé pre termokontakty</t>
  </si>
  <si>
    <t>Pol460</t>
  </si>
  <si>
    <t>Prepínač na panel, čierny, ZAP/VYP + spojovací diel + prepínacia jednotka  komplet + adaptér na DIN lištu</t>
  </si>
  <si>
    <t>Pol461</t>
  </si>
  <si>
    <t>Signálka LED, 230V AC, biela na dvere</t>
  </si>
  <si>
    <t>Pol462</t>
  </si>
  <si>
    <t>CHÚC tlačidlo na dvere s krytom proti náhodnému použitiu (1x NO/NC kontakt s aretáciou) na dvere</t>
  </si>
  <si>
    <t>PC.4</t>
  </si>
  <si>
    <t>Radová svorka do 2,5mm2 poistková</t>
  </si>
  <si>
    <t>Pol463</t>
  </si>
  <si>
    <t>Vačkový prepínač sietí 3P+N /80A resp. 100A -MODULÁRNY na DIN lištu - KOMPLET</t>
  </si>
  <si>
    <t>FA*.5</t>
  </si>
  <si>
    <t>Istič modulárny 1P+N/1x50A;  B</t>
  </si>
  <si>
    <t>FA*.6</t>
  </si>
  <si>
    <t>Istič modulárny 1P/1x 6A;  B</t>
  </si>
  <si>
    <t>HL1;2;3</t>
  </si>
  <si>
    <t>Signálka- 1x žltá, 1x červ. - na dvere</t>
  </si>
  <si>
    <t>Pol464</t>
  </si>
  <si>
    <t>Radová svorka poistková RSP-4 - Elektro</t>
  </si>
  <si>
    <t>NZ</t>
  </si>
  <si>
    <t>Nap. zdroj 2DC/24-12V/1A na DIN lištu</t>
  </si>
  <si>
    <t>KA</t>
  </si>
  <si>
    <t>Pom. Relé  2 DC 24-12V</t>
  </si>
  <si>
    <t>FA*.7</t>
  </si>
  <si>
    <t>Istič modulárny 1P/1x16A;  B</t>
  </si>
  <si>
    <t>FB*</t>
  </si>
  <si>
    <t>Prúd.chránič s nadprúd. ochranou 2P; do 10A/B; 0,03A; A</t>
  </si>
  <si>
    <t>Pol465</t>
  </si>
  <si>
    <t>Svorkovnica  do 125 A 3+N+PE</t>
  </si>
  <si>
    <t>PC.5</t>
  </si>
  <si>
    <t>Radová svorka do 50mm2</t>
  </si>
  <si>
    <t>Pol466</t>
  </si>
  <si>
    <t>PC.6</t>
  </si>
  <si>
    <t>Zostava : skriňa zapustená 120TE; š. 600/hl.150mm  - modulárna so zákrytmi komplet zostava;  priestorovo oddeliť časti  MDO; DO;</t>
  </si>
  <si>
    <t>QFA*</t>
  </si>
  <si>
    <t>Istič 3P 3x32A/C</t>
  </si>
  <si>
    <t>QFA*.1</t>
  </si>
  <si>
    <t>Istič 3P 3x20A/C</t>
  </si>
  <si>
    <t>FV*</t>
  </si>
  <si>
    <t>Zvodič prepätia  - trieda SPD2/3+1</t>
  </si>
  <si>
    <t>HL</t>
  </si>
  <si>
    <t>Signalizácia pre 3 fázy  - modulárna / na DIN lištu</t>
  </si>
  <si>
    <t>Pol467</t>
  </si>
  <si>
    <t>Istič 3P/6A/B</t>
  </si>
  <si>
    <t>Q1</t>
  </si>
  <si>
    <t>Vačkový spínač - prepínač sietí I-II; 3P+N/32A  - Modulárny na DIN lištu - KOMPLET</t>
  </si>
  <si>
    <t>FB*.1</t>
  </si>
  <si>
    <t>Prúd.chránič s nadprúd. ochranou 2P; 10A; 16A/B; 0,03A; AC</t>
  </si>
  <si>
    <t>FI*.1</t>
  </si>
  <si>
    <t>Prúdový chránič  4pól.-40A-30mA/AC-G</t>
  </si>
  <si>
    <t>FA*.8</t>
  </si>
  <si>
    <t>FA*.9</t>
  </si>
  <si>
    <t>Istič modulárny 1P/1x10A;16A;  B</t>
  </si>
  <si>
    <t>FA*.10</t>
  </si>
  <si>
    <t>Istič modulárny 1P/1x16A;  C</t>
  </si>
  <si>
    <t>Pol468</t>
  </si>
  <si>
    <t>Stykač 4P do 25A modulárny s manuálnym ovládaním</t>
  </si>
  <si>
    <t>Pol469</t>
  </si>
  <si>
    <t>svorkovnica 3+N+PE do 40A</t>
  </si>
  <si>
    <t>PC.7</t>
  </si>
  <si>
    <t>Radová svorka do 10mm2</t>
  </si>
  <si>
    <t>Pol470</t>
  </si>
  <si>
    <t>Pol471</t>
  </si>
  <si>
    <t>Pol472</t>
  </si>
  <si>
    <t>pol4</t>
  </si>
  <si>
    <t>PC.8</t>
  </si>
  <si>
    <t>Zostava : skriňa nástenná modulárna 18TE komplet</t>
  </si>
  <si>
    <t>QM*</t>
  </si>
  <si>
    <t>Modulárny vypínač 3P 25A</t>
  </si>
  <si>
    <t>Pol473</t>
  </si>
  <si>
    <t>Pol474</t>
  </si>
  <si>
    <t>pol5</t>
  </si>
  <si>
    <t>PC.9</t>
  </si>
  <si>
    <t>Zostava : skriňa zapustená 165TE; š. 600/hl.150mm  - modulárna so zákrytmi komplet zostava; prevedenie  pre CHUC; priestorovo oddeliť časti  MDO; DO;</t>
  </si>
  <si>
    <t>QFA*.2</t>
  </si>
  <si>
    <t>Istič 3P 3x40A/C</t>
  </si>
  <si>
    <t>QFA*.3</t>
  </si>
  <si>
    <t>Istič 3P 3x25A/C</t>
  </si>
  <si>
    <t>FB*.2</t>
  </si>
  <si>
    <t>Prúd.chránič s nadprúd. ochranou 2P; 10A; 16A/B; 0,03A; A</t>
  </si>
  <si>
    <t>KI</t>
  </si>
  <si>
    <t>Impulzne rele</t>
  </si>
  <si>
    <t>Pol475</t>
  </si>
  <si>
    <t>Stykač 4P do 25A modulárny s manuálym ovládaním</t>
  </si>
  <si>
    <t>PC.10</t>
  </si>
  <si>
    <t>Radová svorka do 16mm2</t>
  </si>
  <si>
    <t>Pol476</t>
  </si>
  <si>
    <t>PA prípojnica  - min. 35 pripoj. miest do Cu10, 1x Cu25</t>
  </si>
  <si>
    <t>Pol477</t>
  </si>
  <si>
    <t>pol6</t>
  </si>
  <si>
    <t>PC.11</t>
  </si>
  <si>
    <t>Zostava : skriňa zapustená 144TE; š. 600/hl.150mm  - modulárna so zákrytmi komplet zostava; prevedenie  pre CHUC; priestorovo oddeliť časti  MDO; DO;</t>
  </si>
  <si>
    <t>Pol478</t>
  </si>
  <si>
    <t>pol7</t>
  </si>
  <si>
    <t>FA*.11</t>
  </si>
  <si>
    <t>Istič 1P 1x32A/C</t>
  </si>
  <si>
    <t>Pol479</t>
  </si>
  <si>
    <t>pol8</t>
  </si>
  <si>
    <t>PC.12</t>
  </si>
  <si>
    <t>Zostava : skriňa zapustená  š. 600/2000/250mm  - modulárna so zákrytmi a priestorom pre trafo ZIS v dolnej časti skrine : š. 300/hl.200/v.400 mm; komplet zostava; prevedenie  pre CHUC; priestorovo oddeliť časti  MDO; DO; ZIS</t>
  </si>
  <si>
    <t>PC.13</t>
  </si>
  <si>
    <t>Prepojenie pomocných obvodov dvere</t>
  </si>
  <si>
    <t>Pol480</t>
  </si>
  <si>
    <t>Príplatok za požiarnu vetraciu mriežku - pre trafo</t>
  </si>
  <si>
    <t>Pol481</t>
  </si>
  <si>
    <t>Modul automatiky prepinania sieti 4P / do 32A pre montáž do skrine rozvádzača</t>
  </si>
  <si>
    <t>FU1</t>
  </si>
  <si>
    <t>269</t>
  </si>
  <si>
    <t>HL01</t>
  </si>
  <si>
    <t>Signálka-biela</t>
  </si>
  <si>
    <t>HL02</t>
  </si>
  <si>
    <t>Signálka-žltá</t>
  </si>
  <si>
    <t>Q01</t>
  </si>
  <si>
    <t>Vačkový spínač - prepínač sietí 3pol. 40 A</t>
  </si>
  <si>
    <t>F01</t>
  </si>
  <si>
    <t>Istič 1N/20A/D</t>
  </si>
  <si>
    <t>Q1.1</t>
  </si>
  <si>
    <t>Vypínač 3P/32A - DIN lišta</t>
  </si>
  <si>
    <t>TA1</t>
  </si>
  <si>
    <t>Transf. Merací prúdový 30/5</t>
  </si>
  <si>
    <t>PA1</t>
  </si>
  <si>
    <t>Ampérmeter na DIN lištu , priamy 0-30A</t>
  </si>
  <si>
    <t>SZ1</t>
  </si>
  <si>
    <t>Monitor izolačného stavu  s kontrolou preťaženia a teploty trafa/STN EN 332000-7-710/</t>
  </si>
  <si>
    <t>Pol482</t>
  </si>
  <si>
    <t>ZIS - Kontrolný a signalizačný panel</t>
  </si>
  <si>
    <t>F0*.Z</t>
  </si>
  <si>
    <t>Istič 2P- 6A/B</t>
  </si>
  <si>
    <t>HL1</t>
  </si>
  <si>
    <t>Signálka-Červ. ( blikacia?), DIN lišta</t>
  </si>
  <si>
    <t>F*</t>
  </si>
  <si>
    <t>Istič 2P/10A/C</t>
  </si>
  <si>
    <t>TM*</t>
  </si>
  <si>
    <t>Transformátor pre zdravot.účely  230/230V-4kVA</t>
  </si>
  <si>
    <t>PC.14</t>
  </si>
  <si>
    <t>Radová svorka do 2,5mm2</t>
  </si>
  <si>
    <t>PC.15</t>
  </si>
  <si>
    <t>Radová svorka do 2,5mm2  POISTKOVA</t>
  </si>
  <si>
    <t>Pol483</t>
  </si>
  <si>
    <t>Pol484</t>
  </si>
  <si>
    <t>pol9</t>
  </si>
  <si>
    <t>PC.16</t>
  </si>
  <si>
    <t>Zostava : skriňa zapustená  š. 1000/2000/250mm  - modulárna so zákrytmi a priestorom pre 2x trafo ZIS v dolnej časti skrine : š. 300/hl.200/v.400 mm; komplet zostava; prevedenie  pre CHUC; priestorovo oddeliť časti  MDO; DO; ZIS</t>
  </si>
  <si>
    <t>QFA*.4</t>
  </si>
  <si>
    <t>Istič 3P 3x50A/C</t>
  </si>
  <si>
    <t>Pol485</t>
  </si>
  <si>
    <t>Modul automatiky prepinania sieti 4P / do 40A pre montáž do skrine rozvádzača</t>
  </si>
  <si>
    <t>F01.1</t>
  </si>
  <si>
    <t>Istič 1N/25A/D</t>
  </si>
  <si>
    <t>TM*.1</t>
  </si>
  <si>
    <t>Transformátor pre zdravot.účely  230/230V-5kVA</t>
  </si>
  <si>
    <t>Pol486</t>
  </si>
  <si>
    <t>Pol487</t>
  </si>
  <si>
    <t>pol10</t>
  </si>
  <si>
    <t>PC.17</t>
  </si>
  <si>
    <t>Zostava : skriňa zapustená  š. 1000/1500/250mm  - modulárna so zákrytmi  komplet zostava; prevedenie pre CHUC; trafá umiestnené mimo skrine</t>
  </si>
  <si>
    <t>HL1;2;3.1</t>
  </si>
  <si>
    <t>Signálka- 1x  zel, červ,. -  na DIN lištu</t>
  </si>
  <si>
    <t>666</t>
  </si>
  <si>
    <t>FB*.3</t>
  </si>
  <si>
    <t>Prúd.chránič s nadprúd. ochranou 2P; 10A/B; 0,03A; A</t>
  </si>
  <si>
    <t>668</t>
  </si>
  <si>
    <t>670</t>
  </si>
  <si>
    <t>672</t>
  </si>
  <si>
    <t>337</t>
  </si>
  <si>
    <t>674</t>
  </si>
  <si>
    <t>676</t>
  </si>
  <si>
    <t>339</t>
  </si>
  <si>
    <t>678</t>
  </si>
  <si>
    <t>680</t>
  </si>
  <si>
    <t>341</t>
  </si>
  <si>
    <t>Q1.2</t>
  </si>
  <si>
    <t>Vypínač 3P - DIN lišta</t>
  </si>
  <si>
    <t>682</t>
  </si>
  <si>
    <t>684</t>
  </si>
  <si>
    <t>343</t>
  </si>
  <si>
    <t>686</t>
  </si>
  <si>
    <t>688</t>
  </si>
  <si>
    <t>345</t>
  </si>
  <si>
    <t>?? +</t>
  </si>
  <si>
    <t>VDO - Kontrolný a signalizačný panel</t>
  </si>
  <si>
    <t>690</t>
  </si>
  <si>
    <t>F0*.V</t>
  </si>
  <si>
    <t>Istič 2P 6A/B</t>
  </si>
  <si>
    <t>692</t>
  </si>
  <si>
    <t>347</t>
  </si>
  <si>
    <t>694</t>
  </si>
  <si>
    <t>F*.1</t>
  </si>
  <si>
    <t>Istič 2P 10A/C</t>
  </si>
  <si>
    <t>696</t>
  </si>
  <si>
    <t>349</t>
  </si>
  <si>
    <t>TM*.2</t>
  </si>
  <si>
    <t>Transformátor pre zdravot.účely  230/230V-5kVA umiestnenie mimo skrine RL3.1-VDO</t>
  </si>
  <si>
    <t>698</t>
  </si>
  <si>
    <t>700</t>
  </si>
  <si>
    <t>351</t>
  </si>
  <si>
    <t>702</t>
  </si>
  <si>
    <t>704</t>
  </si>
  <si>
    <t>353</t>
  </si>
  <si>
    <t>706</t>
  </si>
  <si>
    <t>PC.18</t>
  </si>
  <si>
    <t>Radová svorka do 4mm2</t>
  </si>
  <si>
    <t>708</t>
  </si>
  <si>
    <t>355</t>
  </si>
  <si>
    <t>710</t>
  </si>
  <si>
    <t>712</t>
  </si>
  <si>
    <t>357</t>
  </si>
  <si>
    <t>Pol488</t>
  </si>
  <si>
    <t>714</t>
  </si>
  <si>
    <t>Pol489</t>
  </si>
  <si>
    <t>716</t>
  </si>
  <si>
    <t>359</t>
  </si>
  <si>
    <t>pol11</t>
  </si>
  <si>
    <t>718</t>
  </si>
  <si>
    <t>PC.19</t>
  </si>
  <si>
    <t>Zostava : skriňa zapustená  š. 600/2000/250mm  - modulárna so zákrytmi a priestorom pre 1x trafo ZIS v dolnej časti skrine : š. 300/hl.200/v.400 mm; komplet zostava; prevedenie  pre CHUC; priestorovo oddeliť časti  MDO; DO; ZIS</t>
  </si>
  <si>
    <t>720</t>
  </si>
  <si>
    <t>361</t>
  </si>
  <si>
    <t>722</t>
  </si>
  <si>
    <t>724</t>
  </si>
  <si>
    <t>363</t>
  </si>
  <si>
    <t>726</t>
  </si>
  <si>
    <t>728</t>
  </si>
  <si>
    <t>365</t>
  </si>
  <si>
    <t>730</t>
  </si>
  <si>
    <t>732</t>
  </si>
  <si>
    <t>367</t>
  </si>
  <si>
    <t>734</t>
  </si>
  <si>
    <t>736</t>
  </si>
  <si>
    <t>369</t>
  </si>
  <si>
    <t>738</t>
  </si>
  <si>
    <t>740</t>
  </si>
  <si>
    <t>371</t>
  </si>
  <si>
    <t>742</t>
  </si>
  <si>
    <t>744</t>
  </si>
  <si>
    <t>373</t>
  </si>
  <si>
    <t>746</t>
  </si>
  <si>
    <t>748</t>
  </si>
  <si>
    <t>375</t>
  </si>
  <si>
    <t>750</t>
  </si>
  <si>
    <t>752</t>
  </si>
  <si>
    <t>377</t>
  </si>
  <si>
    <t>754</t>
  </si>
  <si>
    <t>756</t>
  </si>
  <si>
    <t>379</t>
  </si>
  <si>
    <t>758</t>
  </si>
  <si>
    <t>760</t>
  </si>
  <si>
    <t>381</t>
  </si>
  <si>
    <t>762</t>
  </si>
  <si>
    <t>764</t>
  </si>
  <si>
    <t>383</t>
  </si>
  <si>
    <t>766</t>
  </si>
  <si>
    <t>768</t>
  </si>
  <si>
    <t>385</t>
  </si>
  <si>
    <t>770</t>
  </si>
  <si>
    <t>772</t>
  </si>
  <si>
    <t>387</t>
  </si>
  <si>
    <t>774</t>
  </si>
  <si>
    <t>776</t>
  </si>
  <si>
    <t>389</t>
  </si>
  <si>
    <t>778</t>
  </si>
  <si>
    <t>780</t>
  </si>
  <si>
    <t>391</t>
  </si>
  <si>
    <t>782</t>
  </si>
  <si>
    <t>784</t>
  </si>
  <si>
    <t>393</t>
  </si>
  <si>
    <t>786</t>
  </si>
  <si>
    <t>788</t>
  </si>
  <si>
    <t>395</t>
  </si>
  <si>
    <t>790</t>
  </si>
  <si>
    <t>792</t>
  </si>
  <si>
    <t>397</t>
  </si>
  <si>
    <t>Pol490</t>
  </si>
  <si>
    <t>794</t>
  </si>
  <si>
    <t>796</t>
  </si>
  <si>
    <t>399</t>
  </si>
  <si>
    <t>pol12</t>
  </si>
  <si>
    <t>798</t>
  </si>
  <si>
    <t>PC.20</t>
  </si>
  <si>
    <t>Zostava : skriňa zapustená  š. 600/2000/150mm  -  modulárna so zákrytmi  komplet zostava; prevedenie pre CHUC s funkčnosťou 90min.</t>
  </si>
  <si>
    <t>800</t>
  </si>
  <si>
    <t>401</t>
  </si>
  <si>
    <t>802</t>
  </si>
  <si>
    <t>804</t>
  </si>
  <si>
    <t>403</t>
  </si>
  <si>
    <t>806</t>
  </si>
  <si>
    <t>808</t>
  </si>
  <si>
    <t>405</t>
  </si>
  <si>
    <t>810</t>
  </si>
  <si>
    <t>812</t>
  </si>
  <si>
    <t>407</t>
  </si>
  <si>
    <t>814</t>
  </si>
  <si>
    <t>816</t>
  </si>
  <si>
    <t>409</t>
  </si>
  <si>
    <t>818</t>
  </si>
  <si>
    <t>820</t>
  </si>
  <si>
    <t>411</t>
  </si>
  <si>
    <t>822</t>
  </si>
  <si>
    <t>824</t>
  </si>
  <si>
    <t>413</t>
  </si>
  <si>
    <t>826</t>
  </si>
  <si>
    <t>828</t>
  </si>
  <si>
    <t>415</t>
  </si>
  <si>
    <t>830</t>
  </si>
  <si>
    <t>832</t>
  </si>
  <si>
    <t>417</t>
  </si>
  <si>
    <t>834</t>
  </si>
  <si>
    <t>836</t>
  </si>
  <si>
    <t>419</t>
  </si>
  <si>
    <t>TM*.3</t>
  </si>
  <si>
    <t>Transformátor pre zdravot.účely  230/230V-5kVA umiestnenie mimo skrine RL3.2-VDO</t>
  </si>
  <si>
    <t>838</t>
  </si>
  <si>
    <t>840</t>
  </si>
  <si>
    <t>421</t>
  </si>
  <si>
    <t>842</t>
  </si>
  <si>
    <t>844</t>
  </si>
  <si>
    <t>423</t>
  </si>
  <si>
    <t>846</t>
  </si>
  <si>
    <t>Pol491</t>
  </si>
  <si>
    <t>848</t>
  </si>
  <si>
    <t>425</t>
  </si>
  <si>
    <t>Pol492</t>
  </si>
  <si>
    <t>850</t>
  </si>
  <si>
    <t>pol13</t>
  </si>
  <si>
    <t>852</t>
  </si>
  <si>
    <t>427</t>
  </si>
  <si>
    <t>854</t>
  </si>
  <si>
    <t>856</t>
  </si>
  <si>
    <t>429</t>
  </si>
  <si>
    <t>858</t>
  </si>
  <si>
    <t>860</t>
  </si>
  <si>
    <t>431</t>
  </si>
  <si>
    <t>862</t>
  </si>
  <si>
    <t>864</t>
  </si>
  <si>
    <t>433</t>
  </si>
  <si>
    <t>866</t>
  </si>
  <si>
    <t>868</t>
  </si>
  <si>
    <t>435</t>
  </si>
  <si>
    <t>870</t>
  </si>
  <si>
    <t>872</t>
  </si>
  <si>
    <t>437</t>
  </si>
  <si>
    <t>874</t>
  </si>
  <si>
    <t>876</t>
  </si>
  <si>
    <t>439</t>
  </si>
  <si>
    <t>878</t>
  </si>
  <si>
    <t>880</t>
  </si>
  <si>
    <t>441</t>
  </si>
  <si>
    <t>882</t>
  </si>
  <si>
    <t>884</t>
  </si>
  <si>
    <t>443</t>
  </si>
  <si>
    <t>886</t>
  </si>
  <si>
    <t>888</t>
  </si>
  <si>
    <t>445</t>
  </si>
  <si>
    <t>890</t>
  </si>
  <si>
    <t>892</t>
  </si>
  <si>
    <t>447</t>
  </si>
  <si>
    <t>894</t>
  </si>
  <si>
    <t>896</t>
  </si>
  <si>
    <t>449</t>
  </si>
  <si>
    <t>898</t>
  </si>
  <si>
    <t>900</t>
  </si>
  <si>
    <t>451</t>
  </si>
  <si>
    <t>902</t>
  </si>
  <si>
    <t>904</t>
  </si>
  <si>
    <t>453</t>
  </si>
  <si>
    <t>906</t>
  </si>
  <si>
    <t>908</t>
  </si>
  <si>
    <t>455</t>
  </si>
  <si>
    <t>910</t>
  </si>
  <si>
    <t>912</t>
  </si>
  <si>
    <t>457</t>
  </si>
  <si>
    <t>914</t>
  </si>
  <si>
    <t>916</t>
  </si>
  <si>
    <t>459</t>
  </si>
  <si>
    <t>918</t>
  </si>
  <si>
    <t>Pol493</t>
  </si>
  <si>
    <t>920</t>
  </si>
  <si>
    <t>461</t>
  </si>
  <si>
    <t>922</t>
  </si>
  <si>
    <t>924</t>
  </si>
  <si>
    <t>463</t>
  </si>
  <si>
    <t>PC.21</t>
  </si>
  <si>
    <t>Zostava : skriňa zapustená  š. 600/2000/250mm  - modulárna so zákrytmi komplet zostava; prevedenie  pre CHUC; priestorovo oddeliť časti  MDO; DO;</t>
  </si>
  <si>
    <t>926</t>
  </si>
  <si>
    <t>928</t>
  </si>
  <si>
    <t>465</t>
  </si>
  <si>
    <t>QFA*.5</t>
  </si>
  <si>
    <t>Istič 3P 3x100A/C</t>
  </si>
  <si>
    <t>930</t>
  </si>
  <si>
    <t>932</t>
  </si>
  <si>
    <t>467</t>
  </si>
  <si>
    <t>934</t>
  </si>
  <si>
    <t>936</t>
  </si>
  <si>
    <t>469</t>
  </si>
  <si>
    <t>938</t>
  </si>
  <si>
    <t>FA*.12</t>
  </si>
  <si>
    <t>Istič 3P+N 3x63A/C</t>
  </si>
  <si>
    <t>940</t>
  </si>
  <si>
    <t>471</t>
  </si>
  <si>
    <t>Pol494</t>
  </si>
  <si>
    <t>Stykač 4P do 65A/AC-3/230V +blok pom. Kontaktov 1NO/1NC</t>
  </si>
  <si>
    <t>942</t>
  </si>
  <si>
    <t>Q1.3</t>
  </si>
  <si>
    <t>Vačkový spínač - prepínač sietí I-II; 3P+N/40A  - Modulárny na DIN lištu - KOMPLET</t>
  </si>
  <si>
    <t>944</t>
  </si>
  <si>
    <t>473</t>
  </si>
  <si>
    <t>946</t>
  </si>
  <si>
    <t>FB*.4</t>
  </si>
  <si>
    <t>Prúd.chránič s nadprúd. ochranou 2P; 10A; 16A/B; 0,03A; AC-G</t>
  </si>
  <si>
    <t>948</t>
  </si>
  <si>
    <t>475</t>
  </si>
  <si>
    <t>950</t>
  </si>
  <si>
    <t>FI*.2</t>
  </si>
  <si>
    <t>Prúdový chránič  4pól.-63A-30mA/AC-G</t>
  </si>
  <si>
    <t>952</t>
  </si>
  <si>
    <t>477</t>
  </si>
  <si>
    <t>954</t>
  </si>
  <si>
    <t>956</t>
  </si>
  <si>
    <t>479</t>
  </si>
  <si>
    <t>958</t>
  </si>
  <si>
    <t>960</t>
  </si>
  <si>
    <t>481</t>
  </si>
  <si>
    <t>Pol495</t>
  </si>
  <si>
    <t>svorkovnica 3+N+PE do 125A</t>
  </si>
  <si>
    <t>962</t>
  </si>
  <si>
    <t>964</t>
  </si>
  <si>
    <t>483</t>
  </si>
  <si>
    <t>PC.22</t>
  </si>
  <si>
    <t>Radová svorka do 35mm2</t>
  </si>
  <si>
    <t>966</t>
  </si>
  <si>
    <t>968</t>
  </si>
  <si>
    <t>485</t>
  </si>
  <si>
    <t>Pol496</t>
  </si>
  <si>
    <t>970</t>
  </si>
  <si>
    <t>Pol497</t>
  </si>
  <si>
    <t>972</t>
  </si>
  <si>
    <t>487</t>
  </si>
  <si>
    <t>974</t>
  </si>
  <si>
    <t>PC.23</t>
  </si>
  <si>
    <t>Zostava : skriňa zapustená modulárna 14TE komplet</t>
  </si>
  <si>
    <t>976</t>
  </si>
  <si>
    <t>489</t>
  </si>
  <si>
    <t>978</t>
  </si>
  <si>
    <t>QM*.1</t>
  </si>
  <si>
    <t>Modulárny vypínač 1+N 25A</t>
  </si>
  <si>
    <t>980</t>
  </si>
  <si>
    <t>491</t>
  </si>
  <si>
    <t>FV*.1</t>
  </si>
  <si>
    <t>Zvodič prepätia  - trieda SPD2/1+1</t>
  </si>
  <si>
    <t>982</t>
  </si>
  <si>
    <t>984</t>
  </si>
  <si>
    <t>493</t>
  </si>
  <si>
    <t>PC.24</t>
  </si>
  <si>
    <t>Radová svorka do 2,5mm2 ;4mm2 pre DO obvody</t>
  </si>
  <si>
    <t>986</t>
  </si>
  <si>
    <t>PC.25</t>
  </si>
  <si>
    <t>Radová svorka do 6mm2</t>
  </si>
  <si>
    <t>988</t>
  </si>
  <si>
    <t>495</t>
  </si>
  <si>
    <t>Pol498</t>
  </si>
  <si>
    <t>990</t>
  </si>
  <si>
    <t>992</t>
  </si>
  <si>
    <t>497</t>
  </si>
  <si>
    <t>pol16</t>
  </si>
  <si>
    <t>994</t>
  </si>
  <si>
    <t xml:space="preserve">    22-M - Montáže oznam. a zabezp. zariadení</t>
  </si>
  <si>
    <t xml:space="preserve">    Rozvádzač R4.1 - Rozvádzač R4.1</t>
  </si>
  <si>
    <t xml:space="preserve">    OST - Ostatné</t>
  </si>
  <si>
    <t>Zostava : skriňa zapustená  š. 600/1800/150mm  - modulárna so zákrytmi komplet zostava; prevedenie  pre CHUC; priestorovo oddeliť časti  MDO; DO;</t>
  </si>
  <si>
    <t>Istič 3P 3x20A/B</t>
  </si>
  <si>
    <t>Pol499</t>
  </si>
  <si>
    <t>Presun</t>
  </si>
  <si>
    <t>08 - SO 01 Elektroinštalácia - slaboprúd</t>
  </si>
  <si>
    <t>08.1 - Elektrická požiarna signalizácia 1.PP-3NP</t>
  </si>
  <si>
    <t>D1 - A:KONCOVÉ ZARIADENIA</t>
  </si>
  <si>
    <t xml:space="preserve">    D2 - ÚSTREDŇA EPS</t>
  </si>
  <si>
    <t xml:space="preserve">    D3 - PRÍSLUŠENSTVO</t>
  </si>
  <si>
    <t xml:space="preserve">    D4 - HLÁSIČE A PRÍSLUŠENSTVO</t>
  </si>
  <si>
    <t xml:space="preserve">    D5 - SIGALIZAČNÉ A POMOCNÉ ZARIADENIA</t>
  </si>
  <si>
    <t xml:space="preserve">    D6 - B:Elektroinštalačný materiál a práce</t>
  </si>
  <si>
    <t xml:space="preserve">      D7 - C:Technicko-inžinierske práce a služby</t>
  </si>
  <si>
    <t xml:space="preserve">        D8 - D101 - Dopravné náklady - presuny hmôt</t>
  </si>
  <si>
    <t>Pol242</t>
  </si>
  <si>
    <t>Pol243</t>
  </si>
  <si>
    <t>MAP fólia čelného panelu SK</t>
  </si>
  <si>
    <t>Pol244</t>
  </si>
  <si>
    <t>komunikátor GSM-4 PSX</t>
  </si>
  <si>
    <t>Pol245</t>
  </si>
  <si>
    <t>hlasový syntetizér SM2</t>
  </si>
  <si>
    <t>Pol246</t>
  </si>
  <si>
    <t>B6-LXI2 rozširujúci modul</t>
  </si>
  <si>
    <t>Pol247</t>
  </si>
  <si>
    <t>SD - karta 1GB, SD-CARD</t>
  </si>
  <si>
    <t>Pol248</t>
  </si>
  <si>
    <t>Batéria 12V/18Ah</t>
  </si>
  <si>
    <t>Pol249</t>
  </si>
  <si>
    <t>prepäťová ochrana 230V "D"</t>
  </si>
  <si>
    <t>Pol250</t>
  </si>
  <si>
    <t>napájací zdroj v kovovej skrinke 24V/5A</t>
  </si>
  <si>
    <t>Pol251</t>
  </si>
  <si>
    <t>akumulátor 12V DC/24Ah EN54-4</t>
  </si>
  <si>
    <t>Pol252</t>
  </si>
  <si>
    <t>Manuálny tlačidlový hlásič MCP 535 X-1, červený IP24, povrchová montáž</t>
  </si>
  <si>
    <t>Pol253</t>
  </si>
  <si>
    <t>piktogram na tlačítku dla EN54-11</t>
  </si>
  <si>
    <t>Pol254</t>
  </si>
  <si>
    <t>označenie tlačidlového hlásiča / štítok a popis v zmysle vyhlášky 726/2002, §12, ods. 9 , montáž na stene pri hlásiči</t>
  </si>
  <si>
    <t>Pol255</t>
  </si>
  <si>
    <t>označenie automatického hlásiča / štítok</t>
  </si>
  <si>
    <t>Pol256</t>
  </si>
  <si>
    <t>Multizenzorový hlásič MTD 533X</t>
  </si>
  <si>
    <t>Pol257</t>
  </si>
  <si>
    <t>Pätica USB 501-6</t>
  </si>
  <si>
    <t>Pol258</t>
  </si>
  <si>
    <t>BX-OI3 modul vst.-výst.</t>
  </si>
  <si>
    <t>Pol259</t>
  </si>
  <si>
    <t>BX-REL4 relé modul</t>
  </si>
  <si>
    <t>Pol260</t>
  </si>
  <si>
    <t>Záslepka PG 16, MM SN M20</t>
  </si>
  <si>
    <t>Pol261</t>
  </si>
  <si>
    <t>skriňa pre modul GEH MOD2</t>
  </si>
  <si>
    <t>Pol262</t>
  </si>
  <si>
    <t>BX-FOL WR linkový maják</t>
  </si>
  <si>
    <t>Pol263</t>
  </si>
  <si>
    <t>Pol264</t>
  </si>
  <si>
    <t>JE-H/ST/H FE180/PS60 1x2x0,8 kábel, bezhalogénový, požiarne odolný, B2ca s1,d1,a1-ovládania ,linky</t>
  </si>
  <si>
    <t>Pol265</t>
  </si>
  <si>
    <t>JE-H/ST/H FE180/PS560 4x2x0,8 kábel, bezhalogénový, požiarne odolný, B2ca s1,d1,a1- prepoj do HSP</t>
  </si>
  <si>
    <t>Pol266</t>
  </si>
  <si>
    <t>CHKE-V-O 2x1,5/PS30 kábel, bezhalogénový, požiarne odolný, B2ca s1,d1,a1-napájanie</t>
  </si>
  <si>
    <t>Pol267</t>
  </si>
  <si>
    <t>CYA 10 zž izolovaný vodič</t>
  </si>
  <si>
    <t>Pol268</t>
  </si>
  <si>
    <t>označenie káblov - štítky</t>
  </si>
  <si>
    <t>Pol269</t>
  </si>
  <si>
    <t>značenie trasy vedenia</t>
  </si>
  <si>
    <t>Pol270</t>
  </si>
  <si>
    <t>inštalačná rúrka HFIR/FXP-HFXP d=25-linka- bezhalogén.</t>
  </si>
  <si>
    <t>Pol271</t>
  </si>
  <si>
    <t>príchytka na inštalačnú rúrku 25mm,  kovová E90 pož odolná</t>
  </si>
  <si>
    <t>Pol272</t>
  </si>
  <si>
    <t>inštalačná rúrka HFIR/FXP-HFXP d=40-linka- bezhalogén.</t>
  </si>
  <si>
    <t>Pol273</t>
  </si>
  <si>
    <t>príchytka na inštalačnú rúrku 40mm,  kovová E90 pož odolná</t>
  </si>
  <si>
    <t>Pol274</t>
  </si>
  <si>
    <t>kovová príchytka pre jeden kábel OBO vrátane skrutky resp. kotvy, kompletná, požiarna odolnosť E90, úchyt kábla každých 30cm alebo alternatíva</t>
  </si>
  <si>
    <t>Pol275</t>
  </si>
  <si>
    <t>OBO grip vrátane skrutky resp. kotvy, kompletná, požiarna odolnosť E90, úchyt kábla každých 30cm alebo alternatíva</t>
  </si>
  <si>
    <t>Pol276</t>
  </si>
  <si>
    <t>drobný montážny a pomocný materiál (hmoždinky, skrutky pre zariadenia, ostatné príslušenstvo a pod.)</t>
  </si>
  <si>
    <t>Pol277</t>
  </si>
  <si>
    <t>Stavebné práce: - vŕtanie a zhotovenie prestupov, zasekávanie otvorov pre kabeláž</t>
  </si>
  <si>
    <t>Pol278</t>
  </si>
  <si>
    <t>protipožiarna upchávka, malta, náíter  CP671 CF</t>
  </si>
  <si>
    <t>Pol279</t>
  </si>
  <si>
    <t>Označenie prestupov dla STN</t>
  </si>
  <si>
    <t>Pol280</t>
  </si>
  <si>
    <t>Stavebné prípomocné práce:, - kompletná dodávka a realizácia potrebných  stavebných pomocných prác</t>
  </si>
  <si>
    <t>Pol281</t>
  </si>
  <si>
    <t>Pomocné a montážne materiály:, - popisné štítky hlavných zariadení, označovanie trás, rozmery a prev. podľa platných STN, - upevňovací materiál, spojovací materiál, spony, príchytky, vývodky, spojky, spojníky, odmastňovače a izolačné hmoty...</t>
  </si>
  <si>
    <t>Pol282</t>
  </si>
  <si>
    <t>projekt skutočného vyhotovenia spolu so sprievodnou dokumentáciou</t>
  </si>
  <si>
    <t>Pol283</t>
  </si>
  <si>
    <t>komplexné oživenie systému</t>
  </si>
  <si>
    <t>Pol284</t>
  </si>
  <si>
    <t>komplexné skúšky zariadenia v zmysle platnej STN, celkové preskúšanie zariadenia (odskúšanie každého prvku)</t>
  </si>
  <si>
    <t>Pol285</t>
  </si>
  <si>
    <t>komplexné preskúšanie náväzností na zariadenia PTZ (ako napr. dvere, majáky, VZT, NN a pod.)</t>
  </si>
  <si>
    <t>Pol286</t>
  </si>
  <si>
    <t>vypracovanie protokolu o funkčnej skúške</t>
  </si>
  <si>
    <t>Pol287</t>
  </si>
  <si>
    <t>naprogramovanie zariadenia</t>
  </si>
  <si>
    <t>Pol288</t>
  </si>
  <si>
    <t>inžinierska činnosť a technický dozor</t>
  </si>
  <si>
    <t>Pol289</t>
  </si>
  <si>
    <t>vyhotovenie prvej odbornej skúšky so správou</t>
  </si>
  <si>
    <t>Pol290</t>
  </si>
  <si>
    <t>zaškolenie obsluhy</t>
  </si>
  <si>
    <t>Pol291</t>
  </si>
  <si>
    <t>odovzdanie zariadenia užívateľovi</t>
  </si>
  <si>
    <t>Pol292</t>
  </si>
  <si>
    <t>Pol293</t>
  </si>
  <si>
    <t>08.2 - Elektrická požiarna signalizácia - 4.NP</t>
  </si>
  <si>
    <t xml:space="preserve">    D2 - HLÁSIČE A PRÍSLUŠENSTVO</t>
  </si>
  <si>
    <t xml:space="preserve">    D3 - SIGALIZAČNÉ A POMOCNÉ ZARIADENIA</t>
  </si>
  <si>
    <t xml:space="preserve">    D4 - B:Elektroinštalačný materiál a práce</t>
  </si>
  <si>
    <t xml:space="preserve">    D5 - D101 - Dopravné náklady - presuny hmôt</t>
  </si>
  <si>
    <t>Pol294</t>
  </si>
  <si>
    <t>Pol295</t>
  </si>
  <si>
    <t>Pol296</t>
  </si>
  <si>
    <t>Pol297</t>
  </si>
  <si>
    <t>Pol298</t>
  </si>
  <si>
    <t>protipožiarna upchávka, malta, náíter   CP671 CF</t>
  </si>
  <si>
    <t>Pol299</t>
  </si>
  <si>
    <t>Pol300</t>
  </si>
  <si>
    <t>Pol301</t>
  </si>
  <si>
    <t>Pol302</t>
  </si>
  <si>
    <t>Pol303</t>
  </si>
  <si>
    <t>08.3 - Hlasová signalizácia požiaru 1.PP-3.NP</t>
  </si>
  <si>
    <t xml:space="preserve">    D2 - ÚSTREDŇA HSP</t>
  </si>
  <si>
    <t xml:space="preserve">    D3 - REPRODUKTORY A PRÍSLUŠENSTVO</t>
  </si>
  <si>
    <t xml:space="preserve">    D5 - C:Technicko-inžinierske práce a služby</t>
  </si>
  <si>
    <t xml:space="preserve">    D6 - D101 - Dopravné náklady - presuny hmôt</t>
  </si>
  <si>
    <t>Pol304</t>
  </si>
  <si>
    <t>Dig. Výstupný modul DOM4-24 centrálna riadiaca jednotka, EN54-16</t>
  </si>
  <si>
    <t>Pol305</t>
  </si>
  <si>
    <t>Výkonový zosil. 4xD250 100V/T EN54</t>
  </si>
  <si>
    <t>Pol306</t>
  </si>
  <si>
    <t>Stanica hlásatela DCS15 EN54-16, 12 tlač.</t>
  </si>
  <si>
    <t>Pol307</t>
  </si>
  <si>
    <t>Pol308</t>
  </si>
  <si>
    <t>Záložný sieť. Zdroj PSU EN54-4</t>
  </si>
  <si>
    <t>Pol309</t>
  </si>
  <si>
    <t>koncový člen reproduktorovej linky EOL pro</t>
  </si>
  <si>
    <t>Pol310</t>
  </si>
  <si>
    <t>Výstupný kábel 2 zosilovača - DOM</t>
  </si>
  <si>
    <t>Pol311</t>
  </si>
  <si>
    <t>Vstupný kábel DOM-zosilovač 0,5m zelený</t>
  </si>
  <si>
    <t>Pol312</t>
  </si>
  <si>
    <t>Záložný kábel RC22</t>
  </si>
  <si>
    <t>Pol313</t>
  </si>
  <si>
    <t>označenie reproduktora / nalepovací štítok</t>
  </si>
  <si>
    <t>Pol314</t>
  </si>
  <si>
    <t>LC3-UC06E repro stropný EN54-24 6W RMS</t>
  </si>
  <si>
    <t>Pol315</t>
  </si>
  <si>
    <t>LB1-UM06E-1 kovový reproduktor skrinkový</t>
  </si>
  <si>
    <t>Pol316</t>
  </si>
  <si>
    <t>svorková krabica pož.odolná E90 5 svorková k reproduktoru</t>
  </si>
  <si>
    <t>Pol317</t>
  </si>
  <si>
    <t>600x600 42U stojanový dátový rozvádzač s príslušenstvom, presklené dvere, polica výsuvna, +príslušenstvoompletný</t>
  </si>
  <si>
    <t>Pol318</t>
  </si>
  <si>
    <t>káblový organizér vertikálny</t>
  </si>
  <si>
    <t>Pol319</t>
  </si>
  <si>
    <t>príslušenstvo pre dátový rozvádzač a polica výsuvna</t>
  </si>
  <si>
    <t>Pol320</t>
  </si>
  <si>
    <t>rozvodný panel ACAR 5x230V, 2U, 3m</t>
  </si>
  <si>
    <t>Pol321</t>
  </si>
  <si>
    <t>vypnutie TOTAL STOP pre HSP, výkonové relé, cievka na 24VDC, 6x pracovný kontakt, montáž na DIN lištu, pracovné kontakty pripojené na reproduktorové linky, inštalovať v rozhlasovej ústredni, ovládací kábel privedie profesia silnoprúd, pomocné napájanie re</t>
  </si>
  <si>
    <t>Pol322</t>
  </si>
  <si>
    <t>kábel FTP E60 bezhalogénový, požiarne odolný</t>
  </si>
  <si>
    <t>Pol323</t>
  </si>
  <si>
    <t>JE-H/ST/H FE180/PS60 4x2x0,8 kábel, bezhalogénový, požiarne odolný</t>
  </si>
  <si>
    <t>Pol324</t>
  </si>
  <si>
    <t>CHKE-V 2x1,5 PS30kábel, bezhalogénový, požiarne odolný</t>
  </si>
  <si>
    <t>Pol325</t>
  </si>
  <si>
    <t>Pol326</t>
  </si>
  <si>
    <t>kovová príchytka OBO pre jeden kábel vrátane skrutky resp. kotvy, kompletná, požiarna odolnosť PS30, úchyt kábla každých 30cm</t>
  </si>
  <si>
    <t>Pol327</t>
  </si>
  <si>
    <t>OBO grip vrátane skrutky resp. kotvy, kompletná, požiarna odolnosť PS30, úchyt kábla každých 30cm</t>
  </si>
  <si>
    <t>Pol328</t>
  </si>
  <si>
    <t>Pol329</t>
  </si>
  <si>
    <t>Pol330</t>
  </si>
  <si>
    <t>protipožiarna upchávka, malta, náíter CP671 CF</t>
  </si>
  <si>
    <t>Pol331</t>
  </si>
  <si>
    <t>Označenie prestupov</t>
  </si>
  <si>
    <t>Pol332</t>
  </si>
  <si>
    <t>Stavebné prípomocné práce:, - kompletná dodávka a realizácia potrebných  stavebních prípomocných prác</t>
  </si>
  <si>
    <t>Pol333</t>
  </si>
  <si>
    <t>Pol334</t>
  </si>
  <si>
    <t>Pol335</t>
  </si>
  <si>
    <t>Pol336</t>
  </si>
  <si>
    <t>Pol337</t>
  </si>
  <si>
    <t>Pol338</t>
  </si>
  <si>
    <t>08.4 - Hlasová signalizácia požiaru - 4.NP</t>
  </si>
  <si>
    <t xml:space="preserve">    D2 - REPRODUKTORY A PRÍSLUŠENSTVO</t>
  </si>
  <si>
    <t xml:space="preserve">    D3 - B:Elektroinštalačný materiál a práce</t>
  </si>
  <si>
    <t xml:space="preserve">    D4 - D101 - Dopravné náklady - presuny hmôt</t>
  </si>
  <si>
    <t>Pol339</t>
  </si>
  <si>
    <t>Pol340</t>
  </si>
  <si>
    <t>Pol341</t>
  </si>
  <si>
    <t>Pol342</t>
  </si>
  <si>
    <t>Pol343</t>
  </si>
  <si>
    <t>08.5 - SLP rozvody Komun.systém pacient - sestra 1.PP-3.NP</t>
  </si>
  <si>
    <t>D1 - Rozvody</t>
  </si>
  <si>
    <t>Pol345</t>
  </si>
  <si>
    <t>Rúrka HFX prům. 25 mm</t>
  </si>
  <si>
    <t>Pol346</t>
  </si>
  <si>
    <t>Odbočná krabica KT250 p.o.+rez</t>
  </si>
  <si>
    <t>Pol347</t>
  </si>
  <si>
    <t>Odbočná krabica KO97 p.o.+rez</t>
  </si>
  <si>
    <t>Pol348</t>
  </si>
  <si>
    <t>Krabica univerzálna KU68 p.o.+rez.</t>
  </si>
  <si>
    <t>Pol349</t>
  </si>
  <si>
    <t>Kabel UTP Cat5E LSOH</t>
  </si>
  <si>
    <t>109903</t>
  </si>
  <si>
    <t>Inštalačný rámik malý</t>
  </si>
  <si>
    <t>110901</t>
  </si>
  <si>
    <t>Inštalačný rámik malý (ZE)</t>
  </si>
  <si>
    <t>110910</t>
  </si>
  <si>
    <t>Inštalačný rámik stredný (ZLJK)</t>
  </si>
  <si>
    <t>110911</t>
  </si>
  <si>
    <t>Inštalačný rámik stredný (ZUR,SJD)</t>
  </si>
  <si>
    <t>109920</t>
  </si>
  <si>
    <t>Inštalačný rámik velký (KJ,KJD,VKJ)</t>
  </si>
  <si>
    <t>102420</t>
  </si>
  <si>
    <t>Inštalačný rámik stredný (TPS,AVKJV)</t>
  </si>
  <si>
    <t>08.6 - SLP rozvody - Komunik.systém pacient -sestra  4.NP</t>
  </si>
  <si>
    <t>08.7 - SLP - Komunikačný systém pacient-sestra 1.PP-3.NP</t>
  </si>
  <si>
    <t>D1 - Systém - Dodávka a montáž</t>
  </si>
  <si>
    <t>Pol350</t>
  </si>
  <si>
    <t>Kontrola a otestovanie rozvodného vedenia</t>
  </si>
  <si>
    <t>110011</t>
  </si>
  <si>
    <t>Terminál personálu IP</t>
  </si>
  <si>
    <t>110030</t>
  </si>
  <si>
    <t>Zásuvka ethernet IP</t>
  </si>
  <si>
    <t>110040</t>
  </si>
  <si>
    <t>Systémový server VoIP</t>
  </si>
  <si>
    <t>Pol351</t>
  </si>
  <si>
    <t>SW licencia účastníka</t>
  </si>
  <si>
    <t>Pol352</t>
  </si>
  <si>
    <t>SW historia volania</t>
  </si>
  <si>
    <t>Pol353</t>
  </si>
  <si>
    <t>SW aktivacie združenej  prevadzky</t>
  </si>
  <si>
    <t>110110</t>
  </si>
  <si>
    <t>Ložková jednotka IP</t>
  </si>
  <si>
    <t>110120</t>
  </si>
  <si>
    <t>Záves ložkovej jednotky s konektorom IP</t>
  </si>
  <si>
    <t>110220</t>
  </si>
  <si>
    <t>Komunikačná jednotka s displejom IP</t>
  </si>
  <si>
    <t>110280</t>
  </si>
  <si>
    <t>Vchodová komunikačná jednotka IP</t>
  </si>
  <si>
    <t>110290</t>
  </si>
  <si>
    <t>Vchodová komunikačná jednotka vonkajšia IP</t>
  </si>
  <si>
    <t>110300</t>
  </si>
  <si>
    <t>Adaptér VKJV IP</t>
  </si>
  <si>
    <t>110500</t>
  </si>
  <si>
    <t>Modul RFID IP</t>
  </si>
  <si>
    <t>110330</t>
  </si>
  <si>
    <t>Služobná jednotka IP</t>
  </si>
  <si>
    <t>110400</t>
  </si>
  <si>
    <t>Tlačítko nudzového volania IP</t>
  </si>
  <si>
    <t>110440</t>
  </si>
  <si>
    <t>Svíetidlo IP</t>
  </si>
  <si>
    <t>110470</t>
  </si>
  <si>
    <t>Ovladač elektrického zámka IP</t>
  </si>
  <si>
    <t>110640</t>
  </si>
  <si>
    <t>Switch modul ZPT IP</t>
  </si>
  <si>
    <t>110090</t>
  </si>
  <si>
    <t>Napájač 250W/24V IP</t>
  </si>
  <si>
    <t>Pol354</t>
  </si>
  <si>
    <t>Datový rozvádzač 10" - 9U</t>
  </si>
  <si>
    <t>Pol355</t>
  </si>
  <si>
    <t>Datový rozvádzač 19" - 9U</t>
  </si>
  <si>
    <t>Pol356</t>
  </si>
  <si>
    <t>Konektor vratanie premerania</t>
  </si>
  <si>
    <t>Pol357</t>
  </si>
  <si>
    <t>Naprogramovánieí a konfiguracia systému</t>
  </si>
  <si>
    <t>Pol358</t>
  </si>
  <si>
    <t>Kontrola prevádzky a zaškolenie</t>
  </si>
  <si>
    <t>08.8 - SLP - Komunikačný systém pacient- sestra 4.NP</t>
  </si>
  <si>
    <t>D1 - Systém dodávka a montáž</t>
  </si>
  <si>
    <t>Napájač 250 W/24V IP</t>
  </si>
  <si>
    <t>1100</t>
  </si>
  <si>
    <t>Úprava konfigurácie- vzdialená</t>
  </si>
  <si>
    <t>08.9 - Štrukturovaná kabeláž pasívna časť 1.PP-3.NP</t>
  </si>
  <si>
    <t>M - Štrukturovaná kabeláž - dodávka</t>
  </si>
  <si>
    <t xml:space="preserve">    230-M - Dátový rozvádzač DR 1</t>
  </si>
  <si>
    <t xml:space="preserve">    231-M - Dátový rozvádzač DR 2</t>
  </si>
  <si>
    <t xml:space="preserve">    232-M - Dátové zásuvky RJ 45, cat.5e</t>
  </si>
  <si>
    <t xml:space="preserve">    233-M - Optický kábel</t>
  </si>
  <si>
    <t xml:space="preserve">    234-M - Káble, CAT.5e</t>
  </si>
  <si>
    <t>D1 - Štrukturovaná kabeláž - montáž</t>
  </si>
  <si>
    <t xml:space="preserve">    235-M - Dátové rozvádzače</t>
  </si>
  <si>
    <t>D2 - Káblové trasy - dodávka</t>
  </si>
  <si>
    <t xml:space="preserve">    239-M - Káblové rebríky</t>
  </si>
  <si>
    <t xml:space="preserve">    240-M - Káblové žľaby</t>
  </si>
  <si>
    <t xml:space="preserve">    241-M - Zatváracie obíjmky</t>
  </si>
  <si>
    <t xml:space="preserve">    242-M - Inštalačné rúrky a plastové žľaby</t>
  </si>
  <si>
    <t>D3 - Káblové trasy - montáž</t>
  </si>
  <si>
    <t xml:space="preserve">    D3 - Káblové trasy - montáž</t>
  </si>
  <si>
    <t xml:space="preserve">    OST - Technická dokumentácia</t>
  </si>
  <si>
    <t xml:space="preserve">    O - ostatné</t>
  </si>
  <si>
    <t>42/80/80</t>
  </si>
  <si>
    <t>Stojanový 19" rozvádzač 42U 800x800mm sivý RAL7035</t>
  </si>
  <si>
    <t>Pol512</t>
  </si>
  <si>
    <t>Ukladacia perforovaná polica 1U, 4-bodové uchytenie , nosnosť min. 15kg</t>
  </si>
  <si>
    <t>Pol513</t>
  </si>
  <si>
    <t>Telo 19" 1U Výsuvného Optického Patchpanelu</t>
  </si>
  <si>
    <t>Pol514</t>
  </si>
  <si>
    <t>Čelo predné 24xLC 1U pre výsuvný optický patchpanel</t>
  </si>
  <si>
    <t>Pol515</t>
  </si>
  <si>
    <t>Držiak zvarov 12/24</t>
  </si>
  <si>
    <t>Pol516</t>
  </si>
  <si>
    <t>Dátový prepojovací 19" panel Cat.5e FTP 24xRJ45 1U s káblovým manažmentom</t>
  </si>
  <si>
    <t>Pol517</t>
  </si>
  <si>
    <t>Panel Vyväzovací 19" 1U plastové oká E-BOX</t>
  </si>
  <si>
    <t>Pol518</t>
  </si>
  <si>
    <t>Dátový prepojovací kábel RJ45 Cat.5e FTP PVC Lanko , dĺžka 2m , farba: sivá</t>
  </si>
  <si>
    <t>Pol519</t>
  </si>
  <si>
    <t>19" Napájací panel E-BOX 5x230V s prepäťovou ochranou , čierny</t>
  </si>
  <si>
    <t>Pol520</t>
  </si>
  <si>
    <t>Ventilačná jednotka s termostatom , 4x ventilátor, možnosť umiestnenia na strop a na 19" lištu , farba: sivá</t>
  </si>
  <si>
    <t>Pol521</t>
  </si>
  <si>
    <t>Modulárna zásuvka neosadená 2xRJ45, rámček 80x80</t>
  </si>
  <si>
    <t>Pol522</t>
  </si>
  <si>
    <t>Modulárna zásuvka neosadená 1xRJ45, rámček 80x80</t>
  </si>
  <si>
    <t>Pol523</t>
  </si>
  <si>
    <t>Keystone Cat.5e STP</t>
  </si>
  <si>
    <t>Pol524</t>
  </si>
  <si>
    <t>Prístrojová krabica podomietková (bezhalogénová)</t>
  </si>
  <si>
    <t>Pol525</t>
  </si>
  <si>
    <t>Prístrojová krabica na povrch 80x80x40mm</t>
  </si>
  <si>
    <t>Pol526</t>
  </si>
  <si>
    <t>Pol527</t>
  </si>
  <si>
    <t>Dátový kábel U/FTP 4 Pair Cat.5e 500MHz 10G LSZH - 500m bubon , biely</t>
  </si>
  <si>
    <t>220512025</t>
  </si>
  <si>
    <t>montáž stojanového 19" rozvádzača 42-45U</t>
  </si>
  <si>
    <t>220512039</t>
  </si>
  <si>
    <t>montáž police perforovanej</t>
  </si>
  <si>
    <t>220512045</t>
  </si>
  <si>
    <t>montáž rozvodného napájacieho panela</t>
  </si>
  <si>
    <t>220512054</t>
  </si>
  <si>
    <t>montáž ventilačnej jednotky 4 ventilátory s termostatom</t>
  </si>
  <si>
    <t>220512014</t>
  </si>
  <si>
    <t>montáž optického prepojovacieho panelu</t>
  </si>
  <si>
    <t>Pol528</t>
  </si>
  <si>
    <t>montáž držiaka optických zvarov</t>
  </si>
  <si>
    <t>220512060</t>
  </si>
  <si>
    <t>montáž držiaka prepojovacích káblov</t>
  </si>
  <si>
    <t>220512107</t>
  </si>
  <si>
    <t>montáž prepojovacieho panelu 24xRJ45, tienený,</t>
  </si>
  <si>
    <t>220512131</t>
  </si>
  <si>
    <t>štítok prepojovacieho panelu</t>
  </si>
  <si>
    <t>220511002</t>
  </si>
  <si>
    <t>montáž dátovej zásuvky 2xRJ45</t>
  </si>
  <si>
    <t>220511003</t>
  </si>
  <si>
    <t>montáž dátovej zásuvky 1xRJ45</t>
  </si>
  <si>
    <t>220512130</t>
  </si>
  <si>
    <t>označenie zásuvky</t>
  </si>
  <si>
    <t>210040701</t>
  </si>
  <si>
    <t>otvor pre inšt. krabicu KP, KO do muriva</t>
  </si>
  <si>
    <t>210010022</t>
  </si>
  <si>
    <t>osadenie inštalačnej krabice KP, KO do muriva vč. sekania</t>
  </si>
  <si>
    <t>220260042</t>
  </si>
  <si>
    <t>osadenie krabice prístrojovej na povrch</t>
  </si>
  <si>
    <t>220065001</t>
  </si>
  <si>
    <t>uloženie optického kábla</t>
  </si>
  <si>
    <t>Pol529</t>
  </si>
  <si>
    <t>voľné uloženie oznamovacieho kábla</t>
  </si>
  <si>
    <t>220511031</t>
  </si>
  <si>
    <t>zatiahnutie kábla UTP/FTP/STP do rúrky</t>
  </si>
  <si>
    <t>220110346</t>
  </si>
  <si>
    <t>označenie kábla štítkom</t>
  </si>
  <si>
    <t>220512133</t>
  </si>
  <si>
    <t>220512133.1</t>
  </si>
  <si>
    <t>meranie certifikácie opt. Kábla</t>
  </si>
  <si>
    <t>forma káblová</t>
  </si>
  <si>
    <t>Pol530</t>
  </si>
  <si>
    <t>forma káblová - optický kábel</t>
  </si>
  <si>
    <t>Pol531</t>
  </si>
  <si>
    <t>káblový rebík 400x60 pre zvislé trasy, komplet vč. Upev. Prvkov</t>
  </si>
  <si>
    <t>Pol532</t>
  </si>
  <si>
    <t>káblový žľab 300x100, hr. pl. 1mm</t>
  </si>
  <si>
    <t>Pol533</t>
  </si>
  <si>
    <t>C-uholník 28x12x300mm</t>
  </si>
  <si>
    <t>Pol534</t>
  </si>
  <si>
    <t>závitová tyč</t>
  </si>
  <si>
    <t>Pol535</t>
  </si>
  <si>
    <t>káblový žľab 300x100, hr. pl. 1mm so zákrytom</t>
  </si>
  <si>
    <t>Pol536</t>
  </si>
  <si>
    <t>káblová príchytka pre 30 káblov, kovová, pozink., LSOH</t>
  </si>
  <si>
    <t>Pol536a</t>
  </si>
  <si>
    <t>kotva M6x40 M6/4  E90</t>
  </si>
  <si>
    <t>-321363794</t>
  </si>
  <si>
    <t>Pol537</t>
  </si>
  <si>
    <t>žľab plastový so zákrytom do 100/60 mm</t>
  </si>
  <si>
    <t>Pol537a</t>
  </si>
  <si>
    <t>rúrka ohybná LSOH R25 320N/5cm</t>
  </si>
  <si>
    <t>-960232634</t>
  </si>
  <si>
    <t>Pol537b</t>
  </si>
  <si>
    <t>rúrka ohybná LSOH R25 750N/5cm</t>
  </si>
  <si>
    <t>-583046916</t>
  </si>
  <si>
    <t>Pol537c</t>
  </si>
  <si>
    <t xml:space="preserve">rúrka pevná LSOH R25 </t>
  </si>
  <si>
    <t>-1638980085</t>
  </si>
  <si>
    <t>Pol537d</t>
  </si>
  <si>
    <t xml:space="preserve">príchytka -klip pre rúrku R25 </t>
  </si>
  <si>
    <t>2135886954</t>
  </si>
  <si>
    <t>Pol537e</t>
  </si>
  <si>
    <t>Protipožiarna kotva M6x40 M6/4 E90</t>
  </si>
  <si>
    <t>-767949581</t>
  </si>
  <si>
    <t>Pol537f</t>
  </si>
  <si>
    <t>Protipožiarna pena 1 bala 30 vypenenej peny</t>
  </si>
  <si>
    <t>-47256026</t>
  </si>
  <si>
    <t>Pol537g</t>
  </si>
  <si>
    <t>Protipožiarny tmel 20kg</t>
  </si>
  <si>
    <t>-2001493553</t>
  </si>
  <si>
    <t>Pol537h</t>
  </si>
  <si>
    <t>1833983437</t>
  </si>
  <si>
    <t>Pol537i</t>
  </si>
  <si>
    <t>Podesta plechová ako podstavec pod rozvádzač DR1-900x900x250mm</t>
  </si>
  <si>
    <t>-758597728</t>
  </si>
  <si>
    <t>Pol538</t>
  </si>
  <si>
    <t>vyznačenie trasy vedenia</t>
  </si>
  <si>
    <t>Pol539</t>
  </si>
  <si>
    <t>kábl. rebrík vr. ukotvenia</t>
  </si>
  <si>
    <t>Pol540</t>
  </si>
  <si>
    <t>kábl. žľab vr. ukotvenia</t>
  </si>
  <si>
    <t>Pol541</t>
  </si>
  <si>
    <t>uloženie rúrky O25 vr. Ukotvenia</t>
  </si>
  <si>
    <t>Pol542</t>
  </si>
  <si>
    <t>montáž Plast kábl žľab</t>
  </si>
  <si>
    <t>Pol543</t>
  </si>
  <si>
    <t>Vybúranie otvoru v betónových priečkach a stenách do profilu 60 mm, hr. do 150 mm,  -0,00100t</t>
  </si>
  <si>
    <t>Pol544</t>
  </si>
  <si>
    <t>Vybúranie otvoru v betónových priečkach a stenách do profilu 60 mm, hr. do 300 mm,  -0,00100t</t>
  </si>
  <si>
    <t>Pol545</t>
  </si>
  <si>
    <t>vyrezanie stavebného otvoru stropom/stenou 400x150mm do ŽB</t>
  </si>
  <si>
    <t>Pol546</t>
  </si>
  <si>
    <t>protipožiarna upchávka stenou/stropom, prieraz do t 30 cm</t>
  </si>
  <si>
    <t>Pol547</t>
  </si>
  <si>
    <t>protipožiarna upchávka stropom/stenou do t 50cm</t>
  </si>
  <si>
    <t>Pol548</t>
  </si>
  <si>
    <t>drobné pomocné inštalačné práce</t>
  </si>
  <si>
    <t>Pol549</t>
  </si>
  <si>
    <t>podesta - plechová ako podstavec (v. cca 15-25cm) pod rozvádzač DR1</t>
  </si>
  <si>
    <t>Pol550</t>
  </si>
  <si>
    <t>sekanie / frézovanie drážok 30x30 (tehla)</t>
  </si>
  <si>
    <t>Pol551</t>
  </si>
  <si>
    <t>zakreslenie porealizačného stavu</t>
  </si>
  <si>
    <t>Pol552</t>
  </si>
  <si>
    <t>správa o východiskovej revízii, certifikáty, zaškolenie</t>
  </si>
  <si>
    <t>Pol553</t>
  </si>
  <si>
    <t>08.10 - Štrukturovaná kabeláž - pasívna časť - 4.NP</t>
  </si>
  <si>
    <t xml:space="preserve">    D1 - Štrukturovaná kabeláž - montáž</t>
  </si>
  <si>
    <t xml:space="preserve">      234-M - Káble, CAT.5e</t>
  </si>
  <si>
    <t xml:space="preserve">    D2 - Káblové trasy - dodávka</t>
  </si>
  <si>
    <t xml:space="preserve">      241-M - Zatváracie obíjmky</t>
  </si>
  <si>
    <t xml:space="preserve">      242-M - Inštalačné rúrky a plastové žľaby</t>
  </si>
  <si>
    <t xml:space="preserve">    O - Ostatné</t>
  </si>
  <si>
    <t>Pol555</t>
  </si>
  <si>
    <t>Pol556</t>
  </si>
  <si>
    <t>kotva  M6x40 M6/4, E90</t>
  </si>
  <si>
    <t>Pol557</t>
  </si>
  <si>
    <t>rúrka ohybná LSOH O25, 320N/5cm</t>
  </si>
  <si>
    <t>Pol558</t>
  </si>
  <si>
    <t>Pol559</t>
  </si>
  <si>
    <t>drobný elektroinštalačný materiál</t>
  </si>
  <si>
    <t>Pol560</t>
  </si>
  <si>
    <t>Pol561</t>
  </si>
  <si>
    <t>Pol562</t>
  </si>
  <si>
    <t>Pol563</t>
  </si>
  <si>
    <t>Pol564</t>
  </si>
  <si>
    <t>08.11 - TV-STA - pasívna časť  1.PP-3.NP</t>
  </si>
  <si>
    <t xml:space="preserve">    112-M - Rozvody - dodávka</t>
  </si>
  <si>
    <t xml:space="preserve">    113-M - Rozvody - montáž</t>
  </si>
  <si>
    <t xml:space="preserve">    114 - Technická dokumentácia</t>
  </si>
  <si>
    <t xml:space="preserve">    115 - Súvisiace náklady</t>
  </si>
  <si>
    <t>Pol573</t>
  </si>
  <si>
    <t>Koax. kábel 75 Ohm bezhalogénový H125 LSOH 75-4,8</t>
  </si>
  <si>
    <t>Pol574</t>
  </si>
  <si>
    <t>Účastnícka zásuvka koncová so SAT  3dB</t>
  </si>
  <si>
    <t>Pol575</t>
  </si>
  <si>
    <t>Účastnícka zásuvka priebežná so SAT 7dB</t>
  </si>
  <si>
    <t>Pol576</t>
  </si>
  <si>
    <t>+ Kryt zásuvky TV+R+SAT  vylamovací biely</t>
  </si>
  <si>
    <t>Pol577</t>
  </si>
  <si>
    <t>F konektor (pre kábel VCCKY 75-4,8)</t>
  </si>
  <si>
    <t>Pol578</t>
  </si>
  <si>
    <t>rozbočovač 8 x 5 - 860 MHz (PTR 81)</t>
  </si>
  <si>
    <t>Pol579</t>
  </si>
  <si>
    <t>Krabica  / zapustená modulárna skrinka 300/300mm  pre rozbočovač</t>
  </si>
  <si>
    <t>19 rack</t>
  </si>
  <si>
    <t>12U -  prázdny pre zariadenie stanice TV/SAT príjmu</t>
  </si>
  <si>
    <t>Pol580</t>
  </si>
  <si>
    <t>Napájací 19" panel 8x230V s prepäťovou ochranou 2U , farba: čierna</t>
  </si>
  <si>
    <t>Pol581</t>
  </si>
  <si>
    <t>19" polica ukladacia 1U</t>
  </si>
  <si>
    <t>Pol582</t>
  </si>
  <si>
    <t>ohybná rúrka d 25 - HFX</t>
  </si>
  <si>
    <t>Pol583</t>
  </si>
  <si>
    <t>rezerva rúrka d 63 - HFX + AY4 - prestup na strechu</t>
  </si>
  <si>
    <t>Pol584</t>
  </si>
  <si>
    <t>Pol585</t>
  </si>
  <si>
    <t>zatiahnutie koax kábla do PVC rúrky</t>
  </si>
  <si>
    <t>Pol586</t>
  </si>
  <si>
    <t>uloženie rúrky D25mm pod omietku, do podlahy</t>
  </si>
  <si>
    <t>Pol587</t>
  </si>
  <si>
    <t>uloženie kábla do žlabu; na kábl.  Rebrík, do mont. Hákov</t>
  </si>
  <si>
    <t>Pol588</t>
  </si>
  <si>
    <t>krabica priemer 68mm  pod omietku, pre osadenie zásuvky</t>
  </si>
  <si>
    <t>Pol589</t>
  </si>
  <si>
    <t>uloženie rúrky D63mm + AY4 pod omietku, do podlahy</t>
  </si>
  <si>
    <t>Pol590</t>
  </si>
  <si>
    <t>montáž káblovej príchytky/úchytu v murive zo železobetónu</t>
  </si>
  <si>
    <t>220730382</t>
  </si>
  <si>
    <t>zapojenie koax. kábla do D 7mm do konektora</t>
  </si>
  <si>
    <t>220730404</t>
  </si>
  <si>
    <t>meranie účastníckeho vedenia</t>
  </si>
  <si>
    <t>220730406</t>
  </si>
  <si>
    <t>meranie účastníckej zásuvky</t>
  </si>
  <si>
    <t>220730001</t>
  </si>
  <si>
    <t>montáž zásuvky do pripravenej krabice</t>
  </si>
  <si>
    <t>štítok zásuvky STA</t>
  </si>
  <si>
    <t>Pol591</t>
  </si>
  <si>
    <t>montáž rack 19" 12U</t>
  </si>
  <si>
    <t>Pol592</t>
  </si>
  <si>
    <t>montáž rozbočovača,...</t>
  </si>
  <si>
    <t>Pol593</t>
  </si>
  <si>
    <t>montáž krabice pre rozbočovač</t>
  </si>
  <si>
    <t>974031121</t>
  </si>
  <si>
    <t>sekanie drážok 30x30 (tehla)</t>
  </si>
  <si>
    <t>Pol594</t>
  </si>
  <si>
    <t>Pol595</t>
  </si>
  <si>
    <t>Pol596</t>
  </si>
  <si>
    <t>správa o východiskovej revízii, merací protokol, certifikáty, zaškolenie</t>
  </si>
  <si>
    <t>08.12 - TV-STA pasívna časť 4.NP</t>
  </si>
  <si>
    <t>Pol597</t>
  </si>
  <si>
    <t>Pol598</t>
  </si>
  <si>
    <t>Pol599</t>
  </si>
  <si>
    <t>Pol600</t>
  </si>
  <si>
    <t>Pol601</t>
  </si>
  <si>
    <t>Pol602</t>
  </si>
  <si>
    <t>08.13 - Elektrické zámky - 1.PP-3.NP</t>
  </si>
  <si>
    <t xml:space="preserve">      D1 - Dodávka rozvody</t>
  </si>
  <si>
    <t xml:space="preserve">      D2 - Montáž rozvody</t>
  </si>
  <si>
    <t xml:space="preserve">      D3 - Technická dokumentácia</t>
  </si>
  <si>
    <t>Pol603</t>
  </si>
  <si>
    <t>Káble  JE-H(St)H-V   2x2x0,8 E30</t>
  </si>
  <si>
    <t>Pol604</t>
  </si>
  <si>
    <t>Káble  JE-H(St)H-V   3x2x0,8</t>
  </si>
  <si>
    <t>Pol605</t>
  </si>
  <si>
    <t>ohybná rúrka d 20 - HFX</t>
  </si>
  <si>
    <t>Pol606</t>
  </si>
  <si>
    <t>Elektromechanický samozamykací zámok (Trezor test - Bezpečnostní třída 4; STN EN 1627; STN EN 179; STN EN 1125; STN EN 1634-1 - Pre požiarne odolné dvere)</t>
  </si>
  <si>
    <t>Pol607</t>
  </si>
  <si>
    <t>Odchodové tlačítko ku dverám</t>
  </si>
  <si>
    <t>Pol608</t>
  </si>
  <si>
    <t>Bzučiak k EZ na dvere  12-24V DC</t>
  </si>
  <si>
    <t>Pol609</t>
  </si>
  <si>
    <t>Nástenná krabica pre X.NZ* : pre zálohovaný nap. Zdroj pre EZ, 2x  baterka, pom. Relé,svorky</t>
  </si>
  <si>
    <t>Výzbroj krabíc X.NZ*</t>
  </si>
  <si>
    <t>Zálohovaný zdroj v kryte  27,6V/5A, CPD certifikát</t>
  </si>
  <si>
    <t>Pol610</t>
  </si>
  <si>
    <t>Akumulátor 17Ah/12V GP 12170 B1</t>
  </si>
  <si>
    <t>Pol611</t>
  </si>
  <si>
    <t>Pom. Relé 2DC 24V 3P</t>
  </si>
  <si>
    <t>Pol612</t>
  </si>
  <si>
    <t>SA1+HL1 - Podsvietený otočný prepínač (vypínač) 2x NO kontakt so signálkou na dvere X.NZ*</t>
  </si>
  <si>
    <t>Pol613</t>
  </si>
  <si>
    <t>Pol614</t>
  </si>
  <si>
    <t>Pol615</t>
  </si>
  <si>
    <t>Pol616</t>
  </si>
  <si>
    <t>zatiahnutie  kábla do PVC rúrky</t>
  </si>
  <si>
    <t>Pol617</t>
  </si>
  <si>
    <t>Pol618</t>
  </si>
  <si>
    <t>Pol619</t>
  </si>
  <si>
    <t>krabica priemer 68mm  pod omietku vč. vysekania kapsy, pre osadenie Odchod.tlačítka</t>
  </si>
  <si>
    <t>Pol620</t>
  </si>
  <si>
    <t>Montáž a Zapojenie Odchod.tlačítka, bzučiaka</t>
  </si>
  <si>
    <t>Pol621</t>
  </si>
  <si>
    <t>Zapojenie EZ</t>
  </si>
  <si>
    <t>Pol622</t>
  </si>
  <si>
    <t>krabica svorková,  priemer do 125mm  pod omietku vč. vysekania kapsy, pre prepojenie napájania EZ s výstupom od dverovej jednotky, čítačky a  odchod.tlačítka</t>
  </si>
  <si>
    <t>Pol623</t>
  </si>
  <si>
    <t>Pol624</t>
  </si>
  <si>
    <t>Pol625</t>
  </si>
  <si>
    <t>Protipožiarna kotva  M6x40 M6/4, E90</t>
  </si>
  <si>
    <t>Pol626</t>
  </si>
  <si>
    <t>Pol627</t>
  </si>
  <si>
    <t>Pol628</t>
  </si>
  <si>
    <t>Montáž  skrine X.NZ*, včítane osadenia a apojenia výzbroje</t>
  </si>
  <si>
    <t>Pol629</t>
  </si>
  <si>
    <t>Pol630</t>
  </si>
  <si>
    <t>Pol631</t>
  </si>
  <si>
    <t>Pol632</t>
  </si>
  <si>
    <t>173576909</t>
  </si>
  <si>
    <t>Pol633</t>
  </si>
  <si>
    <t>-1253681196</t>
  </si>
  <si>
    <t>08.14 - Elektrické zámky  4.Np</t>
  </si>
  <si>
    <t xml:space="preserve">      D2 - Rozvody dodávka</t>
  </si>
  <si>
    <t xml:space="preserve">      D3 - Rozvody montáž</t>
  </si>
  <si>
    <t xml:space="preserve">      D4 - Technická dokumentácia</t>
  </si>
  <si>
    <t>Pol634</t>
  </si>
  <si>
    <t>Pol635</t>
  </si>
  <si>
    <t>Pol636</t>
  </si>
  <si>
    <t>Pol637</t>
  </si>
  <si>
    <t>Pol638</t>
  </si>
  <si>
    <t>Pol639</t>
  </si>
  <si>
    <t>Pol640</t>
  </si>
  <si>
    <t>Pol641</t>
  </si>
  <si>
    <t>Pol642</t>
  </si>
  <si>
    <t>Pol643</t>
  </si>
  <si>
    <t>Pol644</t>
  </si>
  <si>
    <t>Pol645</t>
  </si>
  <si>
    <t>Pol646</t>
  </si>
  <si>
    <t>Pol647</t>
  </si>
  <si>
    <t>Pol648</t>
  </si>
  <si>
    <t>Pol649</t>
  </si>
  <si>
    <t>Pol650</t>
  </si>
  <si>
    <t>-1183625961</t>
  </si>
  <si>
    <t>Pol651</t>
  </si>
  <si>
    <t>-1816130184</t>
  </si>
  <si>
    <t>941955001-p</t>
  </si>
  <si>
    <t xml:space="preserve">Pomocné lešenie do v. 1,2m </t>
  </si>
  <si>
    <t>Skúška  a vystavenie certifikátu rozvádzača</t>
  </si>
  <si>
    <t>Skúšky  a vystavenie certifikátu rozvádzača</t>
  </si>
  <si>
    <t>Murárske práce súvisiace - príprava upev.bodov, vŕtanie otvorov pre upevňovacie kotvy</t>
  </si>
  <si>
    <t>Spojovací  a montážny materiál (hmoždinky, skrutky pre zariadenia, ostatné príslušenstvo a pod.)</t>
  </si>
  <si>
    <t>Vŕtanie a zhotovenie prestupov, zasekávanie otvorov pre kabeláž</t>
  </si>
  <si>
    <t>Murárske práce súvisiace bezprostredne s  montážnymi prácami ELI (nastrelovanie, príprava upev. bodov, ap)</t>
  </si>
  <si>
    <t>Dopravné náklady</t>
  </si>
  <si>
    <t>83a</t>
  </si>
  <si>
    <t>Pomocný materiál (upevňovacie kotvy)</t>
  </si>
  <si>
    <t>Pol553a</t>
  </si>
  <si>
    <t>Murárske práce súvisiace - príprava upev.bodov</t>
  </si>
  <si>
    <t>30a</t>
  </si>
  <si>
    <t>30b</t>
  </si>
  <si>
    <t>Pol629a</t>
  </si>
  <si>
    <t>Pomocný materiál, vč upevňovacích kotiev(450ks)</t>
  </si>
  <si>
    <t>Pomocné lešenie do výsky 1,2m</t>
  </si>
  <si>
    <t>Spolupráca s dodávateľom zámkov</t>
  </si>
  <si>
    <t>Spolupráca s KS  Pacient - Sestra</t>
  </si>
  <si>
    <t>16a</t>
  </si>
  <si>
    <t>16b</t>
  </si>
  <si>
    <t>Pol647a</t>
  </si>
  <si>
    <t>Pomocný materiál, vč.upevňovacích kotiev</t>
  </si>
  <si>
    <t>Výstuž pre murivo základových pásov s betónovou výplňou z ocele 10505</t>
  </si>
  <si>
    <t>Murivo základových pásov (m3)  50x25x25 s betónovou výplňou C 16/20 hr. 250 mm</t>
  </si>
  <si>
    <t>Murivo nosné (m3)  50x25x25 s betónovou výplňo  hr. 250 mm</t>
  </si>
  <si>
    <t>Výstuž pre murivo nosné  s betónovou výplňou z ocele 10505</t>
  </si>
  <si>
    <t>BM Soklový profil SL 16 (hliníkový)</t>
  </si>
  <si>
    <t>Nátery tesárskych konštrukcií povrchová impregnácia  QB</t>
  </si>
  <si>
    <t>Potrubie z rúr PE-HD GB 50/3 odpadné prípojné</t>
  </si>
  <si>
    <t>Potrubie z rúr PE-HD GB 75/3 odpadné prípojné</t>
  </si>
  <si>
    <t>Potrubie z rúr PE-HD GB 110/4, 3 odpadné prípojné</t>
  </si>
  <si>
    <t>Vypúšťací guľový kohút s páčkou, 1/2", EU M, mosadz</t>
  </si>
  <si>
    <t>Umývadlo keramické 400x230x115mm bez prepadu, s povrchom RF</t>
  </si>
  <si>
    <t xml:space="preserve">ks  </t>
  </si>
  <si>
    <t>ks.</t>
  </si>
  <si>
    <t>Tvarovka prírubová TP liatinová FF ks, DN 100/300, PN 16 s epoxidovou ochrannou vrstvou, na vodu</t>
  </si>
  <si>
    <t>Tvarovka liatinová T ks, DN 150/100, PN 16 s epoxidovou ochrannou vrstvou, na vodu</t>
  </si>
  <si>
    <t>PE - čistiaci ks 90° O 110 s kruhovým otvorom</t>
  </si>
  <si>
    <t>Potrubie z rúr s tepelnou izoláciou silent - db 20 odpadné zvislé d110/6</t>
  </si>
  <si>
    <t xml:space="preserve">ks </t>
  </si>
  <si>
    <t>Murárske výpomoci, vysprávky, zamuroavanie prierazov a pod...</t>
  </si>
  <si>
    <t>Podružný materiál, murovacia malta, montážna pena</t>
  </si>
  <si>
    <t>Podiel pridružených murárských výkonov, vysprávok a opráv prierazov</t>
  </si>
  <si>
    <t>Izolačná PE trubica  DG 18x13 mm (d potrubia x hr. izolácie), nadrezaná, AZ flex</t>
  </si>
  <si>
    <t>Izolačná PE trubica DG 22x13 mm (d potrubia x hr. izolácie), nadrezaná, AZ flex</t>
  </si>
  <si>
    <t>Izolačná PE trubica DG 28x13 mm (d potrubia x hr. izolácie), nadrezaná, AZ flex</t>
  </si>
  <si>
    <t>Izolačná PE trubica DG 35x20 mm (d potrubia x hr. izolácie), nadrezaná, AZ flex</t>
  </si>
  <si>
    <t>Izolačná PE trubica  DG 42x20 mm (d potrubia x hr. izolácie), nadrezaná, AZ flex</t>
  </si>
  <si>
    <t>Izolačná PE trubica  DG 54x20 mm (d potrubia x hr. izolácie), nadrezaná, AZ flex</t>
  </si>
  <si>
    <t>Úprava vody pre doplňanie UK (demineralizácia), ERL 60</t>
  </si>
  <si>
    <t xml:space="preserve">Vetracia jednotka s rekuperáciou tepla
4500 Multi Eco / 10/0
Kompaktná vetracia jednotka s rekuperáciou tepla
vo vnútornom hygienickom prevedení spĺňajúca
ErP 2018 . Vybavenie jednotky:
- Prívodný filter M9, odvodný M5
- Privod a odvod z jednotky vybavený tlmiacimi vlož-
  kami
- Nasávanie čerstvého a odvodného vzduchu vyba-
  vené klapkami ovládanými servomotorom
- Protiprúdy rekuperátor  vybavený obtokom
  so servomotorom
- Priamy výparník s výkonom 18,1 kW pre chladivo
  R410A; Schladenie z 27 na 17°C a ohriatie z 20
  na 22°C- potrebný výkon zima/leto 3,0/18,1kW;
- Ventilátory s EC motormi a príkonmi v pracovných
  bodoch
- Zimný odvod kondenzátu vybavený ohrevom a ter-
  mostatom
- Regulácia jednotky zabezpečujúca konštantný
  prietok vzduchu, obtok rekuperátora s jeho ochra-
  nou proti zamrznutiu, signalizáciu zanesenia filt-
  rov, reguláciou tepelného čerpadla 
  a digitálny dotykový ovládač
Vp= 4250 m3/hod; ?pext= 800 Pa; 
Vo= 4250 m3/hod; ?pext= 250 Pa; 
N= 2 x 2,5 kW - 2 x 3,8A - 400 V;
(Skutočné príkony 2,33 + 1,18 kW); 
Účinnosť rekuperácie zima/leto 91/83 %;
Teplota vzduchu za rekuperáciou zima/leto 20/27°C;
Úspora tepla/chladu 51,8/7,3 kW;
Množstvo kondenzátu 20,9 l/hod.;
   </t>
  </si>
  <si>
    <t xml:space="preserve">Vetracia jednotka s rekuperáciou tepla
6500 Multi Eco / 11/0
Kompaktná vetracia jednotka s rekuperáciou tepla
vo vnútornom hygienickom prevedení spĺňajúca
ErP 2018 . Vybavenie jednotky:
- Prívodný filter M9, odvodný M5
- Privod a odvod z jednotky vybavený tlmiacimi vlož-
  kami
- Nasávanie čerstvého a odvodného vzduchu vyba-
  vené klapkami ovládanými servomotorom
- Protiprúdy rekuperátor  vybavený obtokom
  so servomotorom
- Priamy výparník s výkonom 20,5 kW pre chladivo
  R410A; Schladenie z 27 na 17°C a ohriatie z 19
  na 22°C- potrebný výkon zima/leto 5,6/20,5kW;
- Ventilátory s EC motormi a príkonmi v pracovných
  bodoch
- Zimný odvod kondenzátu vybavený ohrevom a ter-
  mostatom
- Regulácia jednotky zabezpečujúca konštantný
  prietok vzduchu, obtok rekuperátora s jeho ochra-
  nou proti zamrznutiu, signalizáciu zanesenia filt-
  rov, reguláciou tepelného čerpadla 
  a digitálny dotykový ovládač
Vp= 5500 m3/hod; ?pext= 800 Pa; 
Vo= 5500 m3/hod; ?pext= 250 Pa; 
N= 2 x 3,5 kW - 2 x 5,4A - 400 V;
(Skutočné príkony 2,80 + 1,40 kW); 
Účinnosť rekuperácie zima/leto 91/83 %;
Teplota vzduchu za rekuperáciou zima/leto 19/27°C;
Úspora tepla/chladu 64,2/9,4 kW;
Množstvo kondenzátu 24,2 l/hod.;
   </t>
  </si>
  <si>
    <t xml:space="preserve">Vetracia jednotka s rekuperáciou tepla
4500 ME / 10/0
Kompaktná vetracia jednotka s rekuperáciou tepla
vo vnútornom hygienickom prevedení spĺňajúca
ErP 2018 . Vybavenie jednotky:
- Prívodný filter M9, odvodný M5
- Privod a odvod z jednotky vybavený tlmiacimi vlož-
  kami
- Nasávanie čerstvého a odvodného vzduchu vyba-
  vené klapkami ovládanými servomotorom
- Protiprúdy rekuperátor  vybavený obtokom
  so servomotorom
- Priamy výparník s výkonom 18,1 kW pre chladivo
  R410A; Schladenie z 27 na 17°C a ohriatie z 20
  na 22°C- potrebný výkon zima/leto 3,0/18,1kW;
- Ventilátory s EC motormi a príkonmi v pracovných
  bodoch
- Zimný odvod kondenzátu vybavený ohrevom a ter-
  mostatom
- Regulácia jednotky zabezpečujúca konštantný
  prietok vzduchu, obtok rekuperátora s jeho ochra-
  nou proti zamrznutiu, signalizáciu zanesenia filt-
  rov, reguláciou tepelného čerpadla 
  a digitálny dotykový ovládač
Vp= 4250 m3/hod; ?pext= 800 Pa; 
Vo= 4250 m3/hod; ?pext= 250 Pa; 
N= 2 x 2,5 kW - 2 x 3,8A - 400 V;
(Skutočné príkony 2,33 + 1,18 kW); 
Účinnosť rekuperácie zima/leto 91/83 %;
Teplota vzduchu za rekuperáciou zima/leto 20/27°C;
Úspora tepla/chladu 51,8/7,3 kW;
Množstvo kondenzátu 20,9 l/hod.;
   </t>
  </si>
  <si>
    <t>Stavebná výpomoc, buranie prierazov, rozširovanie prierazov</t>
  </si>
  <si>
    <t xml:space="preserve">Kompletacia dodávky </t>
  </si>
  <si>
    <t xml:space="preserve">Komplexné odskúšanie zariadenia s jeho vyregulovaním a zaučením obsluhy </t>
  </si>
  <si>
    <t>Zložitá tvarovka SPR 500</t>
  </si>
  <si>
    <t>Rúra SPR 500</t>
  </si>
  <si>
    <t>Rúra spr 100</t>
  </si>
  <si>
    <t>Jednoduchá tvarovka spr 100</t>
  </si>
  <si>
    <t>Rúra spr 125</t>
  </si>
  <si>
    <t>Jednoduchá tvarovka spr 125</t>
  </si>
  <si>
    <t>Zložitá tvarovka spr 125</t>
  </si>
  <si>
    <t>Rúra spr 200</t>
  </si>
  <si>
    <t>Tvarovka spr 200 jednoduchá</t>
  </si>
  <si>
    <t>Zložitá tvarovka spr 200</t>
  </si>
  <si>
    <t>Rúra spr 250</t>
  </si>
  <si>
    <t>Tvarovka spr 250 jednoduchá</t>
  </si>
  <si>
    <t>Zložitá tvarovka spr 250</t>
  </si>
  <si>
    <t>Rúra spr 160</t>
  </si>
  <si>
    <t>Jednoduchá tvarovka spr 160</t>
  </si>
  <si>
    <t>Zložitá tvarovka spr 100</t>
  </si>
  <si>
    <t>Zložitá tvarovka spr 160</t>
  </si>
  <si>
    <t>Rúra spr 315</t>
  </si>
  <si>
    <t>Tvarovka spr 315 jednoduchá</t>
  </si>
  <si>
    <t>Zložitá tvarovka spr 315</t>
  </si>
  <si>
    <t>Rúra spr 355</t>
  </si>
  <si>
    <t>Tvarovka spr 355 jednoduchá</t>
  </si>
  <si>
    <t>Zložitá tvarovka spr 355</t>
  </si>
  <si>
    <t>Rúra spr 400</t>
  </si>
  <si>
    <t>Tvarovka spr 400 jednoduchá</t>
  </si>
  <si>
    <t>Zložitá tvarovka spr 400</t>
  </si>
  <si>
    <t>spr strieška DN 100</t>
  </si>
  <si>
    <t>spr strieška DN 125</t>
  </si>
  <si>
    <t>spr strieška DN 160</t>
  </si>
  <si>
    <t>Dvojica medeného chladiarenského potrubia 12/25s izoláciou amflx a komunikačný kábel</t>
  </si>
  <si>
    <t>Prirážka za regulátor CP touch</t>
  </si>
  <si>
    <t>Montáž prístrojov na rozvodnici Ri</t>
  </si>
  <si>
    <t>Montáž prístrojov v rozvádzači R3.4</t>
  </si>
  <si>
    <t>Pomocný materiál pre montáž prvkov v rozvádzači RL3.3, ( prepojovacie vodiče, lišty,...)</t>
  </si>
  <si>
    <t>Montáž prístrojov v rozvádzači RL3.3</t>
  </si>
  <si>
    <t>Montáž prístrojov v rozvádzači RL3.2 - VDO</t>
  </si>
  <si>
    <t>Pomocný materiál pre montáž prvkov v rozvádzači RL3.2, ( prepojovacie vodiče, lišty,...</t>
  </si>
  <si>
    <t>Montáž prístrojov v rozvádzači RL3.2</t>
  </si>
  <si>
    <t>Montáž prístrojov v rozvádzači RL3.1 - VDO</t>
  </si>
  <si>
    <t xml:space="preserve"> Pomocný materiál pre montáž prvkov v rozvádzači RL3.1, ( prepojovacie vodiče, lišty,...</t>
  </si>
  <si>
    <t>Montáž prístrojov v rozvádzači RL3.1</t>
  </si>
  <si>
    <t>Pomocný materiál pre montáž prvkov v rozvádzači RL2.2, ( prepojovacie vodiče, lišty,...</t>
  </si>
  <si>
    <t>Montáž prístrojov v rozvádzači RL2.2</t>
  </si>
  <si>
    <t>Montáž prístrojov v rozvádzači R2.1</t>
  </si>
  <si>
    <t>Montáž prístrojov v rozvádzači R1.2</t>
  </si>
  <si>
    <t>Montáž prístrojov v rozvádzači R1.1</t>
  </si>
  <si>
    <t>Montáž prístrojov v rozvodnici R0.3</t>
  </si>
  <si>
    <t>Montáž prístrojov na rozvodnici R0.2</t>
  </si>
  <si>
    <t>Montáž prístrojov na rozvodnici R0.1</t>
  </si>
  <si>
    <t>Montáž prístrojov na rozvadzači RDA</t>
  </si>
  <si>
    <t>Montáž prístrojov na HR rozadzči</t>
  </si>
  <si>
    <t xml:space="preserve"> poistkový odpínač  3N do 32A</t>
  </si>
  <si>
    <t xml:space="preserve"> - poistkový odpínač  1P do 32A</t>
  </si>
  <si>
    <t xml:space="preserve"> - poistkový odpínač  3N do 32A</t>
  </si>
  <si>
    <t>Montáž prístrojov na rozvadzači R4.1</t>
  </si>
  <si>
    <t xml:space="preserve">Doprava - % z dodávky rozvádzačov a zariadení periférií </t>
  </si>
  <si>
    <t>Pomocné a prípravné práce</t>
  </si>
  <si>
    <t>IP integr CXF ústredňa s tlačiarňou B9-CII - ústredňa EPS</t>
  </si>
  <si>
    <t>pož.odolná krabica OBO PS 90,KPS 160x160,12 sv.keramická</t>
  </si>
  <si>
    <t>Spolupráca  - Koprdinácia s profesiou ELI, HSP, VZT</t>
  </si>
  <si>
    <t>Spojovací  a montážny materiál (hmoždinky, skrutky pre zariadenia, spojovacie a upevnovacie príslušenstvo rúrok a pod.)</t>
  </si>
  <si>
    <t>protipožiarna upchávka, malta, náter   CP671 CF</t>
  </si>
  <si>
    <t>pož.odolná krabica OBO PS 90, kopos 160x160,12 sv.keramická</t>
  </si>
  <si>
    <t>Záverečné meranie rozhlas.zariadenia do 300 W/ komplexné skúšky zariadenia v zmysle platnej STN, celkové preskúšanie zariadenia (odskúšanie každého prvku)</t>
  </si>
  <si>
    <t>Kontakt interface module CIM</t>
  </si>
  <si>
    <t>meranie PRMNT link Cs EA, protokol</t>
  </si>
  <si>
    <t>Vnútorný Lightband™ distribučný optický kábel, 8-Fiber TB MM OM2 50/125  E-glass LS0H plášť</t>
  </si>
  <si>
    <t>Drobný elektroinštalačný materiál , skrutky, matice, klince, svorky, kotvy...</t>
  </si>
  <si>
    <t xml:space="preserve">Príprava upev.bodov, vŕtanie otvorov pre upevňovacie kotvy vč. materiálu (35 ks);  </t>
  </si>
  <si>
    <t>Protipožiarny tmel  20 kg</t>
  </si>
  <si>
    <t>meranie PRM link Cs EA, protokol</t>
  </si>
  <si>
    <t>Murárske práce -  nastrelovanie resp.vŕtanie, príprava upev. bodov...</t>
  </si>
  <si>
    <t>Drobný inštalačný a pomocný spojovací materiál</t>
  </si>
  <si>
    <t>Drobný inštalačný a pomocný a spojovací  materiál</t>
  </si>
  <si>
    <t>Drobný inštalačný a pomocný a spojovací materiál</t>
  </si>
  <si>
    <t>Kotlové uzatváracie armatúry HKA- pár</t>
  </si>
  <si>
    <t>Vylamovacie žľaby luca Systém 60*60,60*40,40*40, DIN lišty, ....)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</si>
</sst>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0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i/>
      <sz val="8"/>
      <color rgb="FF003366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b/>
      <sz val="10"/>
      <color rgb="FF00336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8"/>
      <color rgb="FF8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2" fillId="2" borderId="0" xfId="1" applyFont="1" applyFill="1" applyAlignment="1">
      <alignment vertical="center"/>
    </xf>
    <xf numFmtId="0" fontId="0" fillId="2" borderId="0" xfId="0" applyFill="1"/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5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0" fillId="0" borderId="6" xfId="0" applyBorder="1"/>
    <xf numFmtId="0" fontId="16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6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21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9" xfId="0" applyFill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0" fillId="0" borderId="16" xfId="0" applyNumberFormat="1" applyFont="1" applyBorder="1" applyAlignment="1">
      <alignment vertical="center"/>
    </xf>
    <xf numFmtId="4" fontId="20" fillId="0" borderId="17" xfId="0" applyNumberFormat="1" applyFont="1" applyBorder="1" applyAlignment="1">
      <alignment vertical="center"/>
    </xf>
    <xf numFmtId="166" fontId="20" fillId="0" borderId="17" xfId="0" applyNumberFormat="1" applyFont="1" applyBorder="1" applyAlignment="1">
      <alignment vertical="center"/>
    </xf>
    <xf numFmtId="4" fontId="20" fillId="0" borderId="18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23" fillId="5" borderId="0" xfId="0" applyFont="1" applyFill="1" applyAlignment="1">
      <alignment horizontal="left" vertical="center"/>
    </xf>
    <xf numFmtId="0" fontId="0" fillId="5" borderId="0" xfId="0" applyFill="1" applyAlignment="1">
      <alignment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6" fontId="32" fillId="0" borderId="12" xfId="0" applyNumberFormat="1" applyFont="1" applyBorder="1"/>
    <xf numFmtId="166" fontId="32" fillId="0" borderId="13" xfId="0" applyNumberFormat="1" applyFont="1" applyBorder="1"/>
    <xf numFmtId="4" fontId="33" fillId="0" borderId="0" xfId="0" applyNumberFormat="1" applyFont="1" applyAlignment="1">
      <alignment vertical="center"/>
    </xf>
    <xf numFmtId="0" fontId="8" fillId="0" borderId="4" xfId="0" applyFont="1" applyBorder="1"/>
    <xf numFmtId="0" fontId="6" fillId="0" borderId="0" xfId="0" applyFont="1" applyAlignment="1">
      <alignment horizontal="left"/>
    </xf>
    <xf numFmtId="0" fontId="8" fillId="0" borderId="5" xfId="0" applyFont="1" applyBorder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0" fontId="0" fillId="0" borderId="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167" fontId="0" fillId="0" borderId="25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34" fillId="0" borderId="25" xfId="0" applyFont="1" applyBorder="1" applyAlignment="1" applyProtection="1">
      <alignment horizontal="center" vertical="center"/>
      <protection locked="0"/>
    </xf>
    <xf numFmtId="49" fontId="34" fillId="0" borderId="25" xfId="0" applyNumberFormat="1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horizontal="center" vertical="center" wrapText="1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9" fillId="0" borderId="4" xfId="0" applyFont="1" applyBorder="1"/>
    <xf numFmtId="0" fontId="9" fillId="0" borderId="0" xfId="0" applyFont="1" applyAlignment="1">
      <alignment horizontal="left"/>
    </xf>
    <xf numFmtId="0" fontId="9" fillId="0" borderId="5" xfId="0" applyFont="1" applyBorder="1"/>
    <xf numFmtId="0" fontId="9" fillId="0" borderId="14" xfId="0" applyFont="1" applyBorder="1"/>
    <xf numFmtId="166" fontId="9" fillId="0" borderId="0" xfId="0" applyNumberFormat="1" applyFont="1"/>
    <xf numFmtId="166" fontId="9" fillId="0" borderId="15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34" fillId="6" borderId="25" xfId="0" applyFont="1" applyFill="1" applyBorder="1" applyAlignment="1" applyProtection="1">
      <alignment horizontal="center" vertical="center"/>
      <protection locked="0"/>
    </xf>
    <xf numFmtId="49" fontId="34" fillId="6" borderId="25" xfId="0" applyNumberFormat="1" applyFont="1" applyFill="1" applyBorder="1" applyAlignment="1" applyProtection="1">
      <alignment horizontal="left" vertical="center" wrapText="1"/>
      <protection locked="0"/>
    </xf>
    <xf numFmtId="0" fontId="34" fillId="6" borderId="25" xfId="0" applyFont="1" applyFill="1" applyBorder="1" applyAlignment="1" applyProtection="1">
      <alignment horizontal="center" vertical="center" wrapText="1"/>
      <protection locked="0"/>
    </xf>
    <xf numFmtId="167" fontId="34" fillId="6" borderId="25" xfId="0" applyNumberFormat="1" applyFont="1" applyFill="1" applyBorder="1" applyAlignment="1" applyProtection="1">
      <alignment vertical="center"/>
      <protection locked="0"/>
    </xf>
    <xf numFmtId="0" fontId="0" fillId="6" borderId="25" xfId="0" applyFill="1" applyBorder="1" applyAlignment="1" applyProtection="1">
      <alignment horizontal="center" vertical="center"/>
      <protection locked="0"/>
    </xf>
    <xf numFmtId="49" fontId="0" fillId="6" borderId="25" xfId="0" applyNumberFormat="1" applyFill="1" applyBorder="1" applyAlignment="1" applyProtection="1">
      <alignment horizontal="left" vertical="center" wrapText="1"/>
      <protection locked="0"/>
    </xf>
    <xf numFmtId="0" fontId="0" fillId="6" borderId="25" xfId="0" applyFill="1" applyBorder="1" applyAlignment="1" applyProtection="1">
      <alignment horizontal="center" vertical="center" wrapText="1"/>
      <protection locked="0"/>
    </xf>
    <xf numFmtId="167" fontId="0" fillId="6" borderId="25" xfId="0" applyNumberFormat="1" applyFill="1" applyBorder="1" applyAlignment="1" applyProtection="1">
      <alignment vertical="center"/>
      <protection locked="0"/>
    </xf>
    <xf numFmtId="4" fontId="0" fillId="0" borderId="20" xfId="0" applyNumberFormat="1" applyBorder="1" applyAlignment="1">
      <alignment vertical="center"/>
    </xf>
    <xf numFmtId="4" fontId="23" fillId="0" borderId="0" xfId="0" applyNumberFormat="1" applyFont="1" applyAlignment="1">
      <alignment vertical="center"/>
    </xf>
    <xf numFmtId="4" fontId="23" fillId="5" borderId="0" xfId="0" applyNumberFormat="1" applyFont="1" applyFill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0" fillId="0" borderId="0" xfId="0"/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4" fontId="7" fillId="0" borderId="23" xfId="0" applyNumberFormat="1" applyFont="1" applyBorder="1"/>
    <xf numFmtId="4" fontId="7" fillId="0" borderId="23" xfId="0" applyNumberFormat="1" applyFont="1" applyBorder="1" applyAlignment="1">
      <alignment vertical="center"/>
    </xf>
    <xf numFmtId="4" fontId="6" fillId="0" borderId="12" xfId="0" applyNumberFormat="1" applyFont="1" applyBorder="1"/>
    <xf numFmtId="4" fontId="6" fillId="0" borderId="12" xfId="0" applyNumberFormat="1" applyFont="1" applyBorder="1" applyAlignment="1">
      <alignment vertical="center"/>
    </xf>
    <xf numFmtId="4" fontId="7" fillId="0" borderId="17" xfId="0" applyNumberFormat="1" applyFont="1" applyBorder="1"/>
    <xf numFmtId="4" fontId="7" fillId="0" borderId="17" xfId="0" applyNumberFormat="1" applyFont="1" applyBorder="1" applyAlignment="1">
      <alignment vertical="center"/>
    </xf>
    <xf numFmtId="0" fontId="12" fillId="2" borderId="0" xfId="1" applyFont="1" applyFill="1" applyAlignment="1">
      <alignment horizontal="center" vertical="center"/>
    </xf>
    <xf numFmtId="4" fontId="23" fillId="0" borderId="12" xfId="0" applyNumberFormat="1" applyFont="1" applyBorder="1"/>
    <xf numFmtId="4" fontId="3" fillId="0" borderId="12" xfId="0" applyNumberFormat="1" applyFont="1" applyBorder="1" applyAlignment="1">
      <alignment vertical="center"/>
    </xf>
    <xf numFmtId="4" fontId="6" fillId="0" borderId="0" xfId="0" applyNumberFormat="1" applyFont="1"/>
    <xf numFmtId="4" fontId="6" fillId="0" borderId="0" xfId="0" applyNumberFormat="1" applyFont="1" applyAlignment="1">
      <alignment vertical="center"/>
    </xf>
    <xf numFmtId="0" fontId="0" fillId="0" borderId="25" xfId="0" applyBorder="1" applyAlignment="1" applyProtection="1">
      <alignment horizontal="left" vertical="center" wrapText="1"/>
      <protection locked="0"/>
    </xf>
    <xf numFmtId="4" fontId="0" fillId="0" borderId="25" xfId="0" applyNumberFormat="1" applyBorder="1" applyAlignment="1" applyProtection="1">
      <alignment vertical="center"/>
      <protection locked="0"/>
    </xf>
    <xf numFmtId="0" fontId="34" fillId="0" borderId="25" xfId="0" applyFont="1" applyBorder="1" applyAlignment="1" applyProtection="1">
      <alignment horizontal="left" vertical="center" wrapText="1"/>
      <protection locked="0"/>
    </xf>
    <xf numFmtId="4" fontId="34" fillId="0" borderId="25" xfId="0" applyNumberFormat="1" applyFont="1" applyBorder="1" applyAlignment="1" applyProtection="1">
      <alignment vertical="center"/>
      <protection locked="0"/>
    </xf>
    <xf numFmtId="4" fontId="30" fillId="0" borderId="0" xfId="0" applyNumberFormat="1" applyFont="1" applyAlignment="1">
      <alignment vertical="center"/>
    </xf>
    <xf numFmtId="4" fontId="3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4" fontId="1" fillId="0" borderId="0" xfId="0" applyNumberFormat="1" applyFont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4" fontId="17" fillId="0" borderId="0" xfId="0" applyNumberFormat="1" applyFont="1" applyAlignment="1">
      <alignment vertical="center"/>
    </xf>
    <xf numFmtId="4" fontId="6" fillId="0" borderId="23" xfId="0" applyNumberFormat="1" applyFont="1" applyBorder="1"/>
    <xf numFmtId="4" fontId="6" fillId="0" borderId="23" xfId="0" applyNumberFormat="1" applyFont="1" applyBorder="1" applyAlignment="1">
      <alignment vertical="center"/>
    </xf>
    <xf numFmtId="0" fontId="0" fillId="6" borderId="25" xfId="0" applyFill="1" applyBorder="1" applyAlignment="1" applyProtection="1">
      <alignment horizontal="left" vertical="center" wrapText="1"/>
      <protection locked="0"/>
    </xf>
    <xf numFmtId="4" fontId="0" fillId="6" borderId="25" xfId="0" applyNumberFormat="1" applyFill="1" applyBorder="1" applyAlignment="1" applyProtection="1">
      <alignment vertical="center"/>
      <protection locked="0"/>
    </xf>
    <xf numFmtId="0" fontId="34" fillId="0" borderId="25" xfId="0" applyFont="1" applyBorder="1" applyAlignment="1" applyProtection="1">
      <alignment horizontal="left" vertical="top" wrapText="1"/>
      <protection locked="0"/>
    </xf>
    <xf numFmtId="4" fontId="6" fillId="0" borderId="17" xfId="0" applyNumberFormat="1" applyFont="1" applyBorder="1"/>
    <xf numFmtId="4" fontId="6" fillId="0" borderId="17" xfId="0" applyNumberFormat="1" applyFont="1" applyBorder="1" applyAlignment="1">
      <alignment vertical="center"/>
    </xf>
    <xf numFmtId="0" fontId="34" fillId="6" borderId="25" xfId="0" applyFont="1" applyFill="1" applyBorder="1" applyAlignment="1" applyProtection="1">
      <alignment horizontal="left" vertical="center" wrapText="1"/>
      <protection locked="0"/>
    </xf>
    <xf numFmtId="4" fontId="34" fillId="6" borderId="25" xfId="0" applyNumberFormat="1" applyFont="1" applyFill="1" applyBorder="1" applyAlignment="1" applyProtection="1">
      <alignment vertical="center"/>
      <protection locked="0"/>
    </xf>
    <xf numFmtId="0" fontId="34" fillId="6" borderId="22" xfId="0" applyFont="1" applyFill="1" applyBorder="1" applyAlignment="1" applyProtection="1">
      <alignment horizontal="left" vertical="center" wrapText="1"/>
      <protection locked="0"/>
    </xf>
    <xf numFmtId="0" fontId="34" fillId="6" borderId="23" xfId="0" applyFont="1" applyFill="1" applyBorder="1" applyAlignment="1" applyProtection="1">
      <alignment horizontal="left" vertical="center" wrapText="1"/>
      <protection locked="0"/>
    </xf>
    <xf numFmtId="0" fontId="34" fillId="6" borderId="24" xfId="0" applyFont="1" applyFill="1" applyBorder="1" applyAlignment="1" applyProtection="1">
      <alignment horizontal="left" vertical="center" wrapText="1"/>
      <protection locked="0"/>
    </xf>
    <xf numFmtId="4" fontId="9" fillId="0" borderId="23" xfId="0" applyNumberFormat="1" applyFont="1" applyBorder="1"/>
    <xf numFmtId="4" fontId="9" fillId="0" borderId="23" xfId="0" applyNumberFormat="1" applyFont="1" applyBorder="1" applyAlignment="1">
      <alignment vertical="center"/>
    </xf>
    <xf numFmtId="0" fontId="0" fillId="6" borderId="22" xfId="0" applyFill="1" applyBorder="1" applyAlignment="1" applyProtection="1">
      <alignment horizontal="left" vertical="center" wrapText="1"/>
      <protection locked="0"/>
    </xf>
    <xf numFmtId="0" fontId="0" fillId="6" borderId="23" xfId="0" applyFill="1" applyBorder="1" applyAlignment="1" applyProtection="1">
      <alignment horizontal="left" vertical="center" wrapText="1"/>
      <protection locked="0"/>
    </xf>
    <xf numFmtId="0" fontId="0" fillId="6" borderId="24" xfId="0" applyFill="1" applyBorder="1" applyAlignment="1" applyProtection="1">
      <alignment horizontal="left" vertical="center" wrapText="1"/>
      <protection locked="0"/>
    </xf>
    <xf numFmtId="4" fontId="0" fillId="6" borderId="22" xfId="0" applyNumberFormat="1" applyFill="1" applyBorder="1" applyAlignment="1" applyProtection="1">
      <alignment horizontal="right" vertical="center"/>
      <protection locked="0"/>
    </xf>
    <xf numFmtId="4" fontId="0" fillId="6" borderId="24" xfId="0" applyNumberFormat="1" applyFill="1" applyBorder="1" applyAlignment="1" applyProtection="1">
      <alignment horizontal="right" vertical="center"/>
      <protection locked="0"/>
    </xf>
    <xf numFmtId="4" fontId="7" fillId="0" borderId="12" xfId="0" applyNumberFormat="1" applyFont="1" applyBorder="1"/>
    <xf numFmtId="4" fontId="7" fillId="0" borderId="12" xfId="0" applyNumberFormat="1" applyFont="1" applyBorder="1" applyAlignment="1">
      <alignment vertical="center"/>
    </xf>
    <xf numFmtId="4" fontId="7" fillId="0" borderId="0" xfId="0" applyNumberFormat="1" applyFont="1"/>
    <xf numFmtId="4" fontId="0" fillId="6" borderId="23" xfId="0" applyNumberFormat="1" applyFill="1" applyBorder="1" applyAlignment="1" applyProtection="1">
      <alignment horizontal="righ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1C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1F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21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22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23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24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Picture 1">
          <a:hlinkClick xmlns:r="http://schemas.openxmlformats.org/officeDocument/2006/relationships" r:id="rId1" tooltip="https://www.kros.sk/"/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25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26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27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K133"/>
  <sheetViews>
    <sheetView showGridLines="0" workbookViewId="0">
      <pane ySplit="1" topLeftCell="A90" activePane="bottomLeft" state="frozen"/>
      <selection pane="bottomLeft" activeCell="BE17" sqref="BE1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2" t="s">
        <v>4</v>
      </c>
      <c r="BB1" s="12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6</v>
      </c>
      <c r="BU1" s="17" t="s">
        <v>6</v>
      </c>
    </row>
    <row r="2" spans="1:73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R2" s="170" t="s">
        <v>8</v>
      </c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S2" s="19" t="s">
        <v>9</v>
      </c>
      <c r="BT2" s="19" t="s">
        <v>10</v>
      </c>
    </row>
    <row r="3" spans="1:73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10</v>
      </c>
    </row>
    <row r="4" spans="1:73" ht="36.950000000000003" customHeight="1">
      <c r="B4" s="23"/>
      <c r="C4" s="191" t="s">
        <v>11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24"/>
      <c r="AS4" s="18" t="s">
        <v>12</v>
      </c>
      <c r="BS4" s="19" t="s">
        <v>13</v>
      </c>
    </row>
    <row r="5" spans="1:73" ht="14.45" customHeight="1">
      <c r="B5" s="23"/>
      <c r="D5" s="25" t="s">
        <v>14</v>
      </c>
      <c r="K5" s="202" t="s">
        <v>15</v>
      </c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Q5" s="24"/>
      <c r="BS5" s="19" t="s">
        <v>9</v>
      </c>
    </row>
    <row r="6" spans="1:73" ht="36.950000000000003" customHeight="1">
      <c r="B6" s="23"/>
      <c r="D6" s="27" t="s">
        <v>16</v>
      </c>
      <c r="K6" s="203" t="s">
        <v>17</v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Q6" s="24"/>
      <c r="BS6" s="19" t="s">
        <v>9</v>
      </c>
    </row>
    <row r="7" spans="1:73" ht="14.45" customHeight="1">
      <c r="B7" s="23"/>
      <c r="D7" s="28" t="s">
        <v>18</v>
      </c>
      <c r="K7" s="26" t="s">
        <v>5</v>
      </c>
      <c r="AK7" s="28" t="s">
        <v>19</v>
      </c>
      <c r="AN7" s="26" t="s">
        <v>5</v>
      </c>
      <c r="AQ7" s="24"/>
      <c r="BS7" s="19" t="s">
        <v>9</v>
      </c>
    </row>
    <row r="8" spans="1:73" ht="14.45" customHeight="1">
      <c r="B8" s="23"/>
      <c r="D8" s="28" t="s">
        <v>20</v>
      </c>
      <c r="K8" s="26" t="s">
        <v>21</v>
      </c>
      <c r="AK8" s="28" t="s">
        <v>22</v>
      </c>
      <c r="AN8" s="26" t="s">
        <v>23</v>
      </c>
      <c r="AQ8" s="24"/>
      <c r="BS8" s="19" t="s">
        <v>9</v>
      </c>
    </row>
    <row r="9" spans="1:73" ht="14.45" customHeight="1">
      <c r="B9" s="23"/>
      <c r="AQ9" s="24"/>
      <c r="BS9" s="19" t="s">
        <v>9</v>
      </c>
    </row>
    <row r="10" spans="1:73" ht="14.45" customHeight="1">
      <c r="B10" s="23"/>
      <c r="D10" s="28" t="s">
        <v>24</v>
      </c>
      <c r="AK10" s="28" t="s">
        <v>25</v>
      </c>
      <c r="AN10" s="26" t="s">
        <v>5</v>
      </c>
      <c r="AQ10" s="24"/>
      <c r="BS10" s="19" t="s">
        <v>9</v>
      </c>
    </row>
    <row r="11" spans="1:73" ht="18.399999999999999" customHeight="1">
      <c r="B11" s="23"/>
      <c r="E11" s="26" t="s">
        <v>26</v>
      </c>
      <c r="AK11" s="28" t="s">
        <v>27</v>
      </c>
      <c r="AN11" s="26" t="s">
        <v>5</v>
      </c>
      <c r="AQ11" s="24"/>
      <c r="BS11" s="19" t="s">
        <v>9</v>
      </c>
    </row>
    <row r="12" spans="1:73" ht="6.95" customHeight="1">
      <c r="B12" s="23"/>
      <c r="AQ12" s="24"/>
      <c r="BS12" s="19" t="s">
        <v>9</v>
      </c>
    </row>
    <row r="13" spans="1:73" ht="14.45" customHeight="1">
      <c r="B13" s="23"/>
      <c r="D13" s="28" t="s">
        <v>28</v>
      </c>
      <c r="AK13" s="28" t="s">
        <v>25</v>
      </c>
      <c r="AN13" s="26" t="s">
        <v>5</v>
      </c>
      <c r="AQ13" s="24"/>
      <c r="BS13" s="19" t="s">
        <v>9</v>
      </c>
    </row>
    <row r="14" spans="1:73" ht="15">
      <c r="B14" s="23"/>
      <c r="E14" s="26" t="s">
        <v>29</v>
      </c>
      <c r="AK14" s="28" t="s">
        <v>27</v>
      </c>
      <c r="AN14" s="26" t="s">
        <v>5</v>
      </c>
      <c r="AQ14" s="24"/>
      <c r="BS14" s="19" t="s">
        <v>9</v>
      </c>
    </row>
    <row r="15" spans="1:73" ht="6.95" customHeight="1">
      <c r="B15" s="23"/>
      <c r="AQ15" s="24"/>
      <c r="BS15" s="19" t="s">
        <v>6</v>
      </c>
    </row>
    <row r="16" spans="1:73" ht="14.45" customHeight="1">
      <c r="B16" s="23"/>
      <c r="D16" s="28" t="s">
        <v>30</v>
      </c>
      <c r="AK16" s="28" t="s">
        <v>25</v>
      </c>
      <c r="AN16" s="26" t="s">
        <v>5</v>
      </c>
      <c r="AQ16" s="24"/>
      <c r="BS16" s="19" t="s">
        <v>6</v>
      </c>
    </row>
    <row r="17" spans="2:71" ht="18.399999999999999" customHeight="1">
      <c r="B17" s="23"/>
      <c r="E17" s="26" t="s">
        <v>31</v>
      </c>
      <c r="AK17" s="28" t="s">
        <v>27</v>
      </c>
      <c r="AN17" s="26" t="s">
        <v>5</v>
      </c>
      <c r="AQ17" s="24"/>
      <c r="BS17" s="19" t="s">
        <v>32</v>
      </c>
    </row>
    <row r="18" spans="2:71" ht="6.95" customHeight="1">
      <c r="B18" s="23"/>
      <c r="AQ18" s="24"/>
      <c r="BS18" s="19" t="s">
        <v>9</v>
      </c>
    </row>
    <row r="19" spans="2:71" ht="14.45" customHeight="1">
      <c r="B19" s="23"/>
      <c r="D19" s="28" t="s">
        <v>33</v>
      </c>
      <c r="AK19" s="28" t="s">
        <v>25</v>
      </c>
      <c r="AN19" s="26" t="s">
        <v>5</v>
      </c>
      <c r="AQ19" s="24"/>
      <c r="BS19" s="19" t="s">
        <v>9</v>
      </c>
    </row>
    <row r="20" spans="2:71" ht="18.399999999999999" customHeight="1">
      <c r="B20" s="23"/>
      <c r="E20" s="26" t="s">
        <v>34</v>
      </c>
      <c r="AK20" s="28" t="s">
        <v>27</v>
      </c>
      <c r="AN20" s="26" t="s">
        <v>5</v>
      </c>
      <c r="AQ20" s="24"/>
    </row>
    <row r="21" spans="2:71" ht="6.95" customHeight="1">
      <c r="B21" s="23"/>
      <c r="AQ21" s="24"/>
    </row>
    <row r="22" spans="2:71" ht="15">
      <c r="B22" s="23"/>
      <c r="D22" s="28" t="s">
        <v>35</v>
      </c>
      <c r="AQ22" s="24"/>
    </row>
    <row r="23" spans="2:71" ht="16.5" customHeight="1">
      <c r="B23" s="23"/>
      <c r="E23" s="204" t="s">
        <v>5</v>
      </c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Q23" s="24"/>
    </row>
    <row r="24" spans="2:71" ht="6.95" customHeight="1">
      <c r="B24" s="23"/>
      <c r="AQ24" s="24"/>
    </row>
    <row r="25" spans="2:71" ht="6.95" customHeight="1">
      <c r="B25" s="23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Q25" s="24"/>
    </row>
    <row r="26" spans="2:71" ht="14.45" customHeight="1">
      <c r="B26" s="23"/>
      <c r="D26" s="30" t="s">
        <v>36</v>
      </c>
      <c r="AK26" s="205" t="e">
        <f>ROUND(AG87,2)</f>
        <v>#REF!</v>
      </c>
      <c r="AL26" s="171"/>
      <c r="AM26" s="171"/>
      <c r="AN26" s="171"/>
      <c r="AO26" s="171"/>
      <c r="AQ26" s="24"/>
    </row>
    <row r="27" spans="2:71" ht="14.45" customHeight="1">
      <c r="B27" s="23"/>
      <c r="D27" s="30" t="s">
        <v>37</v>
      </c>
      <c r="AK27" s="205">
        <f>ROUND(AG130,2)</f>
        <v>0</v>
      </c>
      <c r="AL27" s="205"/>
      <c r="AM27" s="205"/>
      <c r="AN27" s="205"/>
      <c r="AO27" s="205"/>
      <c r="AQ27" s="24"/>
    </row>
    <row r="28" spans="2:71" s="1" customFormat="1" ht="6.95" customHeight="1">
      <c r="B28" s="31"/>
      <c r="AQ28" s="32"/>
    </row>
    <row r="29" spans="2:71" s="1" customFormat="1" ht="25.9" customHeight="1">
      <c r="B29" s="31"/>
      <c r="D29" s="33" t="s">
        <v>38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206" t="e">
        <f>ROUND(AK26+AK27,2)</f>
        <v>#REF!</v>
      </c>
      <c r="AL29" s="207"/>
      <c r="AM29" s="207"/>
      <c r="AN29" s="207"/>
      <c r="AO29" s="207"/>
      <c r="AQ29" s="32"/>
    </row>
    <row r="30" spans="2:71" s="1" customFormat="1" ht="6.95" customHeight="1">
      <c r="B30" s="31"/>
      <c r="AQ30" s="32"/>
    </row>
    <row r="31" spans="2:71" s="2" customFormat="1" ht="14.45" customHeight="1">
      <c r="B31" s="35"/>
      <c r="D31" s="36" t="s">
        <v>39</v>
      </c>
      <c r="F31" s="36" t="s">
        <v>40</v>
      </c>
      <c r="L31" s="184">
        <v>0.2</v>
      </c>
      <c r="M31" s="185"/>
      <c r="N31" s="185"/>
      <c r="O31" s="185"/>
      <c r="T31" s="38" t="s">
        <v>41</v>
      </c>
      <c r="W31" s="186" t="e">
        <f>ROUND(AZ87+SUM(CD131),2)</f>
        <v>#REF!</v>
      </c>
      <c r="X31" s="185"/>
      <c r="Y31" s="185"/>
      <c r="Z31" s="185"/>
      <c r="AA31" s="185"/>
      <c r="AB31" s="185"/>
      <c r="AC31" s="185"/>
      <c r="AD31" s="185"/>
      <c r="AE31" s="185"/>
      <c r="AK31" s="186" t="e">
        <f>ROUND(AV87+SUM(BY131),2)</f>
        <v>#REF!</v>
      </c>
      <c r="AL31" s="185"/>
      <c r="AM31" s="185"/>
      <c r="AN31" s="185"/>
      <c r="AO31" s="185"/>
      <c r="AQ31" s="39"/>
    </row>
    <row r="32" spans="2:71" s="2" customFormat="1" ht="14.45" customHeight="1">
      <c r="B32" s="35"/>
      <c r="F32" s="36" t="s">
        <v>42</v>
      </c>
      <c r="L32" s="184">
        <v>0.2</v>
      </c>
      <c r="M32" s="185"/>
      <c r="N32" s="185"/>
      <c r="O32" s="185"/>
      <c r="T32" s="38" t="s">
        <v>41</v>
      </c>
      <c r="W32" s="186" t="e">
        <f>ROUND(BA87+SUM(CE131),2)</f>
        <v>#REF!</v>
      </c>
      <c r="X32" s="185"/>
      <c r="Y32" s="185"/>
      <c r="Z32" s="185"/>
      <c r="AA32" s="185"/>
      <c r="AB32" s="185"/>
      <c r="AC32" s="185"/>
      <c r="AD32" s="185"/>
      <c r="AE32" s="185"/>
      <c r="AK32" s="186" t="e">
        <f>ROUND(AW87+SUM(BZ131),2)</f>
        <v>#REF!</v>
      </c>
      <c r="AL32" s="185"/>
      <c r="AM32" s="185"/>
      <c r="AN32" s="185"/>
      <c r="AO32" s="185"/>
      <c r="AQ32" s="39"/>
    </row>
    <row r="33" spans="2:43" s="2" customFormat="1" ht="14.45" hidden="1" customHeight="1">
      <c r="B33" s="35"/>
      <c r="F33" s="36" t="s">
        <v>43</v>
      </c>
      <c r="L33" s="184">
        <v>0.2</v>
      </c>
      <c r="M33" s="185"/>
      <c r="N33" s="185"/>
      <c r="O33" s="185"/>
      <c r="T33" s="38" t="s">
        <v>41</v>
      </c>
      <c r="W33" s="186" t="e">
        <f>ROUND(BB87+SUM(CF131),2)</f>
        <v>#REF!</v>
      </c>
      <c r="X33" s="185"/>
      <c r="Y33" s="185"/>
      <c r="Z33" s="185"/>
      <c r="AA33" s="185"/>
      <c r="AB33" s="185"/>
      <c r="AC33" s="185"/>
      <c r="AD33" s="185"/>
      <c r="AE33" s="185"/>
      <c r="AK33" s="186">
        <v>0</v>
      </c>
      <c r="AL33" s="185"/>
      <c r="AM33" s="185"/>
      <c r="AN33" s="185"/>
      <c r="AO33" s="185"/>
      <c r="AQ33" s="39"/>
    </row>
    <row r="34" spans="2:43" s="2" customFormat="1" ht="14.45" hidden="1" customHeight="1">
      <c r="B34" s="35"/>
      <c r="F34" s="36" t="s">
        <v>44</v>
      </c>
      <c r="L34" s="184">
        <v>0.2</v>
      </c>
      <c r="M34" s="185"/>
      <c r="N34" s="185"/>
      <c r="O34" s="185"/>
      <c r="T34" s="38" t="s">
        <v>41</v>
      </c>
      <c r="W34" s="186" t="e">
        <f>ROUND(BC87+SUM(CG131),2)</f>
        <v>#REF!</v>
      </c>
      <c r="X34" s="185"/>
      <c r="Y34" s="185"/>
      <c r="Z34" s="185"/>
      <c r="AA34" s="185"/>
      <c r="AB34" s="185"/>
      <c r="AC34" s="185"/>
      <c r="AD34" s="185"/>
      <c r="AE34" s="185"/>
      <c r="AK34" s="186">
        <v>0</v>
      </c>
      <c r="AL34" s="185"/>
      <c r="AM34" s="185"/>
      <c r="AN34" s="185"/>
      <c r="AO34" s="185"/>
      <c r="AQ34" s="39"/>
    </row>
    <row r="35" spans="2:43" s="2" customFormat="1" ht="14.45" hidden="1" customHeight="1">
      <c r="B35" s="35"/>
      <c r="F35" s="36" t="s">
        <v>45</v>
      </c>
      <c r="L35" s="184">
        <v>0</v>
      </c>
      <c r="M35" s="185"/>
      <c r="N35" s="185"/>
      <c r="O35" s="185"/>
      <c r="T35" s="38" t="s">
        <v>41</v>
      </c>
      <c r="W35" s="186" t="e">
        <f>ROUND(BD87+SUM(CH131),2)</f>
        <v>#REF!</v>
      </c>
      <c r="X35" s="185"/>
      <c r="Y35" s="185"/>
      <c r="Z35" s="185"/>
      <c r="AA35" s="185"/>
      <c r="AB35" s="185"/>
      <c r="AC35" s="185"/>
      <c r="AD35" s="185"/>
      <c r="AE35" s="185"/>
      <c r="AK35" s="186">
        <v>0</v>
      </c>
      <c r="AL35" s="185"/>
      <c r="AM35" s="185"/>
      <c r="AN35" s="185"/>
      <c r="AO35" s="185"/>
      <c r="AQ35" s="39"/>
    </row>
    <row r="36" spans="2:43" s="1" customFormat="1" ht="6.95" customHeight="1">
      <c r="B36" s="31"/>
      <c r="AQ36" s="32"/>
    </row>
    <row r="37" spans="2:43" s="1" customFormat="1" ht="25.9" customHeight="1">
      <c r="B37" s="31"/>
      <c r="C37" s="40"/>
      <c r="D37" s="41" t="s">
        <v>46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 t="s">
        <v>47</v>
      </c>
      <c r="U37" s="42"/>
      <c r="V37" s="42"/>
      <c r="W37" s="42"/>
      <c r="X37" s="187" t="s">
        <v>48</v>
      </c>
      <c r="Y37" s="188"/>
      <c r="Z37" s="188"/>
      <c r="AA37" s="188"/>
      <c r="AB37" s="188"/>
      <c r="AC37" s="42"/>
      <c r="AD37" s="42"/>
      <c r="AE37" s="42"/>
      <c r="AF37" s="42"/>
      <c r="AG37" s="42"/>
      <c r="AH37" s="42"/>
      <c r="AI37" s="42"/>
      <c r="AJ37" s="42"/>
      <c r="AK37" s="189" t="e">
        <f>SUM(AK29:AK35)</f>
        <v>#REF!</v>
      </c>
      <c r="AL37" s="188"/>
      <c r="AM37" s="188"/>
      <c r="AN37" s="188"/>
      <c r="AO37" s="190"/>
      <c r="AP37" s="40"/>
      <c r="AQ37" s="32"/>
    </row>
    <row r="38" spans="2:43" s="1" customFormat="1" ht="14.45" customHeight="1">
      <c r="B38" s="31"/>
      <c r="AQ38" s="32"/>
    </row>
    <row r="39" spans="2:43">
      <c r="B39" s="23"/>
      <c r="AQ39" s="24"/>
    </row>
    <row r="40" spans="2:43">
      <c r="B40" s="23"/>
      <c r="AQ40" s="24"/>
    </row>
    <row r="41" spans="2:43">
      <c r="B41" s="23"/>
      <c r="AQ41" s="24"/>
    </row>
    <row r="42" spans="2:43">
      <c r="B42" s="23"/>
      <c r="AQ42" s="24"/>
    </row>
    <row r="43" spans="2:43">
      <c r="B43" s="23"/>
      <c r="AQ43" s="24"/>
    </row>
    <row r="44" spans="2:43">
      <c r="B44" s="23"/>
      <c r="AQ44" s="24"/>
    </row>
    <row r="45" spans="2:43">
      <c r="B45" s="23"/>
      <c r="AQ45" s="24"/>
    </row>
    <row r="46" spans="2:43">
      <c r="B46" s="23"/>
      <c r="AQ46" s="24"/>
    </row>
    <row r="47" spans="2:43">
      <c r="B47" s="23"/>
      <c r="AQ47" s="24"/>
    </row>
    <row r="48" spans="2:43">
      <c r="B48" s="23"/>
      <c r="AQ48" s="24"/>
    </row>
    <row r="49" spans="2:43" s="1" customFormat="1" ht="15">
      <c r="B49" s="31"/>
      <c r="D49" s="44" t="s">
        <v>49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6"/>
      <c r="AC49" s="44" t="s">
        <v>50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6"/>
      <c r="AQ49" s="32"/>
    </row>
    <row r="50" spans="2:43">
      <c r="B50" s="23"/>
      <c r="D50" s="47"/>
      <c r="Z50" s="48"/>
      <c r="AC50" s="47"/>
      <c r="AO50" s="48"/>
      <c r="AQ50" s="24"/>
    </row>
    <row r="51" spans="2:43">
      <c r="B51" s="23"/>
      <c r="D51" s="47"/>
      <c r="Z51" s="48"/>
      <c r="AC51" s="47"/>
      <c r="AO51" s="48"/>
      <c r="AQ51" s="24"/>
    </row>
    <row r="52" spans="2:43">
      <c r="B52" s="23"/>
      <c r="D52" s="47"/>
      <c r="Z52" s="48"/>
      <c r="AC52" s="47"/>
      <c r="AO52" s="48"/>
      <c r="AQ52" s="24"/>
    </row>
    <row r="53" spans="2:43">
      <c r="B53" s="23"/>
      <c r="D53" s="47"/>
      <c r="Z53" s="48"/>
      <c r="AC53" s="47"/>
      <c r="AO53" s="48"/>
      <c r="AQ53" s="24"/>
    </row>
    <row r="54" spans="2:43">
      <c r="B54" s="23"/>
      <c r="D54" s="47"/>
      <c r="Z54" s="48"/>
      <c r="AC54" s="47"/>
      <c r="AO54" s="48"/>
      <c r="AQ54" s="24"/>
    </row>
    <row r="55" spans="2:43">
      <c r="B55" s="23"/>
      <c r="D55" s="47"/>
      <c r="Z55" s="48"/>
      <c r="AC55" s="47"/>
      <c r="AO55" s="48"/>
      <c r="AQ55" s="24"/>
    </row>
    <row r="56" spans="2:43">
      <c r="B56" s="23"/>
      <c r="D56" s="47"/>
      <c r="Z56" s="48"/>
      <c r="AC56" s="47"/>
      <c r="AO56" s="48"/>
      <c r="AQ56" s="24"/>
    </row>
    <row r="57" spans="2:43">
      <c r="B57" s="23"/>
      <c r="D57" s="47"/>
      <c r="Z57" s="48"/>
      <c r="AC57" s="47"/>
      <c r="AO57" s="48"/>
      <c r="AQ57" s="24"/>
    </row>
    <row r="58" spans="2:43" s="1" customFormat="1" ht="15">
      <c r="B58" s="31"/>
      <c r="D58" s="49" t="s">
        <v>51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 t="s">
        <v>52</v>
      </c>
      <c r="S58" s="50"/>
      <c r="T58" s="50"/>
      <c r="U58" s="50"/>
      <c r="V58" s="50"/>
      <c r="W58" s="50"/>
      <c r="X58" s="50"/>
      <c r="Y58" s="50"/>
      <c r="Z58" s="52"/>
      <c r="AC58" s="49" t="s">
        <v>51</v>
      </c>
      <c r="AD58" s="50"/>
      <c r="AE58" s="50"/>
      <c r="AF58" s="50"/>
      <c r="AG58" s="50"/>
      <c r="AH58" s="50"/>
      <c r="AI58" s="50"/>
      <c r="AJ58" s="50"/>
      <c r="AK58" s="50"/>
      <c r="AL58" s="50"/>
      <c r="AM58" s="51" t="s">
        <v>52</v>
      </c>
      <c r="AN58" s="50"/>
      <c r="AO58" s="52"/>
      <c r="AQ58" s="32"/>
    </row>
    <row r="59" spans="2:43">
      <c r="B59" s="23"/>
      <c r="AQ59" s="24"/>
    </row>
    <row r="60" spans="2:43" s="1" customFormat="1" ht="15">
      <c r="B60" s="31"/>
      <c r="D60" s="44" t="s">
        <v>53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6"/>
      <c r="AC60" s="44" t="s">
        <v>54</v>
      </c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6"/>
      <c r="AQ60" s="32"/>
    </row>
    <row r="61" spans="2:43">
      <c r="B61" s="23"/>
      <c r="D61" s="47"/>
      <c r="Z61" s="48"/>
      <c r="AC61" s="47"/>
      <c r="AO61" s="48"/>
      <c r="AQ61" s="24"/>
    </row>
    <row r="62" spans="2:43">
      <c r="B62" s="23"/>
      <c r="D62" s="47"/>
      <c r="Z62" s="48"/>
      <c r="AC62" s="47"/>
      <c r="AO62" s="48"/>
      <c r="AQ62" s="24"/>
    </row>
    <row r="63" spans="2:43">
      <c r="B63" s="23"/>
      <c r="D63" s="47"/>
      <c r="Z63" s="48"/>
      <c r="AC63" s="47"/>
      <c r="AO63" s="48"/>
      <c r="AQ63" s="24"/>
    </row>
    <row r="64" spans="2:43">
      <c r="B64" s="23"/>
      <c r="D64" s="47"/>
      <c r="Z64" s="48"/>
      <c r="AC64" s="47"/>
      <c r="AO64" s="48"/>
      <c r="AQ64" s="24"/>
    </row>
    <row r="65" spans="2:43">
      <c r="B65" s="23"/>
      <c r="D65" s="47"/>
      <c r="Z65" s="48"/>
      <c r="AC65" s="47"/>
      <c r="AO65" s="48"/>
      <c r="AQ65" s="24"/>
    </row>
    <row r="66" spans="2:43">
      <c r="B66" s="23"/>
      <c r="D66" s="47"/>
      <c r="Z66" s="48"/>
      <c r="AC66" s="47"/>
      <c r="AO66" s="48"/>
      <c r="AQ66" s="24"/>
    </row>
    <row r="67" spans="2:43">
      <c r="B67" s="23"/>
      <c r="D67" s="47"/>
      <c r="Z67" s="48"/>
      <c r="AC67" s="47"/>
      <c r="AO67" s="48"/>
      <c r="AQ67" s="24"/>
    </row>
    <row r="68" spans="2:43">
      <c r="B68" s="23"/>
      <c r="D68" s="47"/>
      <c r="Z68" s="48"/>
      <c r="AC68" s="47"/>
      <c r="AO68" s="48"/>
      <c r="AQ68" s="24"/>
    </row>
    <row r="69" spans="2:43" s="1" customFormat="1" ht="15">
      <c r="B69" s="31"/>
      <c r="D69" s="49" t="s">
        <v>51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 t="s">
        <v>52</v>
      </c>
      <c r="S69" s="50"/>
      <c r="T69" s="50"/>
      <c r="U69" s="50"/>
      <c r="V69" s="50"/>
      <c r="W69" s="50"/>
      <c r="X69" s="50"/>
      <c r="Y69" s="50"/>
      <c r="Z69" s="52"/>
      <c r="AC69" s="49" t="s">
        <v>51</v>
      </c>
      <c r="AD69" s="50"/>
      <c r="AE69" s="50"/>
      <c r="AF69" s="50"/>
      <c r="AG69" s="50"/>
      <c r="AH69" s="50"/>
      <c r="AI69" s="50"/>
      <c r="AJ69" s="50"/>
      <c r="AK69" s="50"/>
      <c r="AL69" s="50"/>
      <c r="AM69" s="51" t="s">
        <v>52</v>
      </c>
      <c r="AN69" s="50"/>
      <c r="AO69" s="52"/>
      <c r="AQ69" s="32"/>
    </row>
    <row r="70" spans="2:43" s="1" customFormat="1" ht="6.95" customHeight="1">
      <c r="B70" s="31"/>
      <c r="AQ70" s="32"/>
    </row>
    <row r="71" spans="2:43" s="1" customFormat="1" ht="6.9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5"/>
    </row>
    <row r="75" spans="2:43" s="1" customFormat="1" ht="6.9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8"/>
    </row>
    <row r="76" spans="2:43" s="1" customFormat="1" ht="36.950000000000003" customHeight="1">
      <c r="B76" s="31"/>
      <c r="C76" s="191" t="s">
        <v>55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32"/>
    </row>
    <row r="77" spans="2:43" s="3" customFormat="1" ht="14.45" customHeight="1">
      <c r="B77" s="59"/>
      <c r="C77" s="28" t="s">
        <v>14</v>
      </c>
      <c r="L77" s="3" t="str">
        <f>K5</f>
        <v>D2018-20</v>
      </c>
      <c r="AQ77" s="60"/>
    </row>
    <row r="78" spans="2:43" s="4" customFormat="1" ht="36.950000000000003" customHeight="1">
      <c r="B78" s="61"/>
      <c r="C78" s="62" t="s">
        <v>16</v>
      </c>
      <c r="L78" s="193" t="str">
        <f>K6</f>
        <v>Modernizácia pracovísk akútnej zdravotnej starostlivosti Gynekologicko - pôrodníckeho oddelenia v Nemocnici Krompachy</v>
      </c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Q78" s="63"/>
    </row>
    <row r="79" spans="2:43" s="1" customFormat="1" ht="6.95" customHeight="1">
      <c r="B79" s="31"/>
      <c r="AQ79" s="32"/>
    </row>
    <row r="80" spans="2:43" s="1" customFormat="1" ht="15">
      <c r="B80" s="31"/>
      <c r="C80" s="28" t="s">
        <v>20</v>
      </c>
      <c r="L80" s="64" t="str">
        <f>IF(K8="","",K8)</f>
        <v>Nemocnica Krompachy</v>
      </c>
      <c r="AI80" s="28" t="s">
        <v>22</v>
      </c>
      <c r="AM80" s="65" t="str">
        <f>IF(AN8= "","",AN8)</f>
        <v>15. 5. 2018</v>
      </c>
      <c r="AQ80" s="32"/>
    </row>
    <row r="81" spans="1:76" s="1" customFormat="1" ht="6.95" customHeight="1">
      <c r="B81" s="31"/>
      <c r="AQ81" s="32"/>
    </row>
    <row r="82" spans="1:76" s="1" customFormat="1" ht="15">
      <c r="B82" s="31"/>
      <c r="C82" s="28" t="s">
        <v>24</v>
      </c>
      <c r="L82" s="3" t="str">
        <f>IF(E11= "","",E11)</f>
        <v xml:space="preserve">Nemocnica Krompachy spol., s.r.o., </v>
      </c>
      <c r="AI82" s="28" t="s">
        <v>30</v>
      </c>
      <c r="AM82" s="195" t="str">
        <f>IF(E17="","",E17)</f>
        <v>ODYSEA-PROJEKT s.r.o. Košice , Ing Komjáthy L.</v>
      </c>
      <c r="AN82" s="195"/>
      <c r="AO82" s="195"/>
      <c r="AP82" s="195"/>
      <c r="AQ82" s="32"/>
      <c r="AS82" s="196" t="s">
        <v>56</v>
      </c>
      <c r="AT82" s="197"/>
      <c r="AU82" s="45"/>
      <c r="AV82" s="45"/>
      <c r="AW82" s="45"/>
      <c r="AX82" s="45"/>
      <c r="AY82" s="45"/>
      <c r="AZ82" s="45"/>
      <c r="BA82" s="45"/>
      <c r="BB82" s="45"/>
      <c r="BC82" s="45"/>
      <c r="BD82" s="46"/>
    </row>
    <row r="83" spans="1:76" s="1" customFormat="1" ht="15">
      <c r="B83" s="31"/>
      <c r="C83" s="28" t="s">
        <v>28</v>
      </c>
      <c r="L83" s="3" t="str">
        <f>IF(E14="","",E14)</f>
        <v>Výber</v>
      </c>
      <c r="AI83" s="28" t="s">
        <v>33</v>
      </c>
      <c r="AM83" s="195" t="str">
        <f>IF(E20="","",E20)</f>
        <v xml:space="preserve"> </v>
      </c>
      <c r="AN83" s="195"/>
      <c r="AO83" s="195"/>
      <c r="AP83" s="195"/>
      <c r="AQ83" s="32"/>
      <c r="AS83" s="198"/>
      <c r="AT83" s="199"/>
      <c r="BD83" s="66"/>
    </row>
    <row r="84" spans="1:76" s="1" customFormat="1" ht="10.9" customHeight="1">
      <c r="B84" s="31"/>
      <c r="AQ84" s="32"/>
      <c r="AS84" s="198"/>
      <c r="AT84" s="199"/>
      <c r="BD84" s="66"/>
    </row>
    <row r="85" spans="1:76" s="1" customFormat="1" ht="29.25" customHeight="1">
      <c r="B85" s="31"/>
      <c r="C85" s="179" t="s">
        <v>57</v>
      </c>
      <c r="D85" s="180"/>
      <c r="E85" s="180"/>
      <c r="F85" s="180"/>
      <c r="G85" s="180"/>
      <c r="H85" s="67"/>
      <c r="I85" s="181" t="s">
        <v>58</v>
      </c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1" t="s">
        <v>59</v>
      </c>
      <c r="AH85" s="180"/>
      <c r="AI85" s="180"/>
      <c r="AJ85" s="180"/>
      <c r="AK85" s="180"/>
      <c r="AL85" s="180"/>
      <c r="AM85" s="180"/>
      <c r="AN85" s="181" t="s">
        <v>60</v>
      </c>
      <c r="AO85" s="180"/>
      <c r="AP85" s="182"/>
      <c r="AQ85" s="32"/>
      <c r="AS85" s="68" t="s">
        <v>61</v>
      </c>
      <c r="AT85" s="69" t="s">
        <v>62</v>
      </c>
      <c r="AU85" s="69" t="s">
        <v>63</v>
      </c>
      <c r="AV85" s="69" t="s">
        <v>64</v>
      </c>
      <c r="AW85" s="69" t="s">
        <v>65</v>
      </c>
      <c r="AX85" s="69" t="s">
        <v>66</v>
      </c>
      <c r="AY85" s="69" t="s">
        <v>67</v>
      </c>
      <c r="AZ85" s="69" t="s">
        <v>68</v>
      </c>
      <c r="BA85" s="69" t="s">
        <v>69</v>
      </c>
      <c r="BB85" s="69" t="s">
        <v>70</v>
      </c>
      <c r="BC85" s="69" t="s">
        <v>71</v>
      </c>
      <c r="BD85" s="70" t="s">
        <v>72</v>
      </c>
    </row>
    <row r="86" spans="1:76" s="1" customFormat="1" ht="10.9" customHeight="1">
      <c r="B86" s="31"/>
      <c r="AQ86" s="32"/>
      <c r="AS86" s="71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6"/>
    </row>
    <row r="87" spans="1:76" s="4" customFormat="1" ht="32.450000000000003" customHeight="1">
      <c r="B87" s="61"/>
      <c r="C87" s="72" t="s">
        <v>73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183" t="e">
        <f>ROUND(AG88+SUM(AG89:AG93)+AG114,2)</f>
        <v>#REF!</v>
      </c>
      <c r="AH87" s="183"/>
      <c r="AI87" s="183"/>
      <c r="AJ87" s="183"/>
      <c r="AK87" s="183"/>
      <c r="AL87" s="183"/>
      <c r="AM87" s="183"/>
      <c r="AN87" s="168" t="e">
        <f t="shared" ref="AN87:AN128" si="0">SUM(AG87,AT87)</f>
        <v>#REF!</v>
      </c>
      <c r="AO87" s="168"/>
      <c r="AP87" s="168"/>
      <c r="AQ87" s="63"/>
      <c r="AS87" s="74" t="e">
        <f>ROUND(AS88+SUM(AS89:AS93)+AS114,2)</f>
        <v>#REF!</v>
      </c>
      <c r="AT87" s="75" t="e">
        <f t="shared" ref="AT87:AT128" si="1">ROUND(SUM(AV87:AW87),2)</f>
        <v>#REF!</v>
      </c>
      <c r="AU87" s="76" t="e">
        <f>ROUND(AU88+SUM(AU89:AU93)+AU114,5)</f>
        <v>#REF!</v>
      </c>
      <c r="AV87" s="75" t="e">
        <f>ROUND(AZ87*L31,2)</f>
        <v>#REF!</v>
      </c>
      <c r="AW87" s="75" t="e">
        <f>ROUND(BA87*L32,2)</f>
        <v>#REF!</v>
      </c>
      <c r="AX87" s="75" t="e">
        <f>ROUND(BB87*L31,2)</f>
        <v>#REF!</v>
      </c>
      <c r="AY87" s="75" t="e">
        <f>ROUND(BC87*L32,2)</f>
        <v>#REF!</v>
      </c>
      <c r="AZ87" s="75" t="e">
        <f>ROUND(AZ88+SUM(AZ89:AZ93)+AZ114,2)</f>
        <v>#REF!</v>
      </c>
      <c r="BA87" s="75" t="e">
        <f>ROUND(BA88+SUM(BA89:BA93)+BA114,2)</f>
        <v>#REF!</v>
      </c>
      <c r="BB87" s="75" t="e">
        <f>ROUND(BB88+SUM(BB89:BB93)+BB114,2)</f>
        <v>#REF!</v>
      </c>
      <c r="BC87" s="75" t="e">
        <f>ROUND(BC88+SUM(BC89:BC93)+BC114,2)</f>
        <v>#REF!</v>
      </c>
      <c r="BD87" s="77" t="e">
        <f>ROUND(BD88+SUM(BD89:BD93)+BD114,2)</f>
        <v>#REF!</v>
      </c>
      <c r="BS87" s="62" t="s">
        <v>74</v>
      </c>
      <c r="BT87" s="62" t="s">
        <v>75</v>
      </c>
      <c r="BU87" s="78" t="s">
        <v>76</v>
      </c>
      <c r="BV87" s="62" t="s">
        <v>77</v>
      </c>
      <c r="BW87" s="62" t="s">
        <v>78</v>
      </c>
      <c r="BX87" s="62" t="s">
        <v>79</v>
      </c>
    </row>
    <row r="88" spans="1:76" s="5" customFormat="1" ht="31.5" customHeight="1">
      <c r="A88" s="79" t="s">
        <v>80</v>
      </c>
      <c r="B88" s="80"/>
      <c r="C88" s="81"/>
      <c r="D88" s="178" t="s">
        <v>81</v>
      </c>
      <c r="E88" s="178"/>
      <c r="F88" s="178"/>
      <c r="G88" s="178"/>
      <c r="H88" s="178"/>
      <c r="I88" s="82"/>
      <c r="J88" s="178" t="s">
        <v>82</v>
      </c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5">
        <f>'01 - SO 01 Zdravotnícke z...'!M30</f>
        <v>0</v>
      </c>
      <c r="AH88" s="176"/>
      <c r="AI88" s="176"/>
      <c r="AJ88" s="176"/>
      <c r="AK88" s="176"/>
      <c r="AL88" s="176"/>
      <c r="AM88" s="176"/>
      <c r="AN88" s="175">
        <f t="shared" si="0"/>
        <v>0</v>
      </c>
      <c r="AO88" s="176"/>
      <c r="AP88" s="176"/>
      <c r="AQ88" s="83"/>
      <c r="AS88" s="84">
        <f>'01 - SO 01 Zdravotnícke z...'!M28</f>
        <v>0</v>
      </c>
      <c r="AT88" s="85">
        <f t="shared" si="1"/>
        <v>0</v>
      </c>
      <c r="AU88" s="86">
        <f>'01 - SO 01 Zdravotnícke z...'!W136</f>
        <v>35280.687532370001</v>
      </c>
      <c r="AV88" s="85">
        <f>'01 - SO 01 Zdravotnícke z...'!M32</f>
        <v>0</v>
      </c>
      <c r="AW88" s="85">
        <f>'01 - SO 01 Zdravotnícke z...'!M33</f>
        <v>0</v>
      </c>
      <c r="AX88" s="85">
        <f>'01 - SO 01 Zdravotnícke z...'!M34</f>
        <v>0</v>
      </c>
      <c r="AY88" s="85">
        <f>'01 - SO 01 Zdravotnícke z...'!M35</f>
        <v>0</v>
      </c>
      <c r="AZ88" s="85">
        <f>'01 - SO 01 Zdravotnícke z...'!H32</f>
        <v>0</v>
      </c>
      <c r="BA88" s="85">
        <f>'01 - SO 01 Zdravotnícke z...'!H33</f>
        <v>0</v>
      </c>
      <c r="BB88" s="85">
        <f>'01 - SO 01 Zdravotnícke z...'!H34</f>
        <v>0</v>
      </c>
      <c r="BC88" s="85">
        <f>'01 - SO 01 Zdravotnícke z...'!H35</f>
        <v>0</v>
      </c>
      <c r="BD88" s="87">
        <f>'01 - SO 01 Zdravotnícke z...'!H36</f>
        <v>0</v>
      </c>
      <c r="BT88" s="88" t="s">
        <v>83</v>
      </c>
      <c r="BV88" s="88" t="s">
        <v>77</v>
      </c>
      <c r="BW88" s="88" t="s">
        <v>84</v>
      </c>
      <c r="BX88" s="88" t="s">
        <v>78</v>
      </c>
    </row>
    <row r="89" spans="1:76" s="5" customFormat="1" ht="16.5" customHeight="1">
      <c r="A89" s="79" t="s">
        <v>80</v>
      </c>
      <c r="B89" s="80"/>
      <c r="C89" s="81"/>
      <c r="D89" s="178" t="s">
        <v>85</v>
      </c>
      <c r="E89" s="178"/>
      <c r="F89" s="178"/>
      <c r="G89" s="178"/>
      <c r="H89" s="178"/>
      <c r="I89" s="82"/>
      <c r="J89" s="178" t="s">
        <v>86</v>
      </c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5">
        <f>'02 - SO 01 Zdravotechnick...'!M30</f>
        <v>0</v>
      </c>
      <c r="AH89" s="176"/>
      <c r="AI89" s="176"/>
      <c r="AJ89" s="176"/>
      <c r="AK89" s="176"/>
      <c r="AL89" s="176"/>
      <c r="AM89" s="176"/>
      <c r="AN89" s="175">
        <f t="shared" si="0"/>
        <v>0</v>
      </c>
      <c r="AO89" s="176"/>
      <c r="AP89" s="176"/>
      <c r="AQ89" s="83"/>
      <c r="AS89" s="84">
        <f>'02 - SO 01 Zdravotechnick...'!M28</f>
        <v>0</v>
      </c>
      <c r="AT89" s="85">
        <f t="shared" si="1"/>
        <v>0</v>
      </c>
      <c r="AU89" s="86">
        <f>'02 - SO 01 Zdravotechnick...'!W122</f>
        <v>0</v>
      </c>
      <c r="AV89" s="85">
        <f>'02 - SO 01 Zdravotechnick...'!M32</f>
        <v>0</v>
      </c>
      <c r="AW89" s="85">
        <f>'02 - SO 01 Zdravotechnick...'!M33</f>
        <v>0</v>
      </c>
      <c r="AX89" s="85">
        <f>'02 - SO 01 Zdravotechnick...'!M34</f>
        <v>0</v>
      </c>
      <c r="AY89" s="85">
        <f>'02 - SO 01 Zdravotechnick...'!M35</f>
        <v>0</v>
      </c>
      <c r="AZ89" s="85">
        <f>'02 - SO 01 Zdravotechnick...'!H32</f>
        <v>0</v>
      </c>
      <c r="BA89" s="85">
        <f>'02 - SO 01 Zdravotechnick...'!H33</f>
        <v>0</v>
      </c>
      <c r="BB89" s="85">
        <f>'02 - SO 01 Zdravotechnick...'!H34</f>
        <v>0</v>
      </c>
      <c r="BC89" s="85">
        <f>'02 - SO 01 Zdravotechnick...'!H35</f>
        <v>0</v>
      </c>
      <c r="BD89" s="87">
        <f>'02 - SO 01 Zdravotechnick...'!H36</f>
        <v>0</v>
      </c>
      <c r="BT89" s="88" t="s">
        <v>83</v>
      </c>
      <c r="BV89" s="88" t="s">
        <v>77</v>
      </c>
      <c r="BW89" s="88" t="s">
        <v>87</v>
      </c>
      <c r="BX89" s="88" t="s">
        <v>78</v>
      </c>
    </row>
    <row r="90" spans="1:76" s="5" customFormat="1" ht="31.5" customHeight="1">
      <c r="A90" s="79" t="s">
        <v>80</v>
      </c>
      <c r="B90" s="80"/>
      <c r="C90" s="81"/>
      <c r="D90" s="178" t="s">
        <v>88</v>
      </c>
      <c r="E90" s="178"/>
      <c r="F90" s="178"/>
      <c r="G90" s="178"/>
      <c r="H90" s="178"/>
      <c r="I90" s="82"/>
      <c r="J90" s="178" t="s">
        <v>89</v>
      </c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5">
        <f>'03 - SO 01 Plynofikácia a...'!M30</f>
        <v>0</v>
      </c>
      <c r="AH90" s="176"/>
      <c r="AI90" s="176"/>
      <c r="AJ90" s="176"/>
      <c r="AK90" s="176"/>
      <c r="AL90" s="176"/>
      <c r="AM90" s="176"/>
      <c r="AN90" s="175">
        <f t="shared" si="0"/>
        <v>0</v>
      </c>
      <c r="AO90" s="176"/>
      <c r="AP90" s="176"/>
      <c r="AQ90" s="83"/>
      <c r="AS90" s="84">
        <f>'03 - SO 01 Plynofikácia a...'!M28</f>
        <v>0</v>
      </c>
      <c r="AT90" s="85">
        <f t="shared" si="1"/>
        <v>0</v>
      </c>
      <c r="AU90" s="86">
        <f>'03 - SO 01 Plynofikácia a...'!W124</f>
        <v>0</v>
      </c>
      <c r="AV90" s="85">
        <f>'03 - SO 01 Plynofikácia a...'!M32</f>
        <v>0</v>
      </c>
      <c r="AW90" s="85">
        <f>'03 - SO 01 Plynofikácia a...'!M33</f>
        <v>0</v>
      </c>
      <c r="AX90" s="85">
        <f>'03 - SO 01 Plynofikácia a...'!M34</f>
        <v>0</v>
      </c>
      <c r="AY90" s="85">
        <f>'03 - SO 01 Plynofikácia a...'!M35</f>
        <v>0</v>
      </c>
      <c r="AZ90" s="85">
        <f>'03 - SO 01 Plynofikácia a...'!H32</f>
        <v>0</v>
      </c>
      <c r="BA90" s="85">
        <f>'03 - SO 01 Plynofikácia a...'!H33</f>
        <v>0</v>
      </c>
      <c r="BB90" s="85">
        <f>'03 - SO 01 Plynofikácia a...'!H34</f>
        <v>0</v>
      </c>
      <c r="BC90" s="85">
        <f>'03 - SO 01 Plynofikácia a...'!H35</f>
        <v>0</v>
      </c>
      <c r="BD90" s="87">
        <f>'03 - SO 01 Plynofikácia a...'!H36</f>
        <v>0</v>
      </c>
      <c r="BT90" s="88" t="s">
        <v>83</v>
      </c>
      <c r="BV90" s="88" t="s">
        <v>77</v>
      </c>
      <c r="BW90" s="88" t="s">
        <v>90</v>
      </c>
      <c r="BX90" s="88" t="s">
        <v>78</v>
      </c>
    </row>
    <row r="91" spans="1:76" s="5" customFormat="1" ht="16.5" customHeight="1">
      <c r="A91" s="79" t="s">
        <v>80</v>
      </c>
      <c r="B91" s="80"/>
      <c r="C91" s="81"/>
      <c r="D91" s="178" t="s">
        <v>91</v>
      </c>
      <c r="E91" s="178"/>
      <c r="F91" s="178"/>
      <c r="G91" s="178"/>
      <c r="H91" s="178"/>
      <c r="I91" s="82"/>
      <c r="J91" s="178" t="s">
        <v>92</v>
      </c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5">
        <f>'04 - SO 01 Ústredné vykur...'!M30</f>
        <v>0</v>
      </c>
      <c r="AH91" s="176"/>
      <c r="AI91" s="176"/>
      <c r="AJ91" s="176"/>
      <c r="AK91" s="176"/>
      <c r="AL91" s="176"/>
      <c r="AM91" s="176"/>
      <c r="AN91" s="175">
        <f t="shared" si="0"/>
        <v>0</v>
      </c>
      <c r="AO91" s="176"/>
      <c r="AP91" s="176"/>
      <c r="AQ91" s="83"/>
      <c r="AS91" s="84">
        <f>'04 - SO 01 Ústredné vykur...'!M28</f>
        <v>0</v>
      </c>
      <c r="AT91" s="85">
        <f t="shared" si="1"/>
        <v>0</v>
      </c>
      <c r="AU91" s="86">
        <f>'04 - SO 01 Ústredné vykur...'!W123</f>
        <v>0</v>
      </c>
      <c r="AV91" s="85">
        <f>'04 - SO 01 Ústredné vykur...'!M32</f>
        <v>0</v>
      </c>
      <c r="AW91" s="85">
        <f>'04 - SO 01 Ústredné vykur...'!M33</f>
        <v>0</v>
      </c>
      <c r="AX91" s="85">
        <f>'04 - SO 01 Ústredné vykur...'!M34</f>
        <v>0</v>
      </c>
      <c r="AY91" s="85">
        <f>'04 - SO 01 Ústredné vykur...'!M35</f>
        <v>0</v>
      </c>
      <c r="AZ91" s="85">
        <f>'04 - SO 01 Ústredné vykur...'!H32</f>
        <v>0</v>
      </c>
      <c r="BA91" s="85">
        <f>'04 - SO 01 Ústredné vykur...'!H33</f>
        <v>0</v>
      </c>
      <c r="BB91" s="85">
        <f>'04 - SO 01 Ústredné vykur...'!H34</f>
        <v>0</v>
      </c>
      <c r="BC91" s="85">
        <f>'04 - SO 01 Ústredné vykur...'!H35</f>
        <v>0</v>
      </c>
      <c r="BD91" s="87">
        <f>'04 - SO 01 Ústredné vykur...'!H36</f>
        <v>0</v>
      </c>
      <c r="BT91" s="88" t="s">
        <v>83</v>
      </c>
      <c r="BV91" s="88" t="s">
        <v>77</v>
      </c>
      <c r="BW91" s="88" t="s">
        <v>93</v>
      </c>
      <c r="BX91" s="88" t="s">
        <v>78</v>
      </c>
    </row>
    <row r="92" spans="1:76" s="5" customFormat="1" ht="16.5" customHeight="1">
      <c r="A92" s="79" t="s">
        <v>80</v>
      </c>
      <c r="B92" s="80"/>
      <c r="C92" s="81"/>
      <c r="D92" s="178" t="s">
        <v>94</v>
      </c>
      <c r="E92" s="178"/>
      <c r="F92" s="178"/>
      <c r="G92" s="178"/>
      <c r="H92" s="178"/>
      <c r="I92" s="82"/>
      <c r="J92" s="178" t="s">
        <v>95</v>
      </c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5">
        <f>'06 - SO 01 Vzduchotechnika'!M30</f>
        <v>0</v>
      </c>
      <c r="AH92" s="176"/>
      <c r="AI92" s="176"/>
      <c r="AJ92" s="176"/>
      <c r="AK92" s="176"/>
      <c r="AL92" s="176"/>
      <c r="AM92" s="176"/>
      <c r="AN92" s="175">
        <f t="shared" si="0"/>
        <v>0</v>
      </c>
      <c r="AO92" s="176"/>
      <c r="AP92" s="176"/>
      <c r="AQ92" s="83"/>
      <c r="AS92" s="84">
        <f>'06 - SO 01 Vzduchotechnika'!M28</f>
        <v>0</v>
      </c>
      <c r="AT92" s="85">
        <f t="shared" si="1"/>
        <v>0</v>
      </c>
      <c r="AU92" s="86">
        <f>'06 - SO 01 Vzduchotechnika'!W117</f>
        <v>0</v>
      </c>
      <c r="AV92" s="85">
        <f>'06 - SO 01 Vzduchotechnika'!M32</f>
        <v>0</v>
      </c>
      <c r="AW92" s="85">
        <f>'06 - SO 01 Vzduchotechnika'!M33</f>
        <v>0</v>
      </c>
      <c r="AX92" s="85">
        <f>'06 - SO 01 Vzduchotechnika'!M34</f>
        <v>0</v>
      </c>
      <c r="AY92" s="85">
        <f>'06 - SO 01 Vzduchotechnika'!M35</f>
        <v>0</v>
      </c>
      <c r="AZ92" s="85">
        <f>'06 - SO 01 Vzduchotechnika'!H32</f>
        <v>0</v>
      </c>
      <c r="BA92" s="85">
        <f>'06 - SO 01 Vzduchotechnika'!H33</f>
        <v>0</v>
      </c>
      <c r="BB92" s="85">
        <f>'06 - SO 01 Vzduchotechnika'!H34</f>
        <v>0</v>
      </c>
      <c r="BC92" s="85">
        <f>'06 - SO 01 Vzduchotechnika'!H35</f>
        <v>0</v>
      </c>
      <c r="BD92" s="87">
        <f>'06 - SO 01 Vzduchotechnika'!H36</f>
        <v>0</v>
      </c>
      <c r="BT92" s="88" t="s">
        <v>83</v>
      </c>
      <c r="BV92" s="88" t="s">
        <v>77</v>
      </c>
      <c r="BW92" s="88" t="s">
        <v>96</v>
      </c>
      <c r="BX92" s="88" t="s">
        <v>78</v>
      </c>
    </row>
    <row r="93" spans="1:76" s="5" customFormat="1" ht="16.5" customHeight="1">
      <c r="B93" s="80"/>
      <c r="C93" s="81"/>
      <c r="D93" s="178" t="s">
        <v>97</v>
      </c>
      <c r="E93" s="178"/>
      <c r="F93" s="178"/>
      <c r="G93" s="178"/>
      <c r="H93" s="178"/>
      <c r="I93" s="82"/>
      <c r="J93" s="178" t="s">
        <v>98</v>
      </c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7" t="e">
        <f>ROUND(SUM(AG94:AG113),2)</f>
        <v>#REF!</v>
      </c>
      <c r="AH93" s="176"/>
      <c r="AI93" s="176"/>
      <c r="AJ93" s="176"/>
      <c r="AK93" s="176"/>
      <c r="AL93" s="176"/>
      <c r="AM93" s="176"/>
      <c r="AN93" s="175" t="e">
        <f t="shared" si="0"/>
        <v>#REF!</v>
      </c>
      <c r="AO93" s="176"/>
      <c r="AP93" s="176"/>
      <c r="AQ93" s="83"/>
      <c r="AS93" s="84" t="e">
        <f>ROUND(SUM(AS94:AS113),2)</f>
        <v>#REF!</v>
      </c>
      <c r="AT93" s="85" t="e">
        <f t="shared" si="1"/>
        <v>#REF!</v>
      </c>
      <c r="AU93" s="86" t="e">
        <f>ROUND(SUM(AU94:AU113),5)</f>
        <v>#REF!</v>
      </c>
      <c r="AV93" s="85" t="e">
        <f>ROUND(AZ93*L31,2)</f>
        <v>#REF!</v>
      </c>
      <c r="AW93" s="85" t="e">
        <f>ROUND(BA93*L32,2)</f>
        <v>#REF!</v>
      </c>
      <c r="AX93" s="85" t="e">
        <f>ROUND(BB93*L31,2)</f>
        <v>#REF!</v>
      </c>
      <c r="AY93" s="85" t="e">
        <f>ROUND(BC93*L32,2)</f>
        <v>#REF!</v>
      </c>
      <c r="AZ93" s="85" t="e">
        <f>ROUND(SUM(AZ94:AZ113),2)</f>
        <v>#REF!</v>
      </c>
      <c r="BA93" s="85" t="e">
        <f>ROUND(SUM(BA94:BA113),2)</f>
        <v>#REF!</v>
      </c>
      <c r="BB93" s="85" t="e">
        <f>ROUND(SUM(BB94:BB113),2)</f>
        <v>#REF!</v>
      </c>
      <c r="BC93" s="85" t="e">
        <f>ROUND(SUM(BC94:BC113),2)</f>
        <v>#REF!</v>
      </c>
      <c r="BD93" s="87" t="e">
        <f>ROUND(SUM(BD94:BD113),2)</f>
        <v>#REF!</v>
      </c>
      <c r="BS93" s="88" t="s">
        <v>74</v>
      </c>
      <c r="BT93" s="88" t="s">
        <v>83</v>
      </c>
      <c r="BU93" s="88" t="s">
        <v>76</v>
      </c>
      <c r="BV93" s="88" t="s">
        <v>77</v>
      </c>
      <c r="BW93" s="88" t="s">
        <v>99</v>
      </c>
      <c r="BX93" s="88" t="s">
        <v>78</v>
      </c>
    </row>
    <row r="94" spans="1:76" s="6" customFormat="1" ht="16.5" customHeight="1">
      <c r="A94" s="79" t="s">
        <v>80</v>
      </c>
      <c r="B94" s="89"/>
      <c r="C94" s="8"/>
      <c r="D94" s="8"/>
      <c r="E94" s="174" t="s">
        <v>100</v>
      </c>
      <c r="F94" s="174"/>
      <c r="G94" s="174"/>
      <c r="H94" s="174"/>
      <c r="I94" s="174"/>
      <c r="J94" s="8"/>
      <c r="K94" s="174" t="s">
        <v>101</v>
      </c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2" t="e">
        <f>#REF!</f>
        <v>#REF!</v>
      </c>
      <c r="AH94" s="173"/>
      <c r="AI94" s="173"/>
      <c r="AJ94" s="173"/>
      <c r="AK94" s="173"/>
      <c r="AL94" s="173"/>
      <c r="AM94" s="173"/>
      <c r="AN94" s="172" t="e">
        <f t="shared" si="0"/>
        <v>#REF!</v>
      </c>
      <c r="AO94" s="173"/>
      <c r="AP94" s="173"/>
      <c r="AQ94" s="90"/>
      <c r="AS94" s="91" t="e">
        <f>#REF!</f>
        <v>#REF!</v>
      </c>
      <c r="AT94" s="92" t="e">
        <f t="shared" si="1"/>
        <v>#REF!</v>
      </c>
      <c r="AU94" s="93" t="e">
        <f>#REF!</f>
        <v>#REF!</v>
      </c>
      <c r="AV94" s="92" t="e">
        <f>#REF!</f>
        <v>#REF!</v>
      </c>
      <c r="AW94" s="92" t="e">
        <f>#REF!</f>
        <v>#REF!</v>
      </c>
      <c r="AX94" s="92" t="e">
        <f>#REF!</f>
        <v>#REF!</v>
      </c>
      <c r="AY94" s="92" t="e">
        <f>#REF!</f>
        <v>#REF!</v>
      </c>
      <c r="AZ94" s="92" t="e">
        <f>#REF!</f>
        <v>#REF!</v>
      </c>
      <c r="BA94" s="92" t="e">
        <f>#REF!</f>
        <v>#REF!</v>
      </c>
      <c r="BB94" s="92" t="e">
        <f>#REF!</f>
        <v>#REF!</v>
      </c>
      <c r="BC94" s="92" t="e">
        <f>#REF!</f>
        <v>#REF!</v>
      </c>
      <c r="BD94" s="94" t="e">
        <f>#REF!</f>
        <v>#REF!</v>
      </c>
      <c r="BT94" s="95" t="s">
        <v>102</v>
      </c>
      <c r="BV94" s="95" t="s">
        <v>77</v>
      </c>
      <c r="BW94" s="95" t="s">
        <v>103</v>
      </c>
      <c r="BX94" s="95" t="s">
        <v>99</v>
      </c>
    </row>
    <row r="95" spans="1:76" s="6" customFormat="1" ht="16.5" customHeight="1">
      <c r="A95" s="79" t="s">
        <v>80</v>
      </c>
      <c r="B95" s="89"/>
      <c r="C95" s="8"/>
      <c r="D95" s="8"/>
      <c r="E95" s="174" t="s">
        <v>104</v>
      </c>
      <c r="F95" s="174"/>
      <c r="G95" s="174"/>
      <c r="H95" s="174"/>
      <c r="I95" s="174"/>
      <c r="J95" s="8"/>
      <c r="K95" s="174" t="s">
        <v>105</v>
      </c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2" t="e">
        <f>'07.2 - Rozvádzače 1.PP-3.NP'!#REF!</f>
        <v>#REF!</v>
      </c>
      <c r="AH95" s="173"/>
      <c r="AI95" s="173"/>
      <c r="AJ95" s="173"/>
      <c r="AK95" s="173"/>
      <c r="AL95" s="173"/>
      <c r="AM95" s="173"/>
      <c r="AN95" s="172" t="e">
        <f t="shared" si="0"/>
        <v>#REF!</v>
      </c>
      <c r="AO95" s="173"/>
      <c r="AP95" s="173"/>
      <c r="AQ95" s="90"/>
      <c r="AS95" s="91" t="e">
        <f>'07.2 - Rozvádzače 1.PP-3.NP'!#REF!</f>
        <v>#REF!</v>
      </c>
      <c r="AT95" s="92" t="e">
        <f t="shared" si="1"/>
        <v>#REF!</v>
      </c>
      <c r="AU95" s="93">
        <f>'07.2 - Rozvádzače 1.PP-3.NP'!W14</f>
        <v>0</v>
      </c>
      <c r="AV95" s="92" t="e">
        <f>'07.2 - Rozvádzače 1.PP-3.NP'!#REF!</f>
        <v>#REF!</v>
      </c>
      <c r="AW95" s="92" t="e">
        <f>'07.2 - Rozvádzače 1.PP-3.NP'!#REF!</f>
        <v>#REF!</v>
      </c>
      <c r="AX95" s="92" t="e">
        <f>'07.2 - Rozvádzače 1.PP-3.NP'!#REF!</f>
        <v>#REF!</v>
      </c>
      <c r="AY95" s="92" t="e">
        <f>'07.2 - Rozvádzače 1.PP-3.NP'!#REF!</f>
        <v>#REF!</v>
      </c>
      <c r="AZ95" s="92" t="e">
        <f>'07.2 - Rozvádzače 1.PP-3.NP'!#REF!</f>
        <v>#REF!</v>
      </c>
      <c r="BA95" s="92" t="e">
        <f>'07.2 - Rozvádzače 1.PP-3.NP'!#REF!</f>
        <v>#REF!</v>
      </c>
      <c r="BB95" s="92" t="e">
        <f>'07.2 - Rozvádzače 1.PP-3.NP'!#REF!</f>
        <v>#REF!</v>
      </c>
      <c r="BC95" s="92" t="e">
        <f>'07.2 - Rozvádzače 1.PP-3.NP'!#REF!</f>
        <v>#REF!</v>
      </c>
      <c r="BD95" s="94" t="e">
        <f>'07.2 - Rozvádzače 1.PP-3.NP'!#REF!</f>
        <v>#REF!</v>
      </c>
      <c r="BT95" s="95" t="s">
        <v>102</v>
      </c>
      <c r="BV95" s="95" t="s">
        <v>77</v>
      </c>
      <c r="BW95" s="95" t="s">
        <v>106</v>
      </c>
      <c r="BX95" s="95" t="s">
        <v>99</v>
      </c>
    </row>
    <row r="96" spans="1:76" s="6" customFormat="1" ht="16.5" customHeight="1">
      <c r="A96" s="79" t="s">
        <v>80</v>
      </c>
      <c r="B96" s="89"/>
      <c r="C96" s="8"/>
      <c r="D96" s="8"/>
      <c r="E96" s="174" t="s">
        <v>107</v>
      </c>
      <c r="F96" s="174"/>
      <c r="G96" s="174"/>
      <c r="H96" s="174"/>
      <c r="I96" s="174"/>
      <c r="J96" s="8"/>
      <c r="K96" s="174" t="s">
        <v>108</v>
      </c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2" t="e">
        <f>#REF!</f>
        <v>#REF!</v>
      </c>
      <c r="AH96" s="173"/>
      <c r="AI96" s="173"/>
      <c r="AJ96" s="173"/>
      <c r="AK96" s="173"/>
      <c r="AL96" s="173"/>
      <c r="AM96" s="173"/>
      <c r="AN96" s="172" t="e">
        <f t="shared" si="0"/>
        <v>#REF!</v>
      </c>
      <c r="AO96" s="173"/>
      <c r="AP96" s="173"/>
      <c r="AQ96" s="90"/>
      <c r="AS96" s="91" t="e">
        <f>#REF!</f>
        <v>#REF!</v>
      </c>
      <c r="AT96" s="92" t="e">
        <f t="shared" si="1"/>
        <v>#REF!</v>
      </c>
      <c r="AU96" s="93" t="e">
        <f>#REF!</f>
        <v>#REF!</v>
      </c>
      <c r="AV96" s="92" t="e">
        <f>#REF!</f>
        <v>#REF!</v>
      </c>
      <c r="AW96" s="92" t="e">
        <f>#REF!</f>
        <v>#REF!</v>
      </c>
      <c r="AX96" s="92" t="e">
        <f>#REF!</f>
        <v>#REF!</v>
      </c>
      <c r="AY96" s="92" t="e">
        <f>#REF!</f>
        <v>#REF!</v>
      </c>
      <c r="AZ96" s="92" t="e">
        <f>#REF!</f>
        <v>#REF!</v>
      </c>
      <c r="BA96" s="92" t="e">
        <f>#REF!</f>
        <v>#REF!</v>
      </c>
      <c r="BB96" s="92" t="e">
        <f>#REF!</f>
        <v>#REF!</v>
      </c>
      <c r="BC96" s="92" t="e">
        <f>#REF!</f>
        <v>#REF!</v>
      </c>
      <c r="BD96" s="94" t="e">
        <f>#REF!</f>
        <v>#REF!</v>
      </c>
      <c r="BT96" s="95" t="s">
        <v>102</v>
      </c>
      <c r="BV96" s="95" t="s">
        <v>77</v>
      </c>
      <c r="BW96" s="95" t="s">
        <v>109</v>
      </c>
      <c r="BX96" s="95" t="s">
        <v>99</v>
      </c>
    </row>
    <row r="97" spans="1:76" s="6" customFormat="1" ht="16.5" customHeight="1">
      <c r="A97" s="79" t="s">
        <v>80</v>
      </c>
      <c r="B97" s="89"/>
      <c r="C97" s="8"/>
      <c r="D97" s="8"/>
      <c r="E97" s="174" t="s">
        <v>110</v>
      </c>
      <c r="F97" s="174"/>
      <c r="G97" s="174"/>
      <c r="H97" s="174"/>
      <c r="I97" s="174"/>
      <c r="J97" s="8"/>
      <c r="K97" s="174" t="s">
        <v>111</v>
      </c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2" t="e">
        <f>'07.4 - Rozvádzače 4.NP'!#REF!</f>
        <v>#REF!</v>
      </c>
      <c r="AH97" s="173"/>
      <c r="AI97" s="173"/>
      <c r="AJ97" s="173"/>
      <c r="AK97" s="173"/>
      <c r="AL97" s="173"/>
      <c r="AM97" s="173"/>
      <c r="AN97" s="172" t="e">
        <f t="shared" si="0"/>
        <v>#REF!</v>
      </c>
      <c r="AO97" s="173"/>
      <c r="AP97" s="173"/>
      <c r="AQ97" s="90"/>
      <c r="AS97" s="91" t="e">
        <f>'07.4 - Rozvádzače 4.NP'!#REF!</f>
        <v>#REF!</v>
      </c>
      <c r="AT97" s="92" t="e">
        <f t="shared" si="1"/>
        <v>#REF!</v>
      </c>
      <c r="AU97" s="93">
        <f>'07.4 - Rozvádzače 4.NP'!W14</f>
        <v>0</v>
      </c>
      <c r="AV97" s="92" t="e">
        <f>'07.4 - Rozvádzače 4.NP'!#REF!</f>
        <v>#REF!</v>
      </c>
      <c r="AW97" s="92" t="e">
        <f>'07.4 - Rozvádzače 4.NP'!#REF!</f>
        <v>#REF!</v>
      </c>
      <c r="AX97" s="92" t="e">
        <f>'07.4 - Rozvádzače 4.NP'!#REF!</f>
        <v>#REF!</v>
      </c>
      <c r="AY97" s="92" t="e">
        <f>'07.4 - Rozvádzače 4.NP'!#REF!</f>
        <v>#REF!</v>
      </c>
      <c r="AZ97" s="92" t="e">
        <f>'07.4 - Rozvádzače 4.NP'!#REF!</f>
        <v>#REF!</v>
      </c>
      <c r="BA97" s="92" t="e">
        <f>'07.4 - Rozvádzače 4.NP'!#REF!</f>
        <v>#REF!</v>
      </c>
      <c r="BB97" s="92" t="e">
        <f>'07.4 - Rozvádzače 4.NP'!#REF!</f>
        <v>#REF!</v>
      </c>
      <c r="BC97" s="92" t="e">
        <f>'07.4 - Rozvádzače 4.NP'!#REF!</f>
        <v>#REF!</v>
      </c>
      <c r="BD97" s="94" t="e">
        <f>'07.4 - Rozvádzače 4.NP'!#REF!</f>
        <v>#REF!</v>
      </c>
      <c r="BT97" s="95" t="s">
        <v>102</v>
      </c>
      <c r="BV97" s="95" t="s">
        <v>77</v>
      </c>
      <c r="BW97" s="95" t="s">
        <v>112</v>
      </c>
      <c r="BX97" s="95" t="s">
        <v>99</v>
      </c>
    </row>
    <row r="98" spans="1:76" s="6" customFormat="1" ht="16.5" customHeight="1">
      <c r="A98" s="79" t="s">
        <v>80</v>
      </c>
      <c r="B98" s="89"/>
      <c r="C98" s="8"/>
      <c r="D98" s="8"/>
      <c r="E98" s="174" t="s">
        <v>113</v>
      </c>
      <c r="F98" s="174"/>
      <c r="G98" s="174"/>
      <c r="H98" s="174"/>
      <c r="I98" s="174"/>
      <c r="J98" s="8"/>
      <c r="K98" s="174" t="s">
        <v>114</v>
      </c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2" t="e">
        <f>#REF!</f>
        <v>#REF!</v>
      </c>
      <c r="AH98" s="173"/>
      <c r="AI98" s="173"/>
      <c r="AJ98" s="173"/>
      <c r="AK98" s="173"/>
      <c r="AL98" s="173"/>
      <c r="AM98" s="173"/>
      <c r="AN98" s="172" t="e">
        <f t="shared" si="0"/>
        <v>#REF!</v>
      </c>
      <c r="AO98" s="173"/>
      <c r="AP98" s="173"/>
      <c r="AQ98" s="90"/>
      <c r="AS98" s="91" t="e">
        <f>#REF!</f>
        <v>#REF!</v>
      </c>
      <c r="AT98" s="92" t="e">
        <f t="shared" si="1"/>
        <v>#REF!</v>
      </c>
      <c r="AU98" s="93" t="e">
        <f>#REF!</f>
        <v>#REF!</v>
      </c>
      <c r="AV98" s="92" t="e">
        <f>#REF!</f>
        <v>#REF!</v>
      </c>
      <c r="AW98" s="92" t="e">
        <f>#REF!</f>
        <v>#REF!</v>
      </c>
      <c r="AX98" s="92" t="e">
        <f>#REF!</f>
        <v>#REF!</v>
      </c>
      <c r="AY98" s="92" t="e">
        <f>#REF!</f>
        <v>#REF!</v>
      </c>
      <c r="AZ98" s="92" t="e">
        <f>#REF!</f>
        <v>#REF!</v>
      </c>
      <c r="BA98" s="92" t="e">
        <f>#REF!</f>
        <v>#REF!</v>
      </c>
      <c r="BB98" s="92" t="e">
        <f>#REF!</f>
        <v>#REF!</v>
      </c>
      <c r="BC98" s="92" t="e">
        <f>#REF!</f>
        <v>#REF!</v>
      </c>
      <c r="BD98" s="94" t="e">
        <f>#REF!</f>
        <v>#REF!</v>
      </c>
      <c r="BT98" s="95" t="s">
        <v>102</v>
      </c>
      <c r="BV98" s="95" t="s">
        <v>77</v>
      </c>
      <c r="BW98" s="95" t="s">
        <v>115</v>
      </c>
      <c r="BX98" s="95" t="s">
        <v>99</v>
      </c>
    </row>
    <row r="99" spans="1:76" s="6" customFormat="1" ht="16.5" customHeight="1">
      <c r="A99" s="79" t="s">
        <v>80</v>
      </c>
      <c r="B99" s="89"/>
      <c r="C99" s="8"/>
      <c r="D99" s="8"/>
      <c r="E99" s="174" t="s">
        <v>116</v>
      </c>
      <c r="F99" s="174"/>
      <c r="G99" s="174"/>
      <c r="H99" s="174"/>
      <c r="I99" s="174"/>
      <c r="J99" s="8"/>
      <c r="K99" s="174" t="s">
        <v>117</v>
      </c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2" t="e">
        <f>#REF!</f>
        <v>#REF!</v>
      </c>
      <c r="AH99" s="173"/>
      <c r="AI99" s="173"/>
      <c r="AJ99" s="173"/>
      <c r="AK99" s="173"/>
      <c r="AL99" s="173"/>
      <c r="AM99" s="173"/>
      <c r="AN99" s="172" t="e">
        <f t="shared" si="0"/>
        <v>#REF!</v>
      </c>
      <c r="AO99" s="173"/>
      <c r="AP99" s="173"/>
      <c r="AQ99" s="90"/>
      <c r="AS99" s="91" t="e">
        <f>#REF!</f>
        <v>#REF!</v>
      </c>
      <c r="AT99" s="92" t="e">
        <f t="shared" si="1"/>
        <v>#REF!</v>
      </c>
      <c r="AU99" s="93" t="e">
        <f>#REF!</f>
        <v>#REF!</v>
      </c>
      <c r="AV99" s="92" t="e">
        <f>#REF!</f>
        <v>#REF!</v>
      </c>
      <c r="AW99" s="92" t="e">
        <f>#REF!</f>
        <v>#REF!</v>
      </c>
      <c r="AX99" s="92" t="e">
        <f>#REF!</f>
        <v>#REF!</v>
      </c>
      <c r="AY99" s="92" t="e">
        <f>#REF!</f>
        <v>#REF!</v>
      </c>
      <c r="AZ99" s="92" t="e">
        <f>#REF!</f>
        <v>#REF!</v>
      </c>
      <c r="BA99" s="92" t="e">
        <f>#REF!</f>
        <v>#REF!</v>
      </c>
      <c r="BB99" s="92" t="e">
        <f>#REF!</f>
        <v>#REF!</v>
      </c>
      <c r="BC99" s="92" t="e">
        <f>#REF!</f>
        <v>#REF!</v>
      </c>
      <c r="BD99" s="94" t="e">
        <f>#REF!</f>
        <v>#REF!</v>
      </c>
      <c r="BT99" s="95" t="s">
        <v>102</v>
      </c>
      <c r="BV99" s="95" t="s">
        <v>77</v>
      </c>
      <c r="BW99" s="95" t="s">
        <v>118</v>
      </c>
      <c r="BX99" s="95" t="s">
        <v>99</v>
      </c>
    </row>
    <row r="100" spans="1:76" s="6" customFormat="1" ht="16.5" customHeight="1">
      <c r="A100" s="79" t="s">
        <v>80</v>
      </c>
      <c r="B100" s="89"/>
      <c r="C100" s="8"/>
      <c r="D100" s="8"/>
      <c r="E100" s="174" t="s">
        <v>119</v>
      </c>
      <c r="F100" s="174"/>
      <c r="G100" s="174"/>
      <c r="H100" s="174"/>
      <c r="I100" s="174"/>
      <c r="J100" s="8"/>
      <c r="K100" s="174" t="s">
        <v>120</v>
      </c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2" t="e">
        <f>#REF!</f>
        <v>#REF!</v>
      </c>
      <c r="AH100" s="173"/>
      <c r="AI100" s="173"/>
      <c r="AJ100" s="173"/>
      <c r="AK100" s="173"/>
      <c r="AL100" s="173"/>
      <c r="AM100" s="173"/>
      <c r="AN100" s="172" t="e">
        <f t="shared" si="0"/>
        <v>#REF!</v>
      </c>
      <c r="AO100" s="173"/>
      <c r="AP100" s="173"/>
      <c r="AQ100" s="90"/>
      <c r="AS100" s="91" t="e">
        <f>#REF!</f>
        <v>#REF!</v>
      </c>
      <c r="AT100" s="92" t="e">
        <f t="shared" si="1"/>
        <v>#REF!</v>
      </c>
      <c r="AU100" s="93" t="e">
        <f>#REF!</f>
        <v>#REF!</v>
      </c>
      <c r="AV100" s="92" t="e">
        <f>#REF!</f>
        <v>#REF!</v>
      </c>
      <c r="AW100" s="92" t="e">
        <f>#REF!</f>
        <v>#REF!</v>
      </c>
      <c r="AX100" s="92" t="e">
        <f>#REF!</f>
        <v>#REF!</v>
      </c>
      <c r="AY100" s="92" t="e">
        <f>#REF!</f>
        <v>#REF!</v>
      </c>
      <c r="AZ100" s="92" t="e">
        <f>#REF!</f>
        <v>#REF!</v>
      </c>
      <c r="BA100" s="92" t="e">
        <f>#REF!</f>
        <v>#REF!</v>
      </c>
      <c r="BB100" s="92" t="e">
        <f>#REF!</f>
        <v>#REF!</v>
      </c>
      <c r="BC100" s="92" t="e">
        <f>#REF!</f>
        <v>#REF!</v>
      </c>
      <c r="BD100" s="94" t="e">
        <f>#REF!</f>
        <v>#REF!</v>
      </c>
      <c r="BT100" s="95" t="s">
        <v>102</v>
      </c>
      <c r="BV100" s="95" t="s">
        <v>77</v>
      </c>
      <c r="BW100" s="95" t="s">
        <v>121</v>
      </c>
      <c r="BX100" s="95" t="s">
        <v>99</v>
      </c>
    </row>
    <row r="101" spans="1:76" s="6" customFormat="1" ht="16.5" customHeight="1">
      <c r="A101" s="79" t="s">
        <v>80</v>
      </c>
      <c r="B101" s="89"/>
      <c r="C101" s="8"/>
      <c r="D101" s="8"/>
      <c r="E101" s="174" t="s">
        <v>122</v>
      </c>
      <c r="F101" s="174"/>
      <c r="G101" s="174"/>
      <c r="H101" s="174"/>
      <c r="I101" s="174"/>
      <c r="J101" s="8"/>
      <c r="K101" s="174" t="s">
        <v>123</v>
      </c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2" t="e">
        <f>#REF!</f>
        <v>#REF!</v>
      </c>
      <c r="AH101" s="173"/>
      <c r="AI101" s="173"/>
      <c r="AJ101" s="173"/>
      <c r="AK101" s="173"/>
      <c r="AL101" s="173"/>
      <c r="AM101" s="173"/>
      <c r="AN101" s="172" t="e">
        <f t="shared" si="0"/>
        <v>#REF!</v>
      </c>
      <c r="AO101" s="173"/>
      <c r="AP101" s="173"/>
      <c r="AQ101" s="90"/>
      <c r="AS101" s="91" t="e">
        <f>#REF!</f>
        <v>#REF!</v>
      </c>
      <c r="AT101" s="92" t="e">
        <f t="shared" si="1"/>
        <v>#REF!</v>
      </c>
      <c r="AU101" s="93" t="e">
        <f>#REF!</f>
        <v>#REF!</v>
      </c>
      <c r="AV101" s="92" t="e">
        <f>#REF!</f>
        <v>#REF!</v>
      </c>
      <c r="AW101" s="92" t="e">
        <f>#REF!</f>
        <v>#REF!</v>
      </c>
      <c r="AX101" s="92" t="e">
        <f>#REF!</f>
        <v>#REF!</v>
      </c>
      <c r="AY101" s="92" t="e">
        <f>#REF!</f>
        <v>#REF!</v>
      </c>
      <c r="AZ101" s="92" t="e">
        <f>#REF!</f>
        <v>#REF!</v>
      </c>
      <c r="BA101" s="92" t="e">
        <f>#REF!</f>
        <v>#REF!</v>
      </c>
      <c r="BB101" s="92" t="e">
        <f>#REF!</f>
        <v>#REF!</v>
      </c>
      <c r="BC101" s="92" t="e">
        <f>#REF!</f>
        <v>#REF!</v>
      </c>
      <c r="BD101" s="94" t="e">
        <f>#REF!</f>
        <v>#REF!</v>
      </c>
      <c r="BT101" s="95" t="s">
        <v>102</v>
      </c>
      <c r="BV101" s="95" t="s">
        <v>77</v>
      </c>
      <c r="BW101" s="95" t="s">
        <v>124</v>
      </c>
      <c r="BX101" s="95" t="s">
        <v>99</v>
      </c>
    </row>
    <row r="102" spans="1:76" s="6" customFormat="1" ht="16.5" customHeight="1">
      <c r="A102" s="79" t="s">
        <v>80</v>
      </c>
      <c r="B102" s="89"/>
      <c r="C102" s="8"/>
      <c r="D102" s="8"/>
      <c r="E102" s="174" t="s">
        <v>125</v>
      </c>
      <c r="F102" s="174"/>
      <c r="G102" s="174"/>
      <c r="H102" s="174"/>
      <c r="I102" s="174"/>
      <c r="J102" s="8"/>
      <c r="K102" s="174" t="s">
        <v>126</v>
      </c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2" t="e">
        <f>#REF!</f>
        <v>#REF!</v>
      </c>
      <c r="AH102" s="173"/>
      <c r="AI102" s="173"/>
      <c r="AJ102" s="173"/>
      <c r="AK102" s="173"/>
      <c r="AL102" s="173"/>
      <c r="AM102" s="173"/>
      <c r="AN102" s="172" t="e">
        <f t="shared" si="0"/>
        <v>#REF!</v>
      </c>
      <c r="AO102" s="173"/>
      <c r="AP102" s="173"/>
      <c r="AQ102" s="90"/>
      <c r="AS102" s="91" t="e">
        <f>#REF!</f>
        <v>#REF!</v>
      </c>
      <c r="AT102" s="92" t="e">
        <f t="shared" si="1"/>
        <v>#REF!</v>
      </c>
      <c r="AU102" s="93" t="e">
        <f>#REF!</f>
        <v>#REF!</v>
      </c>
      <c r="AV102" s="92" t="e">
        <f>#REF!</f>
        <v>#REF!</v>
      </c>
      <c r="AW102" s="92" t="e">
        <f>#REF!</f>
        <v>#REF!</v>
      </c>
      <c r="AX102" s="92" t="e">
        <f>#REF!</f>
        <v>#REF!</v>
      </c>
      <c r="AY102" s="92" t="e">
        <f>#REF!</f>
        <v>#REF!</v>
      </c>
      <c r="AZ102" s="92" t="e">
        <f>#REF!</f>
        <v>#REF!</v>
      </c>
      <c r="BA102" s="92" t="e">
        <f>#REF!</f>
        <v>#REF!</v>
      </c>
      <c r="BB102" s="92" t="e">
        <f>#REF!</f>
        <v>#REF!</v>
      </c>
      <c r="BC102" s="92" t="e">
        <f>#REF!</f>
        <v>#REF!</v>
      </c>
      <c r="BD102" s="94" t="e">
        <f>#REF!</f>
        <v>#REF!</v>
      </c>
      <c r="BT102" s="95" t="s">
        <v>102</v>
      </c>
      <c r="BV102" s="95" t="s">
        <v>77</v>
      </c>
      <c r="BW102" s="95" t="s">
        <v>127</v>
      </c>
      <c r="BX102" s="95" t="s">
        <v>99</v>
      </c>
    </row>
    <row r="103" spans="1:76" s="6" customFormat="1" ht="16.5" customHeight="1">
      <c r="A103" s="79" t="s">
        <v>80</v>
      </c>
      <c r="B103" s="89"/>
      <c r="C103" s="8"/>
      <c r="D103" s="8"/>
      <c r="E103" s="174" t="s">
        <v>128</v>
      </c>
      <c r="F103" s="174"/>
      <c r="G103" s="174"/>
      <c r="H103" s="174"/>
      <c r="I103" s="174"/>
      <c r="J103" s="8"/>
      <c r="K103" s="174" t="s">
        <v>129</v>
      </c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2" t="e">
        <f>#REF!</f>
        <v>#REF!</v>
      </c>
      <c r="AH103" s="173"/>
      <c r="AI103" s="173"/>
      <c r="AJ103" s="173"/>
      <c r="AK103" s="173"/>
      <c r="AL103" s="173"/>
      <c r="AM103" s="173"/>
      <c r="AN103" s="172" t="e">
        <f t="shared" si="0"/>
        <v>#REF!</v>
      </c>
      <c r="AO103" s="173"/>
      <c r="AP103" s="173"/>
      <c r="AQ103" s="90"/>
      <c r="AS103" s="91" t="e">
        <f>#REF!</f>
        <v>#REF!</v>
      </c>
      <c r="AT103" s="92" t="e">
        <f t="shared" si="1"/>
        <v>#REF!</v>
      </c>
      <c r="AU103" s="93" t="e">
        <f>#REF!</f>
        <v>#REF!</v>
      </c>
      <c r="AV103" s="92" t="e">
        <f>#REF!</f>
        <v>#REF!</v>
      </c>
      <c r="AW103" s="92" t="e">
        <f>#REF!</f>
        <v>#REF!</v>
      </c>
      <c r="AX103" s="92" t="e">
        <f>#REF!</f>
        <v>#REF!</v>
      </c>
      <c r="AY103" s="92" t="e">
        <f>#REF!</f>
        <v>#REF!</v>
      </c>
      <c r="AZ103" s="92" t="e">
        <f>#REF!</f>
        <v>#REF!</v>
      </c>
      <c r="BA103" s="92" t="e">
        <f>#REF!</f>
        <v>#REF!</v>
      </c>
      <c r="BB103" s="92" t="e">
        <f>#REF!</f>
        <v>#REF!</v>
      </c>
      <c r="BC103" s="92" t="e">
        <f>#REF!</f>
        <v>#REF!</v>
      </c>
      <c r="BD103" s="94" t="e">
        <f>#REF!</f>
        <v>#REF!</v>
      </c>
      <c r="BT103" s="95" t="s">
        <v>102</v>
      </c>
      <c r="BV103" s="95" t="s">
        <v>77</v>
      </c>
      <c r="BW103" s="95" t="s">
        <v>130</v>
      </c>
      <c r="BX103" s="95" t="s">
        <v>99</v>
      </c>
    </row>
    <row r="104" spans="1:76" s="6" customFormat="1" ht="16.5" customHeight="1">
      <c r="A104" s="79" t="s">
        <v>80</v>
      </c>
      <c r="B104" s="89"/>
      <c r="C104" s="8"/>
      <c r="D104" s="8"/>
      <c r="E104" s="174" t="s">
        <v>131</v>
      </c>
      <c r="F104" s="174"/>
      <c r="G104" s="174"/>
      <c r="H104" s="174"/>
      <c r="I104" s="174"/>
      <c r="J104" s="8"/>
      <c r="K104" s="174" t="s">
        <v>132</v>
      </c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2" t="e">
        <f>#REF!</f>
        <v>#REF!</v>
      </c>
      <c r="AH104" s="173"/>
      <c r="AI104" s="173"/>
      <c r="AJ104" s="173"/>
      <c r="AK104" s="173"/>
      <c r="AL104" s="173"/>
      <c r="AM104" s="173"/>
      <c r="AN104" s="172" t="e">
        <f t="shared" si="0"/>
        <v>#REF!</v>
      </c>
      <c r="AO104" s="173"/>
      <c r="AP104" s="173"/>
      <c r="AQ104" s="90"/>
      <c r="AS104" s="91" t="e">
        <f>#REF!</f>
        <v>#REF!</v>
      </c>
      <c r="AT104" s="92" t="e">
        <f t="shared" si="1"/>
        <v>#REF!</v>
      </c>
      <c r="AU104" s="93" t="e">
        <f>#REF!</f>
        <v>#REF!</v>
      </c>
      <c r="AV104" s="92" t="e">
        <f>#REF!</f>
        <v>#REF!</v>
      </c>
      <c r="AW104" s="92" t="e">
        <f>#REF!</f>
        <v>#REF!</v>
      </c>
      <c r="AX104" s="92" t="e">
        <f>#REF!</f>
        <v>#REF!</v>
      </c>
      <c r="AY104" s="92" t="e">
        <f>#REF!</f>
        <v>#REF!</v>
      </c>
      <c r="AZ104" s="92" t="e">
        <f>#REF!</f>
        <v>#REF!</v>
      </c>
      <c r="BA104" s="92" t="e">
        <f>#REF!</f>
        <v>#REF!</v>
      </c>
      <c r="BB104" s="92" t="e">
        <f>#REF!</f>
        <v>#REF!</v>
      </c>
      <c r="BC104" s="92" t="e">
        <f>#REF!</f>
        <v>#REF!</v>
      </c>
      <c r="BD104" s="94" t="e">
        <f>#REF!</f>
        <v>#REF!</v>
      </c>
      <c r="BT104" s="95" t="s">
        <v>102</v>
      </c>
      <c r="BV104" s="95" t="s">
        <v>77</v>
      </c>
      <c r="BW104" s="95" t="s">
        <v>133</v>
      </c>
      <c r="BX104" s="95" t="s">
        <v>99</v>
      </c>
    </row>
    <row r="105" spans="1:76" s="6" customFormat="1" ht="16.5" customHeight="1">
      <c r="A105" s="79" t="s">
        <v>80</v>
      </c>
      <c r="B105" s="89"/>
      <c r="C105" s="8"/>
      <c r="D105" s="8"/>
      <c r="E105" s="174" t="s">
        <v>134</v>
      </c>
      <c r="F105" s="174"/>
      <c r="G105" s="174"/>
      <c r="H105" s="174"/>
      <c r="I105" s="174"/>
      <c r="J105" s="8"/>
      <c r="K105" s="174" t="s">
        <v>135</v>
      </c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2" t="e">
        <f>#REF!</f>
        <v>#REF!</v>
      </c>
      <c r="AH105" s="173"/>
      <c r="AI105" s="173"/>
      <c r="AJ105" s="173"/>
      <c r="AK105" s="173"/>
      <c r="AL105" s="173"/>
      <c r="AM105" s="173"/>
      <c r="AN105" s="172" t="e">
        <f t="shared" si="0"/>
        <v>#REF!</v>
      </c>
      <c r="AO105" s="173"/>
      <c r="AP105" s="173"/>
      <c r="AQ105" s="90"/>
      <c r="AS105" s="91" t="e">
        <f>#REF!</f>
        <v>#REF!</v>
      </c>
      <c r="AT105" s="92" t="e">
        <f t="shared" si="1"/>
        <v>#REF!</v>
      </c>
      <c r="AU105" s="93" t="e">
        <f>#REF!</f>
        <v>#REF!</v>
      </c>
      <c r="AV105" s="92" t="e">
        <f>#REF!</f>
        <v>#REF!</v>
      </c>
      <c r="AW105" s="92" t="e">
        <f>#REF!</f>
        <v>#REF!</v>
      </c>
      <c r="AX105" s="92" t="e">
        <f>#REF!</f>
        <v>#REF!</v>
      </c>
      <c r="AY105" s="92" t="e">
        <f>#REF!</f>
        <v>#REF!</v>
      </c>
      <c r="AZ105" s="92" t="e">
        <f>#REF!</f>
        <v>#REF!</v>
      </c>
      <c r="BA105" s="92" t="e">
        <f>#REF!</f>
        <v>#REF!</v>
      </c>
      <c r="BB105" s="92" t="e">
        <f>#REF!</f>
        <v>#REF!</v>
      </c>
      <c r="BC105" s="92" t="e">
        <f>#REF!</f>
        <v>#REF!</v>
      </c>
      <c r="BD105" s="94" t="e">
        <f>#REF!</f>
        <v>#REF!</v>
      </c>
      <c r="BT105" s="95" t="s">
        <v>102</v>
      </c>
      <c r="BV105" s="95" t="s">
        <v>77</v>
      </c>
      <c r="BW105" s="95" t="s">
        <v>136</v>
      </c>
      <c r="BX105" s="95" t="s">
        <v>99</v>
      </c>
    </row>
    <row r="106" spans="1:76" s="6" customFormat="1" ht="16.5" customHeight="1">
      <c r="A106" s="79" t="s">
        <v>80</v>
      </c>
      <c r="B106" s="89"/>
      <c r="C106" s="8"/>
      <c r="D106" s="8"/>
      <c r="E106" s="174" t="s">
        <v>137</v>
      </c>
      <c r="F106" s="174"/>
      <c r="G106" s="174"/>
      <c r="H106" s="174"/>
      <c r="I106" s="174"/>
      <c r="J106" s="8"/>
      <c r="K106" s="174" t="s">
        <v>138</v>
      </c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2" t="e">
        <f>#REF!</f>
        <v>#REF!</v>
      </c>
      <c r="AH106" s="173"/>
      <c r="AI106" s="173"/>
      <c r="AJ106" s="173"/>
      <c r="AK106" s="173"/>
      <c r="AL106" s="173"/>
      <c r="AM106" s="173"/>
      <c r="AN106" s="172" t="e">
        <f t="shared" si="0"/>
        <v>#REF!</v>
      </c>
      <c r="AO106" s="173"/>
      <c r="AP106" s="173"/>
      <c r="AQ106" s="90"/>
      <c r="AS106" s="91" t="e">
        <f>#REF!</f>
        <v>#REF!</v>
      </c>
      <c r="AT106" s="92" t="e">
        <f t="shared" si="1"/>
        <v>#REF!</v>
      </c>
      <c r="AU106" s="93" t="e">
        <f>#REF!</f>
        <v>#REF!</v>
      </c>
      <c r="AV106" s="92" t="e">
        <f>#REF!</f>
        <v>#REF!</v>
      </c>
      <c r="AW106" s="92" t="e">
        <f>#REF!</f>
        <v>#REF!</v>
      </c>
      <c r="AX106" s="92" t="e">
        <f>#REF!</f>
        <v>#REF!</v>
      </c>
      <c r="AY106" s="92" t="e">
        <f>#REF!</f>
        <v>#REF!</v>
      </c>
      <c r="AZ106" s="92" t="e">
        <f>#REF!</f>
        <v>#REF!</v>
      </c>
      <c r="BA106" s="92" t="e">
        <f>#REF!</f>
        <v>#REF!</v>
      </c>
      <c r="BB106" s="92" t="e">
        <f>#REF!</f>
        <v>#REF!</v>
      </c>
      <c r="BC106" s="92" t="e">
        <f>#REF!</f>
        <v>#REF!</v>
      </c>
      <c r="BD106" s="94" t="e">
        <f>#REF!</f>
        <v>#REF!</v>
      </c>
      <c r="BT106" s="95" t="s">
        <v>102</v>
      </c>
      <c r="BV106" s="95" t="s">
        <v>77</v>
      </c>
      <c r="BW106" s="95" t="s">
        <v>139</v>
      </c>
      <c r="BX106" s="95" t="s">
        <v>99</v>
      </c>
    </row>
    <row r="107" spans="1:76" s="6" customFormat="1" ht="16.5" customHeight="1">
      <c r="A107" s="79" t="s">
        <v>80</v>
      </c>
      <c r="B107" s="89"/>
      <c r="C107" s="8"/>
      <c r="D107" s="8"/>
      <c r="E107" s="174" t="s">
        <v>140</v>
      </c>
      <c r="F107" s="174"/>
      <c r="G107" s="174"/>
      <c r="H107" s="174"/>
      <c r="I107" s="174"/>
      <c r="J107" s="8"/>
      <c r="K107" s="174" t="s">
        <v>141</v>
      </c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2" t="e">
        <f>#REF!</f>
        <v>#REF!</v>
      </c>
      <c r="AH107" s="173"/>
      <c r="AI107" s="173"/>
      <c r="AJ107" s="173"/>
      <c r="AK107" s="173"/>
      <c r="AL107" s="173"/>
      <c r="AM107" s="173"/>
      <c r="AN107" s="172" t="e">
        <f t="shared" si="0"/>
        <v>#REF!</v>
      </c>
      <c r="AO107" s="173"/>
      <c r="AP107" s="173"/>
      <c r="AQ107" s="90"/>
      <c r="AS107" s="91" t="e">
        <f>#REF!</f>
        <v>#REF!</v>
      </c>
      <c r="AT107" s="92" t="e">
        <f t="shared" si="1"/>
        <v>#REF!</v>
      </c>
      <c r="AU107" s="93" t="e">
        <f>#REF!</f>
        <v>#REF!</v>
      </c>
      <c r="AV107" s="92" t="e">
        <f>#REF!</f>
        <v>#REF!</v>
      </c>
      <c r="AW107" s="92" t="e">
        <f>#REF!</f>
        <v>#REF!</v>
      </c>
      <c r="AX107" s="92" t="e">
        <f>#REF!</f>
        <v>#REF!</v>
      </c>
      <c r="AY107" s="92" t="e">
        <f>#REF!</f>
        <v>#REF!</v>
      </c>
      <c r="AZ107" s="92" t="e">
        <f>#REF!</f>
        <v>#REF!</v>
      </c>
      <c r="BA107" s="92" t="e">
        <f>#REF!</f>
        <v>#REF!</v>
      </c>
      <c r="BB107" s="92" t="e">
        <f>#REF!</f>
        <v>#REF!</v>
      </c>
      <c r="BC107" s="92" t="e">
        <f>#REF!</f>
        <v>#REF!</v>
      </c>
      <c r="BD107" s="94" t="e">
        <f>#REF!</f>
        <v>#REF!</v>
      </c>
      <c r="BT107" s="95" t="s">
        <v>102</v>
      </c>
      <c r="BV107" s="95" t="s">
        <v>77</v>
      </c>
      <c r="BW107" s="95" t="s">
        <v>142</v>
      </c>
      <c r="BX107" s="95" t="s">
        <v>99</v>
      </c>
    </row>
    <row r="108" spans="1:76" s="6" customFormat="1" ht="16.5" customHeight="1">
      <c r="A108" s="79" t="s">
        <v>80</v>
      </c>
      <c r="B108" s="89"/>
      <c r="C108" s="8"/>
      <c r="D108" s="8"/>
      <c r="E108" s="174" t="s">
        <v>143</v>
      </c>
      <c r="F108" s="174"/>
      <c r="G108" s="174"/>
      <c r="H108" s="174"/>
      <c r="I108" s="174"/>
      <c r="J108" s="8"/>
      <c r="K108" s="174" t="s">
        <v>144</v>
      </c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2" t="e">
        <f>#REF!</f>
        <v>#REF!</v>
      </c>
      <c r="AH108" s="173"/>
      <c r="AI108" s="173"/>
      <c r="AJ108" s="173"/>
      <c r="AK108" s="173"/>
      <c r="AL108" s="173"/>
      <c r="AM108" s="173"/>
      <c r="AN108" s="172" t="e">
        <f t="shared" si="0"/>
        <v>#REF!</v>
      </c>
      <c r="AO108" s="173"/>
      <c r="AP108" s="173"/>
      <c r="AQ108" s="90"/>
      <c r="AS108" s="91" t="e">
        <f>#REF!</f>
        <v>#REF!</v>
      </c>
      <c r="AT108" s="92" t="e">
        <f t="shared" si="1"/>
        <v>#REF!</v>
      </c>
      <c r="AU108" s="93" t="e">
        <f>#REF!</f>
        <v>#REF!</v>
      </c>
      <c r="AV108" s="92" t="e">
        <f>#REF!</f>
        <v>#REF!</v>
      </c>
      <c r="AW108" s="92" t="e">
        <f>#REF!</f>
        <v>#REF!</v>
      </c>
      <c r="AX108" s="92" t="e">
        <f>#REF!</f>
        <v>#REF!</v>
      </c>
      <c r="AY108" s="92" t="e">
        <f>#REF!</f>
        <v>#REF!</v>
      </c>
      <c r="AZ108" s="92" t="e">
        <f>#REF!</f>
        <v>#REF!</v>
      </c>
      <c r="BA108" s="92" t="e">
        <f>#REF!</f>
        <v>#REF!</v>
      </c>
      <c r="BB108" s="92" t="e">
        <f>#REF!</f>
        <v>#REF!</v>
      </c>
      <c r="BC108" s="92" t="e">
        <f>#REF!</f>
        <v>#REF!</v>
      </c>
      <c r="BD108" s="94" t="e">
        <f>#REF!</f>
        <v>#REF!</v>
      </c>
      <c r="BT108" s="95" t="s">
        <v>102</v>
      </c>
      <c r="BV108" s="95" t="s">
        <v>77</v>
      </c>
      <c r="BW108" s="95" t="s">
        <v>145</v>
      </c>
      <c r="BX108" s="95" t="s">
        <v>99</v>
      </c>
    </row>
    <row r="109" spans="1:76" s="6" customFormat="1" ht="16.5" customHeight="1">
      <c r="A109" s="79" t="s">
        <v>80</v>
      </c>
      <c r="B109" s="89"/>
      <c r="C109" s="8"/>
      <c r="D109" s="8"/>
      <c r="E109" s="174" t="s">
        <v>146</v>
      </c>
      <c r="F109" s="174"/>
      <c r="G109" s="174"/>
      <c r="H109" s="174"/>
      <c r="I109" s="174"/>
      <c r="J109" s="8"/>
      <c r="K109" s="174" t="s">
        <v>147</v>
      </c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2" t="e">
        <f>#REF!</f>
        <v>#REF!</v>
      </c>
      <c r="AH109" s="173"/>
      <c r="AI109" s="173"/>
      <c r="AJ109" s="173"/>
      <c r="AK109" s="173"/>
      <c r="AL109" s="173"/>
      <c r="AM109" s="173"/>
      <c r="AN109" s="172" t="e">
        <f t="shared" si="0"/>
        <v>#REF!</v>
      </c>
      <c r="AO109" s="173"/>
      <c r="AP109" s="173"/>
      <c r="AQ109" s="90"/>
      <c r="AS109" s="91" t="e">
        <f>#REF!</f>
        <v>#REF!</v>
      </c>
      <c r="AT109" s="92" t="e">
        <f t="shared" si="1"/>
        <v>#REF!</v>
      </c>
      <c r="AU109" s="93" t="e">
        <f>#REF!</f>
        <v>#REF!</v>
      </c>
      <c r="AV109" s="92" t="e">
        <f>#REF!</f>
        <v>#REF!</v>
      </c>
      <c r="AW109" s="92" t="e">
        <f>#REF!</f>
        <v>#REF!</v>
      </c>
      <c r="AX109" s="92" t="e">
        <f>#REF!</f>
        <v>#REF!</v>
      </c>
      <c r="AY109" s="92" t="e">
        <f>#REF!</f>
        <v>#REF!</v>
      </c>
      <c r="AZ109" s="92" t="e">
        <f>#REF!</f>
        <v>#REF!</v>
      </c>
      <c r="BA109" s="92" t="e">
        <f>#REF!</f>
        <v>#REF!</v>
      </c>
      <c r="BB109" s="92" t="e">
        <f>#REF!</f>
        <v>#REF!</v>
      </c>
      <c r="BC109" s="92" t="e">
        <f>#REF!</f>
        <v>#REF!</v>
      </c>
      <c r="BD109" s="94" t="e">
        <f>#REF!</f>
        <v>#REF!</v>
      </c>
      <c r="BT109" s="95" t="s">
        <v>102</v>
      </c>
      <c r="BV109" s="95" t="s">
        <v>77</v>
      </c>
      <c r="BW109" s="95" t="s">
        <v>148</v>
      </c>
      <c r="BX109" s="95" t="s">
        <v>99</v>
      </c>
    </row>
    <row r="110" spans="1:76" s="6" customFormat="1" ht="16.5" customHeight="1">
      <c r="A110" s="79" t="s">
        <v>80</v>
      </c>
      <c r="B110" s="89"/>
      <c r="C110" s="8"/>
      <c r="D110" s="8"/>
      <c r="E110" s="174" t="s">
        <v>149</v>
      </c>
      <c r="F110" s="174"/>
      <c r="G110" s="174"/>
      <c r="H110" s="174"/>
      <c r="I110" s="174"/>
      <c r="J110" s="8"/>
      <c r="K110" s="174" t="s">
        <v>150</v>
      </c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2" t="e">
        <f>#REF!</f>
        <v>#REF!</v>
      </c>
      <c r="AH110" s="173"/>
      <c r="AI110" s="173"/>
      <c r="AJ110" s="173"/>
      <c r="AK110" s="173"/>
      <c r="AL110" s="173"/>
      <c r="AM110" s="173"/>
      <c r="AN110" s="172" t="e">
        <f t="shared" si="0"/>
        <v>#REF!</v>
      </c>
      <c r="AO110" s="173"/>
      <c r="AP110" s="173"/>
      <c r="AQ110" s="90"/>
      <c r="AS110" s="91" t="e">
        <f>#REF!</f>
        <v>#REF!</v>
      </c>
      <c r="AT110" s="92" t="e">
        <f t="shared" si="1"/>
        <v>#REF!</v>
      </c>
      <c r="AU110" s="93" t="e">
        <f>#REF!</f>
        <v>#REF!</v>
      </c>
      <c r="AV110" s="92" t="e">
        <f>#REF!</f>
        <v>#REF!</v>
      </c>
      <c r="AW110" s="92" t="e">
        <f>#REF!</f>
        <v>#REF!</v>
      </c>
      <c r="AX110" s="92" t="e">
        <f>#REF!</f>
        <v>#REF!</v>
      </c>
      <c r="AY110" s="92" t="e">
        <f>#REF!</f>
        <v>#REF!</v>
      </c>
      <c r="AZ110" s="92" t="e">
        <f>#REF!</f>
        <v>#REF!</v>
      </c>
      <c r="BA110" s="92" t="e">
        <f>#REF!</f>
        <v>#REF!</v>
      </c>
      <c r="BB110" s="92" t="e">
        <f>#REF!</f>
        <v>#REF!</v>
      </c>
      <c r="BC110" s="92" t="e">
        <f>#REF!</f>
        <v>#REF!</v>
      </c>
      <c r="BD110" s="94" t="e">
        <f>#REF!</f>
        <v>#REF!</v>
      </c>
      <c r="BT110" s="95" t="s">
        <v>102</v>
      </c>
      <c r="BV110" s="95" t="s">
        <v>77</v>
      </c>
      <c r="BW110" s="95" t="s">
        <v>151</v>
      </c>
      <c r="BX110" s="95" t="s">
        <v>99</v>
      </c>
    </row>
    <row r="111" spans="1:76" s="6" customFormat="1" ht="16.5" customHeight="1">
      <c r="A111" s="79" t="s">
        <v>80</v>
      </c>
      <c r="B111" s="89"/>
      <c r="C111" s="8"/>
      <c r="D111" s="8"/>
      <c r="E111" s="174" t="s">
        <v>152</v>
      </c>
      <c r="F111" s="174"/>
      <c r="G111" s="174"/>
      <c r="H111" s="174"/>
      <c r="I111" s="174"/>
      <c r="J111" s="8"/>
      <c r="K111" s="174" t="s">
        <v>153</v>
      </c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2" t="e">
        <f>#REF!</f>
        <v>#REF!</v>
      </c>
      <c r="AH111" s="173"/>
      <c r="AI111" s="173"/>
      <c r="AJ111" s="173"/>
      <c r="AK111" s="173"/>
      <c r="AL111" s="173"/>
      <c r="AM111" s="173"/>
      <c r="AN111" s="172" t="e">
        <f t="shared" si="0"/>
        <v>#REF!</v>
      </c>
      <c r="AO111" s="173"/>
      <c r="AP111" s="173"/>
      <c r="AQ111" s="90"/>
      <c r="AS111" s="91" t="e">
        <f>#REF!</f>
        <v>#REF!</v>
      </c>
      <c r="AT111" s="92" t="e">
        <f t="shared" si="1"/>
        <v>#REF!</v>
      </c>
      <c r="AU111" s="93" t="e">
        <f>#REF!</f>
        <v>#REF!</v>
      </c>
      <c r="AV111" s="92" t="e">
        <f>#REF!</f>
        <v>#REF!</v>
      </c>
      <c r="AW111" s="92" t="e">
        <f>#REF!</f>
        <v>#REF!</v>
      </c>
      <c r="AX111" s="92" t="e">
        <f>#REF!</f>
        <v>#REF!</v>
      </c>
      <c r="AY111" s="92" t="e">
        <f>#REF!</f>
        <v>#REF!</v>
      </c>
      <c r="AZ111" s="92" t="e">
        <f>#REF!</f>
        <v>#REF!</v>
      </c>
      <c r="BA111" s="92" t="e">
        <f>#REF!</f>
        <v>#REF!</v>
      </c>
      <c r="BB111" s="92" t="e">
        <f>#REF!</f>
        <v>#REF!</v>
      </c>
      <c r="BC111" s="92" t="e">
        <f>#REF!</f>
        <v>#REF!</v>
      </c>
      <c r="BD111" s="94" t="e">
        <f>#REF!</f>
        <v>#REF!</v>
      </c>
      <c r="BT111" s="95" t="s">
        <v>102</v>
      </c>
      <c r="BV111" s="95" t="s">
        <v>77</v>
      </c>
      <c r="BW111" s="95" t="s">
        <v>154</v>
      </c>
      <c r="BX111" s="95" t="s">
        <v>99</v>
      </c>
    </row>
    <row r="112" spans="1:76" s="6" customFormat="1" ht="16.5" customHeight="1">
      <c r="A112" s="79" t="s">
        <v>80</v>
      </c>
      <c r="B112" s="89"/>
      <c r="C112" s="8"/>
      <c r="D112" s="8"/>
      <c r="E112" s="174" t="s">
        <v>155</v>
      </c>
      <c r="F112" s="174"/>
      <c r="G112" s="174"/>
      <c r="H112" s="174"/>
      <c r="I112" s="174"/>
      <c r="J112" s="8"/>
      <c r="K112" s="174" t="s">
        <v>156</v>
      </c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2" t="e">
        <f>#REF!</f>
        <v>#REF!</v>
      </c>
      <c r="AH112" s="173"/>
      <c r="AI112" s="173"/>
      <c r="AJ112" s="173"/>
      <c r="AK112" s="173"/>
      <c r="AL112" s="173"/>
      <c r="AM112" s="173"/>
      <c r="AN112" s="172" t="e">
        <f t="shared" si="0"/>
        <v>#REF!</v>
      </c>
      <c r="AO112" s="173"/>
      <c r="AP112" s="173"/>
      <c r="AQ112" s="90"/>
      <c r="AS112" s="91" t="e">
        <f>#REF!</f>
        <v>#REF!</v>
      </c>
      <c r="AT112" s="92" t="e">
        <f t="shared" si="1"/>
        <v>#REF!</v>
      </c>
      <c r="AU112" s="93" t="e">
        <f>#REF!</f>
        <v>#REF!</v>
      </c>
      <c r="AV112" s="92" t="e">
        <f>#REF!</f>
        <v>#REF!</v>
      </c>
      <c r="AW112" s="92" t="e">
        <f>#REF!</f>
        <v>#REF!</v>
      </c>
      <c r="AX112" s="92" t="e">
        <f>#REF!</f>
        <v>#REF!</v>
      </c>
      <c r="AY112" s="92" t="e">
        <f>#REF!</f>
        <v>#REF!</v>
      </c>
      <c r="AZ112" s="92" t="e">
        <f>#REF!</f>
        <v>#REF!</v>
      </c>
      <c r="BA112" s="92" t="e">
        <f>#REF!</f>
        <v>#REF!</v>
      </c>
      <c r="BB112" s="92" t="e">
        <f>#REF!</f>
        <v>#REF!</v>
      </c>
      <c r="BC112" s="92" t="e">
        <f>#REF!</f>
        <v>#REF!</v>
      </c>
      <c r="BD112" s="94" t="e">
        <f>#REF!</f>
        <v>#REF!</v>
      </c>
      <c r="BT112" s="95" t="s">
        <v>102</v>
      </c>
      <c r="BV112" s="95" t="s">
        <v>77</v>
      </c>
      <c r="BW112" s="95" t="s">
        <v>157</v>
      </c>
      <c r="BX112" s="95" t="s">
        <v>99</v>
      </c>
    </row>
    <row r="113" spans="1:76" s="6" customFormat="1" ht="16.5" customHeight="1">
      <c r="A113" s="79" t="s">
        <v>80</v>
      </c>
      <c r="B113" s="89"/>
      <c r="C113" s="8"/>
      <c r="D113" s="8"/>
      <c r="E113" s="174" t="s">
        <v>158</v>
      </c>
      <c r="F113" s="174"/>
      <c r="G113" s="174"/>
      <c r="H113" s="174"/>
      <c r="I113" s="174"/>
      <c r="J113" s="8"/>
      <c r="K113" s="174" t="s">
        <v>159</v>
      </c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2" t="e">
        <f>#REF!</f>
        <v>#REF!</v>
      </c>
      <c r="AH113" s="173"/>
      <c r="AI113" s="173"/>
      <c r="AJ113" s="173"/>
      <c r="AK113" s="173"/>
      <c r="AL113" s="173"/>
      <c r="AM113" s="173"/>
      <c r="AN113" s="172" t="e">
        <f t="shared" si="0"/>
        <v>#REF!</v>
      </c>
      <c r="AO113" s="173"/>
      <c r="AP113" s="173"/>
      <c r="AQ113" s="90"/>
      <c r="AS113" s="91" t="e">
        <f>#REF!</f>
        <v>#REF!</v>
      </c>
      <c r="AT113" s="92" t="e">
        <f t="shared" si="1"/>
        <v>#REF!</v>
      </c>
      <c r="AU113" s="93" t="e">
        <f>#REF!</f>
        <v>#REF!</v>
      </c>
      <c r="AV113" s="92" t="e">
        <f>#REF!</f>
        <v>#REF!</v>
      </c>
      <c r="AW113" s="92" t="e">
        <f>#REF!</f>
        <v>#REF!</v>
      </c>
      <c r="AX113" s="92" t="e">
        <f>#REF!</f>
        <v>#REF!</v>
      </c>
      <c r="AY113" s="92" t="e">
        <f>#REF!</f>
        <v>#REF!</v>
      </c>
      <c r="AZ113" s="92" t="e">
        <f>#REF!</f>
        <v>#REF!</v>
      </c>
      <c r="BA113" s="92" t="e">
        <f>#REF!</f>
        <v>#REF!</v>
      </c>
      <c r="BB113" s="92" t="e">
        <f>#REF!</f>
        <v>#REF!</v>
      </c>
      <c r="BC113" s="92" t="e">
        <f>#REF!</f>
        <v>#REF!</v>
      </c>
      <c r="BD113" s="94" t="e">
        <f>#REF!</f>
        <v>#REF!</v>
      </c>
      <c r="BT113" s="95" t="s">
        <v>102</v>
      </c>
      <c r="BV113" s="95" t="s">
        <v>77</v>
      </c>
      <c r="BW113" s="95" t="s">
        <v>160</v>
      </c>
      <c r="BX113" s="95" t="s">
        <v>99</v>
      </c>
    </row>
    <row r="114" spans="1:76" s="5" customFormat="1" ht="16.5" customHeight="1">
      <c r="B114" s="80"/>
      <c r="C114" s="81"/>
      <c r="D114" s="178" t="s">
        <v>161</v>
      </c>
      <c r="E114" s="178"/>
      <c r="F114" s="178"/>
      <c r="G114" s="178"/>
      <c r="H114" s="178"/>
      <c r="I114" s="82"/>
      <c r="J114" s="178" t="s">
        <v>162</v>
      </c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8"/>
      <c r="AG114" s="177">
        <f>ROUND(SUM(AG115:AG128),2)</f>
        <v>0</v>
      </c>
      <c r="AH114" s="176"/>
      <c r="AI114" s="176"/>
      <c r="AJ114" s="176"/>
      <c r="AK114" s="176"/>
      <c r="AL114" s="176"/>
      <c r="AM114" s="176"/>
      <c r="AN114" s="175">
        <f t="shared" si="0"/>
        <v>0</v>
      </c>
      <c r="AO114" s="176"/>
      <c r="AP114" s="176"/>
      <c r="AQ114" s="83"/>
      <c r="AS114" s="84">
        <f>ROUND(SUM(AS115:AS128),2)</f>
        <v>0</v>
      </c>
      <c r="AT114" s="85">
        <f t="shared" si="1"/>
        <v>0</v>
      </c>
      <c r="AU114" s="86">
        <f>ROUND(SUM(AU115:AU128),5)</f>
        <v>0</v>
      </c>
      <c r="AV114" s="85">
        <f>ROUND(AZ114*L31,2)</f>
        <v>0</v>
      </c>
      <c r="AW114" s="85">
        <f>ROUND(BA114*L32,2)</f>
        <v>0</v>
      </c>
      <c r="AX114" s="85">
        <f>ROUND(BB114*L31,2)</f>
        <v>0</v>
      </c>
      <c r="AY114" s="85">
        <f>ROUND(BC114*L32,2)</f>
        <v>0</v>
      </c>
      <c r="AZ114" s="85">
        <f>ROUND(SUM(AZ115:AZ128),2)</f>
        <v>0</v>
      </c>
      <c r="BA114" s="85">
        <f>ROUND(SUM(BA115:BA128),2)</f>
        <v>0</v>
      </c>
      <c r="BB114" s="85">
        <f>ROUND(SUM(BB115:BB128),2)</f>
        <v>0</v>
      </c>
      <c r="BC114" s="85">
        <f>ROUND(SUM(BC115:BC128),2)</f>
        <v>0</v>
      </c>
      <c r="BD114" s="87">
        <f>ROUND(SUM(BD115:BD128),2)</f>
        <v>0</v>
      </c>
      <c r="BS114" s="88" t="s">
        <v>74</v>
      </c>
      <c r="BT114" s="88" t="s">
        <v>83</v>
      </c>
      <c r="BU114" s="88" t="s">
        <v>76</v>
      </c>
      <c r="BV114" s="88" t="s">
        <v>77</v>
      </c>
      <c r="BW114" s="88" t="s">
        <v>163</v>
      </c>
      <c r="BX114" s="88" t="s">
        <v>78</v>
      </c>
    </row>
    <row r="115" spans="1:76" s="6" customFormat="1" ht="28.5" customHeight="1">
      <c r="A115" s="79" t="s">
        <v>80</v>
      </c>
      <c r="B115" s="89"/>
      <c r="C115" s="8"/>
      <c r="D115" s="8"/>
      <c r="E115" s="174" t="s">
        <v>164</v>
      </c>
      <c r="F115" s="174"/>
      <c r="G115" s="174"/>
      <c r="H115" s="174"/>
      <c r="I115" s="174"/>
      <c r="J115" s="8"/>
      <c r="K115" s="174" t="s">
        <v>165</v>
      </c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2">
        <f>'08.1 - Elektrická požiarn...'!M31</f>
        <v>0</v>
      </c>
      <c r="AH115" s="173"/>
      <c r="AI115" s="173"/>
      <c r="AJ115" s="173"/>
      <c r="AK115" s="173"/>
      <c r="AL115" s="173"/>
      <c r="AM115" s="173"/>
      <c r="AN115" s="172">
        <f t="shared" si="0"/>
        <v>0</v>
      </c>
      <c r="AO115" s="173"/>
      <c r="AP115" s="173"/>
      <c r="AQ115" s="90"/>
      <c r="AS115" s="91">
        <f>'08.1 - Elektrická požiarn...'!M29</f>
        <v>0</v>
      </c>
      <c r="AT115" s="92">
        <f t="shared" si="1"/>
        <v>0</v>
      </c>
      <c r="AU115" s="93">
        <f>'08.1 - Elektrická požiarn...'!W119</f>
        <v>0</v>
      </c>
      <c r="AV115" s="92">
        <f>'08.1 - Elektrická požiarn...'!M33</f>
        <v>0</v>
      </c>
      <c r="AW115" s="92">
        <f>'08.1 - Elektrická požiarn...'!M34</f>
        <v>0</v>
      </c>
      <c r="AX115" s="92">
        <f>'08.1 - Elektrická požiarn...'!M35</f>
        <v>0</v>
      </c>
      <c r="AY115" s="92">
        <f>'08.1 - Elektrická požiarn...'!M36</f>
        <v>0</v>
      </c>
      <c r="AZ115" s="92">
        <f>'08.1 - Elektrická požiarn...'!H33</f>
        <v>0</v>
      </c>
      <c r="BA115" s="92">
        <f>'08.1 - Elektrická požiarn...'!H34</f>
        <v>0</v>
      </c>
      <c r="BB115" s="92">
        <f>'08.1 - Elektrická požiarn...'!H35</f>
        <v>0</v>
      </c>
      <c r="BC115" s="92">
        <f>'08.1 - Elektrická požiarn...'!H36</f>
        <v>0</v>
      </c>
      <c r="BD115" s="94">
        <f>'08.1 - Elektrická požiarn...'!H37</f>
        <v>0</v>
      </c>
      <c r="BT115" s="95" t="s">
        <v>102</v>
      </c>
      <c r="BV115" s="95" t="s">
        <v>77</v>
      </c>
      <c r="BW115" s="95" t="s">
        <v>166</v>
      </c>
      <c r="BX115" s="95" t="s">
        <v>163</v>
      </c>
    </row>
    <row r="116" spans="1:76" s="6" customFormat="1" ht="16.5" customHeight="1">
      <c r="A116" s="79" t="s">
        <v>80</v>
      </c>
      <c r="B116" s="89"/>
      <c r="C116" s="8"/>
      <c r="D116" s="8"/>
      <c r="E116" s="174" t="s">
        <v>167</v>
      </c>
      <c r="F116" s="174"/>
      <c r="G116" s="174"/>
      <c r="H116" s="174"/>
      <c r="I116" s="174"/>
      <c r="J116" s="8"/>
      <c r="K116" s="174" t="s">
        <v>168</v>
      </c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4"/>
      <c r="AD116" s="174"/>
      <c r="AE116" s="174"/>
      <c r="AF116" s="174"/>
      <c r="AG116" s="172">
        <f>'08.2 - Elektrická požiarn...'!M31</f>
        <v>0</v>
      </c>
      <c r="AH116" s="173"/>
      <c r="AI116" s="173"/>
      <c r="AJ116" s="173"/>
      <c r="AK116" s="173"/>
      <c r="AL116" s="173"/>
      <c r="AM116" s="173"/>
      <c r="AN116" s="172">
        <f t="shared" si="0"/>
        <v>0</v>
      </c>
      <c r="AO116" s="173"/>
      <c r="AP116" s="173"/>
      <c r="AQ116" s="90"/>
      <c r="AS116" s="91">
        <f>'08.2 - Elektrická požiarn...'!M29</f>
        <v>0</v>
      </c>
      <c r="AT116" s="92">
        <f t="shared" si="1"/>
        <v>0</v>
      </c>
      <c r="AU116" s="93">
        <f>'08.2 - Elektrická požiarn...'!W116</f>
        <v>0</v>
      </c>
      <c r="AV116" s="92">
        <f>'08.2 - Elektrická požiarn...'!M33</f>
        <v>0</v>
      </c>
      <c r="AW116" s="92">
        <f>'08.2 - Elektrická požiarn...'!M34</f>
        <v>0</v>
      </c>
      <c r="AX116" s="92">
        <f>'08.2 - Elektrická požiarn...'!M35</f>
        <v>0</v>
      </c>
      <c r="AY116" s="92">
        <f>'08.2 - Elektrická požiarn...'!M36</f>
        <v>0</v>
      </c>
      <c r="AZ116" s="92">
        <f>'08.2 - Elektrická požiarn...'!H33</f>
        <v>0</v>
      </c>
      <c r="BA116" s="92">
        <f>'08.2 - Elektrická požiarn...'!H34</f>
        <v>0</v>
      </c>
      <c r="BB116" s="92">
        <f>'08.2 - Elektrická požiarn...'!H35</f>
        <v>0</v>
      </c>
      <c r="BC116" s="92">
        <f>'08.2 - Elektrická požiarn...'!H36</f>
        <v>0</v>
      </c>
      <c r="BD116" s="94">
        <f>'08.2 - Elektrická požiarn...'!H37</f>
        <v>0</v>
      </c>
      <c r="BT116" s="95" t="s">
        <v>102</v>
      </c>
      <c r="BV116" s="95" t="s">
        <v>77</v>
      </c>
      <c r="BW116" s="95" t="s">
        <v>169</v>
      </c>
      <c r="BX116" s="95" t="s">
        <v>163</v>
      </c>
    </row>
    <row r="117" spans="1:76" s="6" customFormat="1" ht="16.5" customHeight="1">
      <c r="A117" s="79" t="s">
        <v>80</v>
      </c>
      <c r="B117" s="89"/>
      <c r="C117" s="8"/>
      <c r="D117" s="8"/>
      <c r="E117" s="174" t="s">
        <v>170</v>
      </c>
      <c r="F117" s="174"/>
      <c r="G117" s="174"/>
      <c r="H117" s="174"/>
      <c r="I117" s="174"/>
      <c r="J117" s="8"/>
      <c r="K117" s="174" t="s">
        <v>171</v>
      </c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2">
        <f>'08.3 - Hlasová signalizác...'!M31</f>
        <v>0</v>
      </c>
      <c r="AH117" s="173"/>
      <c r="AI117" s="173"/>
      <c r="AJ117" s="173"/>
      <c r="AK117" s="173"/>
      <c r="AL117" s="173"/>
      <c r="AM117" s="173"/>
      <c r="AN117" s="172">
        <f t="shared" si="0"/>
        <v>0</v>
      </c>
      <c r="AO117" s="173"/>
      <c r="AP117" s="173"/>
      <c r="AQ117" s="90"/>
      <c r="AS117" s="91">
        <f>'08.3 - Hlasová signalizác...'!M29</f>
        <v>0</v>
      </c>
      <c r="AT117" s="92">
        <f t="shared" si="1"/>
        <v>0</v>
      </c>
      <c r="AU117" s="93">
        <f>'08.3 - Hlasová signalizác...'!W117</f>
        <v>0</v>
      </c>
      <c r="AV117" s="92">
        <f>'08.3 - Hlasová signalizác...'!M33</f>
        <v>0</v>
      </c>
      <c r="AW117" s="92">
        <f>'08.3 - Hlasová signalizác...'!M34</f>
        <v>0</v>
      </c>
      <c r="AX117" s="92">
        <f>'08.3 - Hlasová signalizác...'!M35</f>
        <v>0</v>
      </c>
      <c r="AY117" s="92">
        <f>'08.3 - Hlasová signalizác...'!M36</f>
        <v>0</v>
      </c>
      <c r="AZ117" s="92">
        <f>'08.3 - Hlasová signalizác...'!H33</f>
        <v>0</v>
      </c>
      <c r="BA117" s="92">
        <f>'08.3 - Hlasová signalizác...'!H34</f>
        <v>0</v>
      </c>
      <c r="BB117" s="92">
        <f>'08.3 - Hlasová signalizác...'!H35</f>
        <v>0</v>
      </c>
      <c r="BC117" s="92">
        <f>'08.3 - Hlasová signalizác...'!H36</f>
        <v>0</v>
      </c>
      <c r="BD117" s="94">
        <f>'08.3 - Hlasová signalizác...'!H37</f>
        <v>0</v>
      </c>
      <c r="BT117" s="95" t="s">
        <v>102</v>
      </c>
      <c r="BV117" s="95" t="s">
        <v>77</v>
      </c>
      <c r="BW117" s="95" t="s">
        <v>172</v>
      </c>
      <c r="BX117" s="95" t="s">
        <v>163</v>
      </c>
    </row>
    <row r="118" spans="1:76" s="6" customFormat="1" ht="16.5" customHeight="1">
      <c r="A118" s="79" t="s">
        <v>80</v>
      </c>
      <c r="B118" s="89"/>
      <c r="C118" s="8"/>
      <c r="D118" s="8"/>
      <c r="E118" s="174" t="s">
        <v>173</v>
      </c>
      <c r="F118" s="174"/>
      <c r="G118" s="174"/>
      <c r="H118" s="174"/>
      <c r="I118" s="174"/>
      <c r="J118" s="8"/>
      <c r="K118" s="174" t="s">
        <v>174</v>
      </c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2">
        <f>'08.4 - Hlasová signalizác...'!M31</f>
        <v>0</v>
      </c>
      <c r="AH118" s="173"/>
      <c r="AI118" s="173"/>
      <c r="AJ118" s="173"/>
      <c r="AK118" s="173"/>
      <c r="AL118" s="173"/>
      <c r="AM118" s="173"/>
      <c r="AN118" s="172">
        <f t="shared" si="0"/>
        <v>0</v>
      </c>
      <c r="AO118" s="173"/>
      <c r="AP118" s="173"/>
      <c r="AQ118" s="90"/>
      <c r="AS118" s="91">
        <f>'08.4 - Hlasová signalizác...'!M29</f>
        <v>0</v>
      </c>
      <c r="AT118" s="92">
        <f t="shared" si="1"/>
        <v>0</v>
      </c>
      <c r="AU118" s="93">
        <f>'08.4 - Hlasová signalizác...'!W115</f>
        <v>0</v>
      </c>
      <c r="AV118" s="92">
        <f>'08.4 - Hlasová signalizác...'!M33</f>
        <v>0</v>
      </c>
      <c r="AW118" s="92">
        <f>'08.4 - Hlasová signalizác...'!M34</f>
        <v>0</v>
      </c>
      <c r="AX118" s="92">
        <f>'08.4 - Hlasová signalizác...'!M35</f>
        <v>0</v>
      </c>
      <c r="AY118" s="92">
        <f>'08.4 - Hlasová signalizác...'!M36</f>
        <v>0</v>
      </c>
      <c r="AZ118" s="92">
        <f>'08.4 - Hlasová signalizác...'!H33</f>
        <v>0</v>
      </c>
      <c r="BA118" s="92">
        <f>'08.4 - Hlasová signalizác...'!H34</f>
        <v>0</v>
      </c>
      <c r="BB118" s="92">
        <f>'08.4 - Hlasová signalizác...'!H35</f>
        <v>0</v>
      </c>
      <c r="BC118" s="92">
        <f>'08.4 - Hlasová signalizác...'!H36</f>
        <v>0</v>
      </c>
      <c r="BD118" s="94">
        <f>'08.4 - Hlasová signalizác...'!H37</f>
        <v>0</v>
      </c>
      <c r="BT118" s="95" t="s">
        <v>102</v>
      </c>
      <c r="BV118" s="95" t="s">
        <v>77</v>
      </c>
      <c r="BW118" s="95" t="s">
        <v>175</v>
      </c>
      <c r="BX118" s="95" t="s">
        <v>163</v>
      </c>
    </row>
    <row r="119" spans="1:76" s="6" customFormat="1" ht="28.5" customHeight="1">
      <c r="A119" s="79" t="s">
        <v>80</v>
      </c>
      <c r="B119" s="89"/>
      <c r="C119" s="8"/>
      <c r="D119" s="8"/>
      <c r="E119" s="174" t="s">
        <v>176</v>
      </c>
      <c r="F119" s="174"/>
      <c r="G119" s="174"/>
      <c r="H119" s="174"/>
      <c r="I119" s="174"/>
      <c r="J119" s="8"/>
      <c r="K119" s="174" t="s">
        <v>177</v>
      </c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2">
        <f>'08.5 - SLP rozvody Komun....'!M31</f>
        <v>0</v>
      </c>
      <c r="AH119" s="173"/>
      <c r="AI119" s="173"/>
      <c r="AJ119" s="173"/>
      <c r="AK119" s="173"/>
      <c r="AL119" s="173"/>
      <c r="AM119" s="173"/>
      <c r="AN119" s="172">
        <f t="shared" si="0"/>
        <v>0</v>
      </c>
      <c r="AO119" s="173"/>
      <c r="AP119" s="173"/>
      <c r="AQ119" s="90"/>
      <c r="AS119" s="91">
        <f>'08.5 - SLP rozvody Komun....'!M29</f>
        <v>0</v>
      </c>
      <c r="AT119" s="92">
        <f t="shared" si="1"/>
        <v>0</v>
      </c>
      <c r="AU119" s="93">
        <f>'08.5 - SLP rozvody Komun....'!W112</f>
        <v>0</v>
      </c>
      <c r="AV119" s="92">
        <f>'08.5 - SLP rozvody Komun....'!M33</f>
        <v>0</v>
      </c>
      <c r="AW119" s="92">
        <f>'08.5 - SLP rozvody Komun....'!M34</f>
        <v>0</v>
      </c>
      <c r="AX119" s="92">
        <f>'08.5 - SLP rozvody Komun....'!M35</f>
        <v>0</v>
      </c>
      <c r="AY119" s="92">
        <f>'08.5 - SLP rozvody Komun....'!M36</f>
        <v>0</v>
      </c>
      <c r="AZ119" s="92">
        <f>'08.5 - SLP rozvody Komun....'!H33</f>
        <v>0</v>
      </c>
      <c r="BA119" s="92">
        <f>'08.5 - SLP rozvody Komun....'!H34</f>
        <v>0</v>
      </c>
      <c r="BB119" s="92">
        <f>'08.5 - SLP rozvody Komun....'!H35</f>
        <v>0</v>
      </c>
      <c r="BC119" s="92">
        <f>'08.5 - SLP rozvody Komun....'!H36</f>
        <v>0</v>
      </c>
      <c r="BD119" s="94">
        <f>'08.5 - SLP rozvody Komun....'!H37</f>
        <v>0</v>
      </c>
      <c r="BT119" s="95" t="s">
        <v>102</v>
      </c>
      <c r="BV119" s="95" t="s">
        <v>77</v>
      </c>
      <c r="BW119" s="95" t="s">
        <v>178</v>
      </c>
      <c r="BX119" s="95" t="s">
        <v>163</v>
      </c>
    </row>
    <row r="120" spans="1:76" s="6" customFormat="1" ht="28.5" customHeight="1">
      <c r="A120" s="79" t="s">
        <v>80</v>
      </c>
      <c r="B120" s="89"/>
      <c r="C120" s="8"/>
      <c r="D120" s="8"/>
      <c r="E120" s="174" t="s">
        <v>179</v>
      </c>
      <c r="F120" s="174"/>
      <c r="G120" s="174"/>
      <c r="H120" s="174"/>
      <c r="I120" s="174"/>
      <c r="J120" s="8"/>
      <c r="K120" s="174" t="s">
        <v>180</v>
      </c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2">
        <f>'08.6 - SLP rozvody - Komu...'!M31</f>
        <v>0</v>
      </c>
      <c r="AH120" s="173"/>
      <c r="AI120" s="173"/>
      <c r="AJ120" s="173"/>
      <c r="AK120" s="173"/>
      <c r="AL120" s="173"/>
      <c r="AM120" s="173"/>
      <c r="AN120" s="172">
        <f t="shared" si="0"/>
        <v>0</v>
      </c>
      <c r="AO120" s="173"/>
      <c r="AP120" s="173"/>
      <c r="AQ120" s="90"/>
      <c r="AS120" s="91">
        <f>'08.6 - SLP rozvody - Komu...'!M29</f>
        <v>0</v>
      </c>
      <c r="AT120" s="92">
        <f t="shared" si="1"/>
        <v>0</v>
      </c>
      <c r="AU120" s="93">
        <f>'08.6 - SLP rozvody - Komu...'!W112</f>
        <v>0</v>
      </c>
      <c r="AV120" s="92">
        <f>'08.6 - SLP rozvody - Komu...'!M33</f>
        <v>0</v>
      </c>
      <c r="AW120" s="92">
        <f>'08.6 - SLP rozvody - Komu...'!M34</f>
        <v>0</v>
      </c>
      <c r="AX120" s="92">
        <f>'08.6 - SLP rozvody - Komu...'!M35</f>
        <v>0</v>
      </c>
      <c r="AY120" s="92">
        <f>'08.6 - SLP rozvody - Komu...'!M36</f>
        <v>0</v>
      </c>
      <c r="AZ120" s="92">
        <f>'08.6 - SLP rozvody - Komu...'!H33</f>
        <v>0</v>
      </c>
      <c r="BA120" s="92">
        <f>'08.6 - SLP rozvody - Komu...'!H34</f>
        <v>0</v>
      </c>
      <c r="BB120" s="92">
        <f>'08.6 - SLP rozvody - Komu...'!H35</f>
        <v>0</v>
      </c>
      <c r="BC120" s="92">
        <f>'08.6 - SLP rozvody - Komu...'!H36</f>
        <v>0</v>
      </c>
      <c r="BD120" s="94">
        <f>'08.6 - SLP rozvody - Komu...'!H37</f>
        <v>0</v>
      </c>
      <c r="BT120" s="95" t="s">
        <v>102</v>
      </c>
      <c r="BV120" s="95" t="s">
        <v>77</v>
      </c>
      <c r="BW120" s="95" t="s">
        <v>181</v>
      </c>
      <c r="BX120" s="95" t="s">
        <v>163</v>
      </c>
    </row>
    <row r="121" spans="1:76" s="6" customFormat="1" ht="28.5" customHeight="1">
      <c r="A121" s="79" t="s">
        <v>80</v>
      </c>
      <c r="B121" s="89"/>
      <c r="C121" s="8"/>
      <c r="D121" s="8"/>
      <c r="E121" s="174" t="s">
        <v>182</v>
      </c>
      <c r="F121" s="174"/>
      <c r="G121" s="174"/>
      <c r="H121" s="174"/>
      <c r="I121" s="174"/>
      <c r="J121" s="8"/>
      <c r="K121" s="174" t="s">
        <v>183</v>
      </c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174"/>
      <c r="AG121" s="172">
        <f>'08.7 - SLP - Komunikačný ...'!M31</f>
        <v>0</v>
      </c>
      <c r="AH121" s="173"/>
      <c r="AI121" s="173"/>
      <c r="AJ121" s="173"/>
      <c r="AK121" s="173"/>
      <c r="AL121" s="173"/>
      <c r="AM121" s="173"/>
      <c r="AN121" s="172">
        <f t="shared" si="0"/>
        <v>0</v>
      </c>
      <c r="AO121" s="173"/>
      <c r="AP121" s="173"/>
      <c r="AQ121" s="90"/>
      <c r="AS121" s="91">
        <f>'08.7 - SLP - Komunikačný ...'!M29</f>
        <v>0</v>
      </c>
      <c r="AT121" s="92">
        <f t="shared" si="1"/>
        <v>0</v>
      </c>
      <c r="AU121" s="93">
        <f>'08.7 - SLP - Komunikačný ...'!W112</f>
        <v>0</v>
      </c>
      <c r="AV121" s="92">
        <f>'08.7 - SLP - Komunikačný ...'!M33</f>
        <v>0</v>
      </c>
      <c r="AW121" s="92">
        <f>'08.7 - SLP - Komunikačný ...'!M34</f>
        <v>0</v>
      </c>
      <c r="AX121" s="92">
        <f>'08.7 - SLP - Komunikačný ...'!M35</f>
        <v>0</v>
      </c>
      <c r="AY121" s="92">
        <f>'08.7 - SLP - Komunikačný ...'!M36</f>
        <v>0</v>
      </c>
      <c r="AZ121" s="92">
        <f>'08.7 - SLP - Komunikačný ...'!H33</f>
        <v>0</v>
      </c>
      <c r="BA121" s="92">
        <f>'08.7 - SLP - Komunikačný ...'!H34</f>
        <v>0</v>
      </c>
      <c r="BB121" s="92">
        <f>'08.7 - SLP - Komunikačný ...'!H35</f>
        <v>0</v>
      </c>
      <c r="BC121" s="92">
        <f>'08.7 - SLP - Komunikačný ...'!H36</f>
        <v>0</v>
      </c>
      <c r="BD121" s="94">
        <f>'08.7 - SLP - Komunikačný ...'!H37</f>
        <v>0</v>
      </c>
      <c r="BT121" s="95" t="s">
        <v>102</v>
      </c>
      <c r="BV121" s="95" t="s">
        <v>77</v>
      </c>
      <c r="BW121" s="95" t="s">
        <v>184</v>
      </c>
      <c r="BX121" s="95" t="s">
        <v>163</v>
      </c>
    </row>
    <row r="122" spans="1:76" s="6" customFormat="1" ht="28.5" customHeight="1">
      <c r="A122" s="79" t="s">
        <v>80</v>
      </c>
      <c r="B122" s="89"/>
      <c r="C122" s="8"/>
      <c r="D122" s="8"/>
      <c r="E122" s="174" t="s">
        <v>185</v>
      </c>
      <c r="F122" s="174"/>
      <c r="G122" s="174"/>
      <c r="H122" s="174"/>
      <c r="I122" s="174"/>
      <c r="J122" s="8"/>
      <c r="K122" s="174" t="s">
        <v>186</v>
      </c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2">
        <f>'08.8 - SLP - Komunikačný ...'!M31</f>
        <v>0</v>
      </c>
      <c r="AH122" s="173"/>
      <c r="AI122" s="173"/>
      <c r="AJ122" s="173"/>
      <c r="AK122" s="173"/>
      <c r="AL122" s="173"/>
      <c r="AM122" s="173"/>
      <c r="AN122" s="172">
        <f t="shared" si="0"/>
        <v>0</v>
      </c>
      <c r="AO122" s="173"/>
      <c r="AP122" s="173"/>
      <c r="AQ122" s="90"/>
      <c r="AS122" s="91">
        <f>'08.8 - SLP - Komunikačný ...'!M29</f>
        <v>0</v>
      </c>
      <c r="AT122" s="92">
        <f t="shared" si="1"/>
        <v>0</v>
      </c>
      <c r="AU122" s="93">
        <f>'08.8 - SLP - Komunikačný ...'!W112</f>
        <v>0</v>
      </c>
      <c r="AV122" s="92">
        <f>'08.8 - SLP - Komunikačný ...'!M33</f>
        <v>0</v>
      </c>
      <c r="AW122" s="92">
        <f>'08.8 - SLP - Komunikačný ...'!M34</f>
        <v>0</v>
      </c>
      <c r="AX122" s="92">
        <f>'08.8 - SLP - Komunikačný ...'!M35</f>
        <v>0</v>
      </c>
      <c r="AY122" s="92">
        <f>'08.8 - SLP - Komunikačný ...'!M36</f>
        <v>0</v>
      </c>
      <c r="AZ122" s="92">
        <f>'08.8 - SLP - Komunikačný ...'!H33</f>
        <v>0</v>
      </c>
      <c r="BA122" s="92">
        <f>'08.8 - SLP - Komunikačný ...'!H34</f>
        <v>0</v>
      </c>
      <c r="BB122" s="92">
        <f>'08.8 - SLP - Komunikačný ...'!H35</f>
        <v>0</v>
      </c>
      <c r="BC122" s="92">
        <f>'08.8 - SLP - Komunikačný ...'!H36</f>
        <v>0</v>
      </c>
      <c r="BD122" s="94">
        <f>'08.8 - SLP - Komunikačný ...'!H37</f>
        <v>0</v>
      </c>
      <c r="BT122" s="95" t="s">
        <v>102</v>
      </c>
      <c r="BV122" s="95" t="s">
        <v>77</v>
      </c>
      <c r="BW122" s="95" t="s">
        <v>187</v>
      </c>
      <c r="BX122" s="95" t="s">
        <v>163</v>
      </c>
    </row>
    <row r="123" spans="1:76" s="6" customFormat="1" ht="28.5" customHeight="1">
      <c r="A123" s="79" t="s">
        <v>80</v>
      </c>
      <c r="B123" s="89"/>
      <c r="C123" s="8"/>
      <c r="D123" s="8"/>
      <c r="E123" s="174" t="s">
        <v>188</v>
      </c>
      <c r="F123" s="174"/>
      <c r="G123" s="174"/>
      <c r="H123" s="174"/>
      <c r="I123" s="174"/>
      <c r="J123" s="8"/>
      <c r="K123" s="174" t="s">
        <v>189</v>
      </c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2">
        <f>'08.9 - Štrukturovaná kabe...'!M31</f>
        <v>0</v>
      </c>
      <c r="AH123" s="173"/>
      <c r="AI123" s="173"/>
      <c r="AJ123" s="173"/>
      <c r="AK123" s="173"/>
      <c r="AL123" s="173"/>
      <c r="AM123" s="173"/>
      <c r="AN123" s="172">
        <f t="shared" si="0"/>
        <v>0</v>
      </c>
      <c r="AO123" s="173"/>
      <c r="AP123" s="173"/>
      <c r="AQ123" s="90"/>
      <c r="AS123" s="91">
        <f>'08.9 - Štrukturovaná kabe...'!M29</f>
        <v>0</v>
      </c>
      <c r="AT123" s="92">
        <f t="shared" si="1"/>
        <v>0</v>
      </c>
      <c r="AU123" s="93">
        <f>'08.9 - Štrukturovaná kabe...'!W131</f>
        <v>0</v>
      </c>
      <c r="AV123" s="92">
        <f>'08.9 - Štrukturovaná kabe...'!M33</f>
        <v>0</v>
      </c>
      <c r="AW123" s="92">
        <f>'08.9 - Štrukturovaná kabe...'!M34</f>
        <v>0</v>
      </c>
      <c r="AX123" s="92">
        <f>'08.9 - Štrukturovaná kabe...'!M35</f>
        <v>0</v>
      </c>
      <c r="AY123" s="92">
        <f>'08.9 - Štrukturovaná kabe...'!M36</f>
        <v>0</v>
      </c>
      <c r="AZ123" s="92">
        <f>'08.9 - Štrukturovaná kabe...'!H33</f>
        <v>0</v>
      </c>
      <c r="BA123" s="92">
        <f>'08.9 - Štrukturovaná kabe...'!H34</f>
        <v>0</v>
      </c>
      <c r="BB123" s="92">
        <f>'08.9 - Štrukturovaná kabe...'!H35</f>
        <v>0</v>
      </c>
      <c r="BC123" s="92">
        <f>'08.9 - Štrukturovaná kabe...'!H36</f>
        <v>0</v>
      </c>
      <c r="BD123" s="94">
        <f>'08.9 - Štrukturovaná kabe...'!H37</f>
        <v>0</v>
      </c>
      <c r="BT123" s="95" t="s">
        <v>102</v>
      </c>
      <c r="BV123" s="95" t="s">
        <v>77</v>
      </c>
      <c r="BW123" s="95" t="s">
        <v>190</v>
      </c>
      <c r="BX123" s="95" t="s">
        <v>163</v>
      </c>
    </row>
    <row r="124" spans="1:76" s="6" customFormat="1" ht="28.5" customHeight="1">
      <c r="A124" s="79" t="s">
        <v>80</v>
      </c>
      <c r="B124" s="89"/>
      <c r="C124" s="8"/>
      <c r="D124" s="8"/>
      <c r="E124" s="174" t="s">
        <v>191</v>
      </c>
      <c r="F124" s="174"/>
      <c r="G124" s="174"/>
      <c r="H124" s="174"/>
      <c r="I124" s="174"/>
      <c r="J124" s="8"/>
      <c r="K124" s="174" t="s">
        <v>192</v>
      </c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2">
        <f>'08.10 - Štrukturovaná kab...'!M31</f>
        <v>0</v>
      </c>
      <c r="AH124" s="173"/>
      <c r="AI124" s="173"/>
      <c r="AJ124" s="173"/>
      <c r="AK124" s="173"/>
      <c r="AL124" s="173"/>
      <c r="AM124" s="173"/>
      <c r="AN124" s="172">
        <f t="shared" si="0"/>
        <v>0</v>
      </c>
      <c r="AO124" s="173"/>
      <c r="AP124" s="173"/>
      <c r="AQ124" s="90"/>
      <c r="AS124" s="91">
        <f>'08.10 - Štrukturovaná kab...'!M29</f>
        <v>0</v>
      </c>
      <c r="AT124" s="92">
        <f t="shared" si="1"/>
        <v>0</v>
      </c>
      <c r="AU124" s="93">
        <f>'08.10 - Štrukturovaná kab...'!W122</f>
        <v>0</v>
      </c>
      <c r="AV124" s="92">
        <f>'08.10 - Štrukturovaná kab...'!M33</f>
        <v>0</v>
      </c>
      <c r="AW124" s="92">
        <f>'08.10 - Štrukturovaná kab...'!M34</f>
        <v>0</v>
      </c>
      <c r="AX124" s="92">
        <f>'08.10 - Štrukturovaná kab...'!M35</f>
        <v>0</v>
      </c>
      <c r="AY124" s="92">
        <f>'08.10 - Štrukturovaná kab...'!M36</f>
        <v>0</v>
      </c>
      <c r="AZ124" s="92">
        <f>'08.10 - Štrukturovaná kab...'!H33</f>
        <v>0</v>
      </c>
      <c r="BA124" s="92">
        <f>'08.10 - Štrukturovaná kab...'!H34</f>
        <v>0</v>
      </c>
      <c r="BB124" s="92">
        <f>'08.10 - Štrukturovaná kab...'!H35</f>
        <v>0</v>
      </c>
      <c r="BC124" s="92">
        <f>'08.10 - Štrukturovaná kab...'!H36</f>
        <v>0</v>
      </c>
      <c r="BD124" s="94">
        <f>'08.10 - Štrukturovaná kab...'!H37</f>
        <v>0</v>
      </c>
      <c r="BT124" s="95" t="s">
        <v>102</v>
      </c>
      <c r="BV124" s="95" t="s">
        <v>77</v>
      </c>
      <c r="BW124" s="95" t="s">
        <v>193</v>
      </c>
      <c r="BX124" s="95" t="s">
        <v>163</v>
      </c>
    </row>
    <row r="125" spans="1:76" s="6" customFormat="1" ht="16.5" customHeight="1">
      <c r="A125" s="79" t="s">
        <v>80</v>
      </c>
      <c r="B125" s="89"/>
      <c r="C125" s="8"/>
      <c r="D125" s="8"/>
      <c r="E125" s="174" t="s">
        <v>194</v>
      </c>
      <c r="F125" s="174"/>
      <c r="G125" s="174"/>
      <c r="H125" s="174"/>
      <c r="I125" s="174"/>
      <c r="J125" s="8"/>
      <c r="K125" s="174" t="s">
        <v>195</v>
      </c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2">
        <f>'08.11 - TV-STA - pasívna ...'!M31</f>
        <v>0</v>
      </c>
      <c r="AH125" s="173"/>
      <c r="AI125" s="173"/>
      <c r="AJ125" s="173"/>
      <c r="AK125" s="173"/>
      <c r="AL125" s="173"/>
      <c r="AM125" s="173"/>
      <c r="AN125" s="172">
        <f t="shared" si="0"/>
        <v>0</v>
      </c>
      <c r="AO125" s="173"/>
      <c r="AP125" s="173"/>
      <c r="AQ125" s="90"/>
      <c r="AS125" s="91">
        <f>'08.11 - TV-STA - pasívna ...'!M29</f>
        <v>0</v>
      </c>
      <c r="AT125" s="92">
        <f t="shared" si="1"/>
        <v>0</v>
      </c>
      <c r="AU125" s="93">
        <f>'08.11 - TV-STA - pasívna ...'!W116</f>
        <v>0</v>
      </c>
      <c r="AV125" s="92">
        <f>'08.11 - TV-STA - pasívna ...'!M33</f>
        <v>0</v>
      </c>
      <c r="AW125" s="92">
        <f>'08.11 - TV-STA - pasívna ...'!M34</f>
        <v>0</v>
      </c>
      <c r="AX125" s="92">
        <f>'08.11 - TV-STA - pasívna ...'!M35</f>
        <v>0</v>
      </c>
      <c r="AY125" s="92">
        <f>'08.11 - TV-STA - pasívna ...'!M36</f>
        <v>0</v>
      </c>
      <c r="AZ125" s="92">
        <f>'08.11 - TV-STA - pasívna ...'!H33</f>
        <v>0</v>
      </c>
      <c r="BA125" s="92">
        <f>'08.11 - TV-STA - pasívna ...'!H34</f>
        <v>0</v>
      </c>
      <c r="BB125" s="92">
        <f>'08.11 - TV-STA - pasívna ...'!H35</f>
        <v>0</v>
      </c>
      <c r="BC125" s="92">
        <f>'08.11 - TV-STA - pasívna ...'!H36</f>
        <v>0</v>
      </c>
      <c r="BD125" s="94">
        <f>'08.11 - TV-STA - pasívna ...'!H37</f>
        <v>0</v>
      </c>
      <c r="BT125" s="95" t="s">
        <v>102</v>
      </c>
      <c r="BV125" s="95" t="s">
        <v>77</v>
      </c>
      <c r="BW125" s="95" t="s">
        <v>196</v>
      </c>
      <c r="BX125" s="95" t="s">
        <v>163</v>
      </c>
    </row>
    <row r="126" spans="1:76" s="6" customFormat="1" ht="16.5" customHeight="1">
      <c r="A126" s="79" t="s">
        <v>80</v>
      </c>
      <c r="B126" s="89"/>
      <c r="C126" s="8"/>
      <c r="D126" s="8"/>
      <c r="E126" s="174" t="s">
        <v>197</v>
      </c>
      <c r="F126" s="174"/>
      <c r="G126" s="174"/>
      <c r="H126" s="174"/>
      <c r="I126" s="174"/>
      <c r="J126" s="8"/>
      <c r="K126" s="174" t="s">
        <v>198</v>
      </c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2">
        <f>'08.12 - TV-STA pasívna ča...'!M31</f>
        <v>0</v>
      </c>
      <c r="AH126" s="173"/>
      <c r="AI126" s="173"/>
      <c r="AJ126" s="173"/>
      <c r="AK126" s="173"/>
      <c r="AL126" s="173"/>
      <c r="AM126" s="173"/>
      <c r="AN126" s="172">
        <f t="shared" si="0"/>
        <v>0</v>
      </c>
      <c r="AO126" s="173"/>
      <c r="AP126" s="173"/>
      <c r="AQ126" s="90"/>
      <c r="AS126" s="91">
        <f>'08.12 - TV-STA pasívna ča...'!M29</f>
        <v>0</v>
      </c>
      <c r="AT126" s="92">
        <f t="shared" si="1"/>
        <v>0</v>
      </c>
      <c r="AU126" s="93">
        <f>'08.12 - TV-STA pasívna ča...'!W116</f>
        <v>0</v>
      </c>
      <c r="AV126" s="92">
        <f>'08.12 - TV-STA pasívna ča...'!M33</f>
        <v>0</v>
      </c>
      <c r="AW126" s="92">
        <f>'08.12 - TV-STA pasívna ča...'!M34</f>
        <v>0</v>
      </c>
      <c r="AX126" s="92">
        <f>'08.12 - TV-STA pasívna ča...'!M35</f>
        <v>0</v>
      </c>
      <c r="AY126" s="92">
        <f>'08.12 - TV-STA pasívna ča...'!M36</f>
        <v>0</v>
      </c>
      <c r="AZ126" s="92">
        <f>'08.12 - TV-STA pasívna ča...'!H33</f>
        <v>0</v>
      </c>
      <c r="BA126" s="92">
        <f>'08.12 - TV-STA pasívna ča...'!H34</f>
        <v>0</v>
      </c>
      <c r="BB126" s="92">
        <f>'08.12 - TV-STA pasívna ča...'!H35</f>
        <v>0</v>
      </c>
      <c r="BC126" s="92">
        <f>'08.12 - TV-STA pasívna ča...'!H36</f>
        <v>0</v>
      </c>
      <c r="BD126" s="94">
        <f>'08.12 - TV-STA pasívna ča...'!H37</f>
        <v>0</v>
      </c>
      <c r="BT126" s="95" t="s">
        <v>102</v>
      </c>
      <c r="BV126" s="95" t="s">
        <v>77</v>
      </c>
      <c r="BW126" s="95" t="s">
        <v>199</v>
      </c>
      <c r="BX126" s="95" t="s">
        <v>163</v>
      </c>
    </row>
    <row r="127" spans="1:76" s="6" customFormat="1" ht="16.5" customHeight="1">
      <c r="A127" s="79" t="s">
        <v>80</v>
      </c>
      <c r="B127" s="89"/>
      <c r="C127" s="8"/>
      <c r="D127" s="8"/>
      <c r="E127" s="174" t="s">
        <v>200</v>
      </c>
      <c r="F127" s="174"/>
      <c r="G127" s="174"/>
      <c r="H127" s="174"/>
      <c r="I127" s="174"/>
      <c r="J127" s="8"/>
      <c r="K127" s="174" t="s">
        <v>201</v>
      </c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74"/>
      <c r="AD127" s="174"/>
      <c r="AE127" s="174"/>
      <c r="AF127" s="174"/>
      <c r="AG127" s="172">
        <f>'08.13 - Elektrické zámky ...'!M31</f>
        <v>0</v>
      </c>
      <c r="AH127" s="173"/>
      <c r="AI127" s="173"/>
      <c r="AJ127" s="173"/>
      <c r="AK127" s="173"/>
      <c r="AL127" s="173"/>
      <c r="AM127" s="173"/>
      <c r="AN127" s="172">
        <f t="shared" si="0"/>
        <v>0</v>
      </c>
      <c r="AO127" s="173"/>
      <c r="AP127" s="173"/>
      <c r="AQ127" s="90"/>
      <c r="AS127" s="91">
        <f>'08.13 - Elektrické zámky ...'!M29</f>
        <v>0</v>
      </c>
      <c r="AT127" s="92">
        <f t="shared" si="1"/>
        <v>0</v>
      </c>
      <c r="AU127" s="93">
        <f>'08.13 - Elektrické zámky ...'!W116</f>
        <v>0</v>
      </c>
      <c r="AV127" s="92">
        <f>'08.13 - Elektrické zámky ...'!M33</f>
        <v>0</v>
      </c>
      <c r="AW127" s="92">
        <f>'08.13 - Elektrické zámky ...'!M34</f>
        <v>0</v>
      </c>
      <c r="AX127" s="92">
        <f>'08.13 - Elektrické zámky ...'!M35</f>
        <v>0</v>
      </c>
      <c r="AY127" s="92">
        <f>'08.13 - Elektrické zámky ...'!M36</f>
        <v>0</v>
      </c>
      <c r="AZ127" s="92">
        <f>'08.13 - Elektrické zámky ...'!H33</f>
        <v>0</v>
      </c>
      <c r="BA127" s="92">
        <f>'08.13 - Elektrické zámky ...'!H34</f>
        <v>0</v>
      </c>
      <c r="BB127" s="92">
        <f>'08.13 - Elektrické zámky ...'!H35</f>
        <v>0</v>
      </c>
      <c r="BC127" s="92">
        <f>'08.13 - Elektrické zámky ...'!H36</f>
        <v>0</v>
      </c>
      <c r="BD127" s="94">
        <f>'08.13 - Elektrické zámky ...'!H37</f>
        <v>0</v>
      </c>
      <c r="BT127" s="95" t="s">
        <v>102</v>
      </c>
      <c r="BV127" s="95" t="s">
        <v>77</v>
      </c>
      <c r="BW127" s="95" t="s">
        <v>202</v>
      </c>
      <c r="BX127" s="95" t="s">
        <v>163</v>
      </c>
    </row>
    <row r="128" spans="1:76" s="6" customFormat="1" ht="16.5" customHeight="1">
      <c r="A128" s="79" t="s">
        <v>80</v>
      </c>
      <c r="B128" s="89"/>
      <c r="C128" s="8"/>
      <c r="D128" s="8"/>
      <c r="E128" s="174" t="s">
        <v>203</v>
      </c>
      <c r="F128" s="174"/>
      <c r="G128" s="174"/>
      <c r="H128" s="174"/>
      <c r="I128" s="174"/>
      <c r="J128" s="8"/>
      <c r="K128" s="174" t="s">
        <v>204</v>
      </c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2">
        <f>'08.14 - Elektrické zámky ...'!M31</f>
        <v>0</v>
      </c>
      <c r="AH128" s="173"/>
      <c r="AI128" s="173"/>
      <c r="AJ128" s="173"/>
      <c r="AK128" s="173"/>
      <c r="AL128" s="173"/>
      <c r="AM128" s="173"/>
      <c r="AN128" s="172">
        <f t="shared" si="0"/>
        <v>0</v>
      </c>
      <c r="AO128" s="173"/>
      <c r="AP128" s="173"/>
      <c r="AQ128" s="90"/>
      <c r="AS128" s="96">
        <f>'08.14 - Elektrické zámky ...'!M29</f>
        <v>0</v>
      </c>
      <c r="AT128" s="97">
        <f t="shared" si="1"/>
        <v>0</v>
      </c>
      <c r="AU128" s="98">
        <f>'08.14 - Elektrické zámky ...'!W116</f>
        <v>0</v>
      </c>
      <c r="AV128" s="97">
        <f>'08.14 - Elektrické zámky ...'!M33</f>
        <v>0</v>
      </c>
      <c r="AW128" s="97">
        <f>'08.14 - Elektrické zámky ...'!M34</f>
        <v>0</v>
      </c>
      <c r="AX128" s="97">
        <f>'08.14 - Elektrické zámky ...'!M35</f>
        <v>0</v>
      </c>
      <c r="AY128" s="97">
        <f>'08.14 - Elektrické zámky ...'!M36</f>
        <v>0</v>
      </c>
      <c r="AZ128" s="97">
        <f>'08.14 - Elektrické zámky ...'!H33</f>
        <v>0</v>
      </c>
      <c r="BA128" s="97">
        <f>'08.14 - Elektrické zámky ...'!H34</f>
        <v>0</v>
      </c>
      <c r="BB128" s="97">
        <f>'08.14 - Elektrické zámky ...'!H35</f>
        <v>0</v>
      </c>
      <c r="BC128" s="97">
        <f>'08.14 - Elektrické zámky ...'!H36</f>
        <v>0</v>
      </c>
      <c r="BD128" s="99">
        <f>'08.14 - Elektrické zámky ...'!H37</f>
        <v>0</v>
      </c>
      <c r="BT128" s="95" t="s">
        <v>102</v>
      </c>
      <c r="BV128" s="95" t="s">
        <v>77</v>
      </c>
      <c r="BW128" s="95" t="s">
        <v>205</v>
      </c>
      <c r="BX128" s="95" t="s">
        <v>163</v>
      </c>
    </row>
    <row r="129" spans="2:48">
      <c r="B129" s="23"/>
      <c r="AQ129" s="24"/>
    </row>
    <row r="130" spans="2:48" s="1" customFormat="1" ht="30" customHeight="1">
      <c r="B130" s="31"/>
      <c r="C130" s="72" t="s">
        <v>206</v>
      </c>
      <c r="AG130" s="168">
        <v>0</v>
      </c>
      <c r="AH130" s="168"/>
      <c r="AI130" s="168"/>
      <c r="AJ130" s="168"/>
      <c r="AK130" s="168"/>
      <c r="AL130" s="168"/>
      <c r="AM130" s="168"/>
      <c r="AN130" s="168">
        <v>0</v>
      </c>
      <c r="AO130" s="168"/>
      <c r="AP130" s="168"/>
      <c r="AQ130" s="32"/>
      <c r="AS130" s="68" t="s">
        <v>207</v>
      </c>
      <c r="AT130" s="69" t="s">
        <v>208</v>
      </c>
      <c r="AU130" s="69" t="s">
        <v>39</v>
      </c>
      <c r="AV130" s="70" t="s">
        <v>62</v>
      </c>
    </row>
    <row r="131" spans="2:48" s="1" customFormat="1" ht="10.9" customHeight="1">
      <c r="B131" s="31"/>
      <c r="AQ131" s="32"/>
      <c r="AS131" s="100"/>
      <c r="AT131" s="50"/>
      <c r="AU131" s="50"/>
      <c r="AV131" s="52"/>
    </row>
    <row r="132" spans="2:48" s="1" customFormat="1" ht="30" customHeight="1">
      <c r="B132" s="31"/>
      <c r="C132" s="101" t="s">
        <v>209</v>
      </c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69" t="e">
        <f>ROUND(AG87+AG130,2)</f>
        <v>#REF!</v>
      </c>
      <c r="AH132" s="169"/>
      <c r="AI132" s="169"/>
      <c r="AJ132" s="169"/>
      <c r="AK132" s="169"/>
      <c r="AL132" s="169"/>
      <c r="AM132" s="169"/>
      <c r="AN132" s="169" t="e">
        <f>AN87+AN130</f>
        <v>#REF!</v>
      </c>
      <c r="AO132" s="169"/>
      <c r="AP132" s="169"/>
      <c r="AQ132" s="32"/>
    </row>
    <row r="133" spans="2:48" s="1" customFormat="1" ht="6.95" customHeight="1">
      <c r="B133" s="53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5"/>
    </row>
  </sheetData>
  <mergeCells count="205">
    <mergeCell ref="C2:AP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G87:AM87"/>
    <mergeCell ref="AN87:AP87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N93:AP93"/>
    <mergeCell ref="AG93:AM93"/>
    <mergeCell ref="D93:H93"/>
    <mergeCell ref="J93:AF93"/>
    <mergeCell ref="AN94:AP94"/>
    <mergeCell ref="AG94:AM94"/>
    <mergeCell ref="E94:I94"/>
    <mergeCell ref="K94:AF94"/>
    <mergeCell ref="AN95:AP95"/>
    <mergeCell ref="AG95:AM95"/>
    <mergeCell ref="E95:I95"/>
    <mergeCell ref="K95:AF95"/>
    <mergeCell ref="AN96:AP96"/>
    <mergeCell ref="AG96:AM96"/>
    <mergeCell ref="E96:I96"/>
    <mergeCell ref="K96:AF96"/>
    <mergeCell ref="AN97:AP97"/>
    <mergeCell ref="AG97:AM97"/>
    <mergeCell ref="E97:I97"/>
    <mergeCell ref="K97:AF97"/>
    <mergeCell ref="AN98:AP98"/>
    <mergeCell ref="AG98:AM98"/>
    <mergeCell ref="E98:I98"/>
    <mergeCell ref="K98:AF98"/>
    <mergeCell ref="AN99:AP99"/>
    <mergeCell ref="AG99:AM99"/>
    <mergeCell ref="E99:I99"/>
    <mergeCell ref="K99:AF99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AN102:AP102"/>
    <mergeCell ref="AG102:AM102"/>
    <mergeCell ref="E102:I102"/>
    <mergeCell ref="K102:AF102"/>
    <mergeCell ref="AN103:AP103"/>
    <mergeCell ref="AG103:AM103"/>
    <mergeCell ref="E103:I103"/>
    <mergeCell ref="K103:AF103"/>
    <mergeCell ref="AN104:AP104"/>
    <mergeCell ref="AG104:AM104"/>
    <mergeCell ref="E104:I104"/>
    <mergeCell ref="K104:AF104"/>
    <mergeCell ref="AN105:AP105"/>
    <mergeCell ref="AG105:AM105"/>
    <mergeCell ref="E105:I105"/>
    <mergeCell ref="K105:AF105"/>
    <mergeCell ref="AN106:AP106"/>
    <mergeCell ref="AG106:AM106"/>
    <mergeCell ref="E106:I106"/>
    <mergeCell ref="K106:AF106"/>
    <mergeCell ref="AN107:AP107"/>
    <mergeCell ref="AG107:AM107"/>
    <mergeCell ref="E107:I107"/>
    <mergeCell ref="K107:AF107"/>
    <mergeCell ref="AN108:AP108"/>
    <mergeCell ref="AG108:AM108"/>
    <mergeCell ref="E108:I108"/>
    <mergeCell ref="K108:AF108"/>
    <mergeCell ref="AN109:AP109"/>
    <mergeCell ref="AG109:AM109"/>
    <mergeCell ref="E109:I109"/>
    <mergeCell ref="K109:AF109"/>
    <mergeCell ref="AN110:AP110"/>
    <mergeCell ref="AG110:AM110"/>
    <mergeCell ref="E110:I110"/>
    <mergeCell ref="K110:AF110"/>
    <mergeCell ref="AN111:AP111"/>
    <mergeCell ref="AG111:AM111"/>
    <mergeCell ref="E111:I111"/>
    <mergeCell ref="K111:AF111"/>
    <mergeCell ref="AN112:AP112"/>
    <mergeCell ref="AG112:AM112"/>
    <mergeCell ref="E112:I112"/>
    <mergeCell ref="K112:AF112"/>
    <mergeCell ref="AN113:AP113"/>
    <mergeCell ref="AG113:AM113"/>
    <mergeCell ref="E113:I113"/>
    <mergeCell ref="K113:AF113"/>
    <mergeCell ref="AN114:AP114"/>
    <mergeCell ref="AG114:AM114"/>
    <mergeCell ref="D114:H114"/>
    <mergeCell ref="J114:AF114"/>
    <mergeCell ref="AN115:AP115"/>
    <mergeCell ref="AG115:AM115"/>
    <mergeCell ref="E115:I115"/>
    <mergeCell ref="K115:AF115"/>
    <mergeCell ref="AN116:AP116"/>
    <mergeCell ref="AG116:AM116"/>
    <mergeCell ref="E116:I116"/>
    <mergeCell ref="K116:AF116"/>
    <mergeCell ref="AN117:AP117"/>
    <mergeCell ref="AG117:AM117"/>
    <mergeCell ref="E117:I117"/>
    <mergeCell ref="K117:AF117"/>
    <mergeCell ref="AN118:AP118"/>
    <mergeCell ref="AG118:AM118"/>
    <mergeCell ref="E118:I118"/>
    <mergeCell ref="K118:AF118"/>
    <mergeCell ref="AN119:AP119"/>
    <mergeCell ref="AG119:AM119"/>
    <mergeCell ref="E119:I119"/>
    <mergeCell ref="K119:AF119"/>
    <mergeCell ref="K124:AF124"/>
    <mergeCell ref="AN125:AP125"/>
    <mergeCell ref="AG125:AM125"/>
    <mergeCell ref="E125:I125"/>
    <mergeCell ref="K125:AF125"/>
    <mergeCell ref="AN120:AP120"/>
    <mergeCell ref="AG120:AM120"/>
    <mergeCell ref="E120:I120"/>
    <mergeCell ref="K120:AF120"/>
    <mergeCell ref="AN121:AP121"/>
    <mergeCell ref="AG121:AM121"/>
    <mergeCell ref="E121:I121"/>
    <mergeCell ref="K121:AF121"/>
    <mergeCell ref="AN122:AP122"/>
    <mergeCell ref="AG122:AM122"/>
    <mergeCell ref="E122:I122"/>
    <mergeCell ref="K122:AF122"/>
    <mergeCell ref="AG130:AM130"/>
    <mergeCell ref="AN130:AP130"/>
    <mergeCell ref="AG132:AM132"/>
    <mergeCell ref="AN132:AP132"/>
    <mergeCell ref="AR2:BE2"/>
    <mergeCell ref="AN126:AP126"/>
    <mergeCell ref="AG126:AM126"/>
    <mergeCell ref="E126:I126"/>
    <mergeCell ref="K126:AF126"/>
    <mergeCell ref="AN127:AP127"/>
    <mergeCell ref="AG127:AM127"/>
    <mergeCell ref="E127:I127"/>
    <mergeCell ref="K127:AF127"/>
    <mergeCell ref="AN128:AP128"/>
    <mergeCell ref="AG128:AM128"/>
    <mergeCell ref="E128:I128"/>
    <mergeCell ref="K128:AF128"/>
    <mergeCell ref="AN123:AP123"/>
    <mergeCell ref="AG123:AM123"/>
    <mergeCell ref="E123:I123"/>
    <mergeCell ref="K123:AF123"/>
    <mergeCell ref="AN124:AP124"/>
    <mergeCell ref="AG124:AM124"/>
    <mergeCell ref="E124:I124"/>
  </mergeCells>
  <hyperlinks>
    <hyperlink ref="K1:S1" location="C2" display="1) Súhrnný list stavby"/>
    <hyperlink ref="W1:AF1" location="C87" display="2) Rekapitulácia objektov"/>
    <hyperlink ref="A88" location="'01 - SO 01 Zdravotnícke z...'!C2" display="/"/>
    <hyperlink ref="A89" location="'02 - SO 01 Zdravotechnick...'!C2" display="/"/>
    <hyperlink ref="A90" location="'03 - SO 01 Plynofikácia a...'!C2" display="/"/>
    <hyperlink ref="A91" location="'04 - SO 01 Ústredné vykur...'!C2" display="/"/>
    <hyperlink ref="A92" location="'06 - SO 01 Vzduchotechnika'!C2" display="/"/>
    <hyperlink ref="A94" location="'07.1 - Silnoprúdové rozvo...'!C2" display="/"/>
    <hyperlink ref="A95" location="'07.2 - Rozvádzače 1.PP-3.NP'!C2" display="/"/>
    <hyperlink ref="A96" location="'07.3 - UPS 1.PP-3.NP'!C2" display="/"/>
    <hyperlink ref="A97" location="'07.4 - Rozvádzače 4.NP'!C2" display="/"/>
    <hyperlink ref="A98" location="'07.5 - Elektromontáže 1.P...'!C2" display="/"/>
    <hyperlink ref="A99" location="'07.6 - Svietidlá 1.PP-3.NP'!C2" display="/"/>
    <hyperlink ref="A100" location="'07.7 - Núdzové osvetlenie...'!C2" display="/"/>
    <hyperlink ref="A101" location="'07.8 - Núdzové svietidlá ...'!C2" display="/"/>
    <hyperlink ref="A102" location="'07.9 - HZS 1PP-3.NP'!C2" display="/"/>
    <hyperlink ref="A103" location="'07.10 - Elektromontáže  4.NP'!C2" display="/"/>
    <hyperlink ref="A104" location="'07.11 - Svietidlá 4.NP'!C2" display="/"/>
    <hyperlink ref="A105" location="'07.12 - Núdzové osvetleni...'!C2" display="/"/>
    <hyperlink ref="A106" location="'07.13 - Núdzové svietidlá...'!C2" display="/"/>
    <hyperlink ref="A107" location="'07.14 - HZS 4.NP'!C2" display="/"/>
    <hyperlink ref="A108" location="'07.15 - Bleskozvod a uzem...'!C2" display="/"/>
    <hyperlink ref="A109" location="'07.16 - MaR pre UK 1.PP-3.NP'!C2" display="/"/>
    <hyperlink ref="A110" location="'07.17 - MaR pre VZT 1.PP ...'!C2" display="/"/>
    <hyperlink ref="A111" location="'07.18 - MaR a PRS pre UK ...'!C2" display="/"/>
    <hyperlink ref="A112" location="'07.19 - MaR a PRS 4.NP'!C2" display="/"/>
    <hyperlink ref="A113" location="'07.20 - MaR a PRS pre UK ...'!C2" display="/"/>
    <hyperlink ref="A115" location="'08.1 - Elektrická požiarn...'!C2" display="/"/>
    <hyperlink ref="A116" location="'08.2 - Elektrická požiarn...'!C2" display="/"/>
    <hyperlink ref="A117" location="'08.3 - Hlasová signalizác...'!C2" display="/"/>
    <hyperlink ref="A118" location="'08.4 - Hlasová signalizác...'!C2" display="/"/>
    <hyperlink ref="A119" location="'08.5 - SLP rozvody Komun....'!C2" display="/"/>
    <hyperlink ref="A120" location="'08.6 - SLP rozvody - Komu...'!C2" display="/"/>
    <hyperlink ref="A121" location="'08.7 - SLP - Komunikačný ...'!C2" display="/"/>
    <hyperlink ref="A122" location="'08.8 - SLP - Komunikačný ...'!C2" display="/"/>
    <hyperlink ref="A123" location="'08.9 - Štrukturovaná kabe...'!C2" display="/"/>
    <hyperlink ref="A124" location="'08.10 - Štrukturovaná kab...'!C2" display="/"/>
    <hyperlink ref="A125" location="'08.11 - TV-STA - pasívna ...'!C2" display="/"/>
    <hyperlink ref="A126" location="'08.12 - TV-STA pasívna ča...'!C2" display="/"/>
    <hyperlink ref="A127" location="'08.13 - Elektrické zámky ...'!C2" display="/"/>
    <hyperlink ref="A128" location="'08.14 - Elektrické zámky 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N148"/>
  <sheetViews>
    <sheetView showGridLines="0" workbookViewId="0">
      <pane ySplit="1" topLeftCell="A2" activePane="bottomLeft" state="frozen"/>
      <selection pane="bottomLeft" activeCell="L130" sqref="L119:M13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6"/>
      <c r="B1" s="13"/>
      <c r="C1" s="13"/>
      <c r="D1" s="14" t="s">
        <v>1</v>
      </c>
      <c r="E1" s="13"/>
      <c r="F1" s="15" t="s">
        <v>210</v>
      </c>
      <c r="G1" s="15"/>
      <c r="H1" s="214" t="s">
        <v>211</v>
      </c>
      <c r="I1" s="214"/>
      <c r="J1" s="214"/>
      <c r="K1" s="214"/>
      <c r="L1" s="15" t="s">
        <v>212</v>
      </c>
      <c r="M1" s="13"/>
      <c r="N1" s="13"/>
      <c r="O1" s="14" t="s">
        <v>213</v>
      </c>
      <c r="P1" s="13"/>
      <c r="Q1" s="13"/>
      <c r="R1" s="13"/>
      <c r="S1" s="15" t="s">
        <v>214</v>
      </c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170" t="s">
        <v>8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T2" s="19" t="s">
        <v>169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75</v>
      </c>
    </row>
    <row r="4" spans="1:66" ht="36.950000000000003" customHeight="1">
      <c r="B4" s="23"/>
      <c r="C4" s="191" t="s">
        <v>215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24"/>
      <c r="T4" s="18" t="s">
        <v>12</v>
      </c>
      <c r="AT4" s="19" t="s">
        <v>6</v>
      </c>
    </row>
    <row r="5" spans="1:66" ht="6.95" customHeight="1">
      <c r="B5" s="23"/>
      <c r="R5" s="24"/>
    </row>
    <row r="6" spans="1:66" ht="25.35" customHeight="1">
      <c r="B6" s="23"/>
      <c r="D6" s="28" t="s">
        <v>16</v>
      </c>
      <c r="F6" s="226" t="str">
        <f>'Rekapitulácia stavby'!K6</f>
        <v>Modernizácia pracovísk akútnej zdravotnej starostlivosti Gynekologicko - pôrodníckeho oddelenia v Nemocnici Krompachy</v>
      </c>
      <c r="G6" s="227"/>
      <c r="H6" s="227"/>
      <c r="I6" s="227"/>
      <c r="J6" s="227"/>
      <c r="K6" s="227"/>
      <c r="L6" s="227"/>
      <c r="M6" s="227"/>
      <c r="N6" s="227"/>
      <c r="O6" s="227"/>
      <c r="P6" s="227"/>
      <c r="R6" s="24"/>
    </row>
    <row r="7" spans="1:66" ht="25.35" customHeight="1">
      <c r="B7" s="23"/>
      <c r="D7" s="28" t="s">
        <v>216</v>
      </c>
      <c r="F7" s="226" t="s">
        <v>3576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R7" s="24"/>
    </row>
    <row r="8" spans="1:66" s="1" customFormat="1" ht="32.85" customHeight="1">
      <c r="B8" s="31"/>
      <c r="D8" s="27" t="s">
        <v>2969</v>
      </c>
      <c r="F8" s="203" t="s">
        <v>3686</v>
      </c>
      <c r="G8" s="225"/>
      <c r="H8" s="225"/>
      <c r="I8" s="225"/>
      <c r="J8" s="225"/>
      <c r="K8" s="225"/>
      <c r="L8" s="225"/>
      <c r="M8" s="225"/>
      <c r="N8" s="225"/>
      <c r="O8" s="225"/>
      <c r="P8" s="225"/>
      <c r="R8" s="32"/>
    </row>
    <row r="9" spans="1:66" s="1" customFormat="1" ht="14.45" customHeight="1">
      <c r="B9" s="31"/>
      <c r="D9" s="28" t="s">
        <v>18</v>
      </c>
      <c r="F9" s="26" t="s">
        <v>5</v>
      </c>
      <c r="M9" s="28" t="s">
        <v>19</v>
      </c>
      <c r="O9" s="26" t="s">
        <v>5</v>
      </c>
      <c r="R9" s="32"/>
    </row>
    <row r="10" spans="1:66" s="1" customFormat="1" ht="14.45" customHeight="1">
      <c r="B10" s="31"/>
      <c r="D10" s="28" t="s">
        <v>20</v>
      </c>
      <c r="F10" s="26" t="s">
        <v>21</v>
      </c>
      <c r="M10" s="28" t="s">
        <v>22</v>
      </c>
      <c r="O10" s="228" t="str">
        <f>'Rekapitulácia stavby'!AN8</f>
        <v>15. 5. 2018</v>
      </c>
      <c r="P10" s="228"/>
      <c r="R10" s="32"/>
    </row>
    <row r="11" spans="1:66" s="1" customFormat="1" ht="10.9" customHeight="1">
      <c r="B11" s="31"/>
      <c r="R11" s="32"/>
    </row>
    <row r="12" spans="1:66" s="1" customFormat="1" ht="14.45" customHeight="1">
      <c r="B12" s="31"/>
      <c r="D12" s="28" t="s">
        <v>24</v>
      </c>
      <c r="M12" s="28" t="s">
        <v>25</v>
      </c>
      <c r="O12" s="202" t="s">
        <v>5</v>
      </c>
      <c r="P12" s="202"/>
      <c r="R12" s="32"/>
    </row>
    <row r="13" spans="1:66" s="1" customFormat="1" ht="18" customHeight="1">
      <c r="B13" s="31"/>
      <c r="E13" s="26" t="s">
        <v>26</v>
      </c>
      <c r="M13" s="28" t="s">
        <v>27</v>
      </c>
      <c r="O13" s="202" t="s">
        <v>5</v>
      </c>
      <c r="P13" s="202"/>
      <c r="R13" s="32"/>
    </row>
    <row r="14" spans="1:66" s="1" customFormat="1" ht="6.95" customHeight="1">
      <c r="B14" s="31"/>
      <c r="R14" s="32"/>
    </row>
    <row r="15" spans="1:66" s="1" customFormat="1" ht="14.45" customHeight="1">
      <c r="B15" s="31"/>
      <c r="D15" s="28" t="s">
        <v>28</v>
      </c>
      <c r="M15" s="28" t="s">
        <v>25</v>
      </c>
      <c r="O15" s="202" t="s">
        <v>5</v>
      </c>
      <c r="P15" s="202"/>
      <c r="R15" s="32"/>
    </row>
    <row r="16" spans="1:66" s="1" customFormat="1" ht="18" customHeight="1">
      <c r="B16" s="31"/>
      <c r="E16" s="26" t="s">
        <v>29</v>
      </c>
      <c r="M16" s="28" t="s">
        <v>27</v>
      </c>
      <c r="O16" s="202" t="s">
        <v>5</v>
      </c>
      <c r="P16" s="202"/>
      <c r="R16" s="32"/>
    </row>
    <row r="17" spans="2:18" s="1" customFormat="1" ht="6.95" customHeight="1">
      <c r="B17" s="31"/>
      <c r="R17" s="32"/>
    </row>
    <row r="18" spans="2:18" s="1" customFormat="1" ht="14.45" customHeight="1">
      <c r="B18" s="31"/>
      <c r="D18" s="28" t="s">
        <v>30</v>
      </c>
      <c r="M18" s="28" t="s">
        <v>25</v>
      </c>
      <c r="O18" s="202" t="s">
        <v>5</v>
      </c>
      <c r="P18" s="202"/>
      <c r="R18" s="32"/>
    </row>
    <row r="19" spans="2:18" s="1" customFormat="1" ht="18" customHeight="1">
      <c r="B19" s="31"/>
      <c r="E19" s="26" t="s">
        <v>31</v>
      </c>
      <c r="M19" s="28" t="s">
        <v>27</v>
      </c>
      <c r="O19" s="202" t="s">
        <v>5</v>
      </c>
      <c r="P19" s="202"/>
      <c r="R19" s="32"/>
    </row>
    <row r="20" spans="2:18" s="1" customFormat="1" ht="6.95" customHeight="1">
      <c r="B20" s="31"/>
      <c r="R20" s="32"/>
    </row>
    <row r="21" spans="2:18" s="1" customFormat="1" ht="14.45" customHeight="1">
      <c r="B21" s="31"/>
      <c r="D21" s="28" t="s">
        <v>33</v>
      </c>
      <c r="M21" s="28" t="s">
        <v>25</v>
      </c>
      <c r="O21" s="202" t="str">
        <f>IF('Rekapitulácia stavby'!AN19="","",'Rekapitulácia stavby'!AN19)</f>
        <v/>
      </c>
      <c r="P21" s="202"/>
      <c r="R21" s="32"/>
    </row>
    <row r="22" spans="2:18" s="1" customFormat="1" ht="18" customHeight="1">
      <c r="B22" s="31"/>
      <c r="E22" s="26" t="str">
        <f>IF('Rekapitulácia stavby'!E20="","",'Rekapitulácia stavby'!E20)</f>
        <v xml:space="preserve"> </v>
      </c>
      <c r="M22" s="28" t="s">
        <v>27</v>
      </c>
      <c r="O22" s="202" t="str">
        <f>IF('Rekapitulácia stavby'!AN20="","",'Rekapitulácia stavby'!AN20)</f>
        <v/>
      </c>
      <c r="P22" s="202"/>
      <c r="R22" s="32"/>
    </row>
    <row r="23" spans="2:18" s="1" customFormat="1" ht="6.95" customHeight="1">
      <c r="B23" s="31"/>
      <c r="R23" s="32"/>
    </row>
    <row r="24" spans="2:18" s="1" customFormat="1" ht="14.45" customHeight="1">
      <c r="B24" s="31"/>
      <c r="D24" s="28" t="s">
        <v>35</v>
      </c>
      <c r="R24" s="32"/>
    </row>
    <row r="25" spans="2:18" s="1" customFormat="1" ht="16.5" customHeight="1">
      <c r="B25" s="31"/>
      <c r="E25" s="204" t="s">
        <v>5</v>
      </c>
      <c r="F25" s="204"/>
      <c r="G25" s="204"/>
      <c r="H25" s="204"/>
      <c r="I25" s="204"/>
      <c r="J25" s="204"/>
      <c r="K25" s="204"/>
      <c r="L25" s="204"/>
      <c r="R25" s="32"/>
    </row>
    <row r="26" spans="2:18" s="1" customFormat="1" ht="6.95" customHeight="1">
      <c r="B26" s="31"/>
      <c r="R26" s="32"/>
    </row>
    <row r="27" spans="2:18" s="1" customFormat="1" ht="6.95" customHeight="1">
      <c r="B27" s="31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R27" s="32"/>
    </row>
    <row r="28" spans="2:18" s="1" customFormat="1" ht="14.45" customHeight="1">
      <c r="B28" s="31"/>
      <c r="D28" s="95" t="s">
        <v>218</v>
      </c>
      <c r="M28" s="205">
        <f>N89</f>
        <v>0</v>
      </c>
      <c r="N28" s="205"/>
      <c r="O28" s="205"/>
      <c r="P28" s="205"/>
      <c r="R28" s="32"/>
    </row>
    <row r="29" spans="2:18" s="1" customFormat="1" ht="14.45" customHeight="1">
      <c r="B29" s="31"/>
      <c r="D29" s="30" t="s">
        <v>219</v>
      </c>
      <c r="M29" s="205">
        <f>N96</f>
        <v>0</v>
      </c>
      <c r="N29" s="205"/>
      <c r="O29" s="205"/>
      <c r="P29" s="205"/>
      <c r="R29" s="32"/>
    </row>
    <row r="30" spans="2:18" s="1" customFormat="1" ht="6.95" customHeight="1">
      <c r="B30" s="31"/>
      <c r="R30" s="32"/>
    </row>
    <row r="31" spans="2:18" s="1" customFormat="1" ht="25.35" customHeight="1">
      <c r="B31" s="31"/>
      <c r="D31" s="103" t="s">
        <v>38</v>
      </c>
      <c r="M31" s="237">
        <f>ROUND(M28+M29,2)</f>
        <v>0</v>
      </c>
      <c r="N31" s="225"/>
      <c r="O31" s="225"/>
      <c r="P31" s="225"/>
      <c r="R31" s="32"/>
    </row>
    <row r="32" spans="2:18" s="1" customFormat="1" ht="6.95" customHeight="1">
      <c r="B32" s="31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R32" s="32"/>
    </row>
    <row r="33" spans="2:18" s="1" customFormat="1" ht="14.45" customHeight="1">
      <c r="B33" s="31"/>
      <c r="D33" s="36" t="s">
        <v>39</v>
      </c>
      <c r="E33" s="36" t="s">
        <v>40</v>
      </c>
      <c r="F33" s="37">
        <v>0.2</v>
      </c>
      <c r="G33" s="104" t="s">
        <v>41</v>
      </c>
      <c r="H33" s="234">
        <f>ROUND((SUM(BE96:BE97)+SUM(BE116:BE147)), 2)</f>
        <v>0</v>
      </c>
      <c r="I33" s="225"/>
      <c r="J33" s="225"/>
      <c r="M33" s="234">
        <f>ROUND(ROUND((SUM(BE96:BE97)+SUM(BE116:BE147)), 2)*F33, 2)</f>
        <v>0</v>
      </c>
      <c r="N33" s="225"/>
      <c r="O33" s="225"/>
      <c r="P33" s="225"/>
      <c r="R33" s="32"/>
    </row>
    <row r="34" spans="2:18" s="1" customFormat="1" ht="14.45" customHeight="1">
      <c r="B34" s="31"/>
      <c r="E34" s="36" t="s">
        <v>42</v>
      </c>
      <c r="F34" s="37">
        <v>0.2</v>
      </c>
      <c r="G34" s="104" t="s">
        <v>41</v>
      </c>
      <c r="H34" s="234">
        <f>ROUND((SUM(BF96:BF97)+SUM(BF116:BF147)), 2)</f>
        <v>0</v>
      </c>
      <c r="I34" s="225"/>
      <c r="J34" s="225"/>
      <c r="M34" s="234">
        <f>ROUND(ROUND((SUM(BF96:BF97)+SUM(BF116:BF147)), 2)*F34, 2)</f>
        <v>0</v>
      </c>
      <c r="N34" s="225"/>
      <c r="O34" s="225"/>
      <c r="P34" s="225"/>
      <c r="R34" s="32"/>
    </row>
    <row r="35" spans="2:18" s="1" customFormat="1" ht="14.45" hidden="1" customHeight="1">
      <c r="B35" s="31"/>
      <c r="E35" s="36" t="s">
        <v>43</v>
      </c>
      <c r="F35" s="37">
        <v>0.2</v>
      </c>
      <c r="G35" s="104" t="s">
        <v>41</v>
      </c>
      <c r="H35" s="234">
        <f>ROUND((SUM(BG96:BG97)+SUM(BG116:BG147)), 2)</f>
        <v>0</v>
      </c>
      <c r="I35" s="225"/>
      <c r="J35" s="225"/>
      <c r="M35" s="234">
        <v>0</v>
      </c>
      <c r="N35" s="225"/>
      <c r="O35" s="225"/>
      <c r="P35" s="225"/>
      <c r="R35" s="32"/>
    </row>
    <row r="36" spans="2:18" s="1" customFormat="1" ht="14.45" hidden="1" customHeight="1">
      <c r="B36" s="31"/>
      <c r="E36" s="36" t="s">
        <v>44</v>
      </c>
      <c r="F36" s="37">
        <v>0.2</v>
      </c>
      <c r="G36" s="104" t="s">
        <v>41</v>
      </c>
      <c r="H36" s="234">
        <f>ROUND((SUM(BH96:BH97)+SUM(BH116:BH147)), 2)</f>
        <v>0</v>
      </c>
      <c r="I36" s="225"/>
      <c r="J36" s="225"/>
      <c r="M36" s="234">
        <v>0</v>
      </c>
      <c r="N36" s="225"/>
      <c r="O36" s="225"/>
      <c r="P36" s="225"/>
      <c r="R36" s="32"/>
    </row>
    <row r="37" spans="2:18" s="1" customFormat="1" ht="14.45" hidden="1" customHeight="1">
      <c r="B37" s="31"/>
      <c r="E37" s="36" t="s">
        <v>45</v>
      </c>
      <c r="F37" s="37">
        <v>0</v>
      </c>
      <c r="G37" s="104" t="s">
        <v>41</v>
      </c>
      <c r="H37" s="234">
        <f>ROUND((SUM(BI96:BI97)+SUM(BI116:BI147)), 2)</f>
        <v>0</v>
      </c>
      <c r="I37" s="225"/>
      <c r="J37" s="225"/>
      <c r="M37" s="234">
        <v>0</v>
      </c>
      <c r="N37" s="225"/>
      <c r="O37" s="225"/>
      <c r="P37" s="225"/>
      <c r="R37" s="32"/>
    </row>
    <row r="38" spans="2:18" s="1" customFormat="1" ht="6.95" customHeight="1">
      <c r="B38" s="31"/>
      <c r="R38" s="32"/>
    </row>
    <row r="39" spans="2:18" s="1" customFormat="1" ht="25.35" customHeight="1">
      <c r="B39" s="31"/>
      <c r="C39" s="102"/>
      <c r="D39" s="105" t="s">
        <v>46</v>
      </c>
      <c r="E39" s="67"/>
      <c r="F39" s="67"/>
      <c r="G39" s="106" t="s">
        <v>47</v>
      </c>
      <c r="H39" s="107" t="s">
        <v>48</v>
      </c>
      <c r="I39" s="67"/>
      <c r="J39" s="67"/>
      <c r="K39" s="67"/>
      <c r="L39" s="235">
        <f>SUM(M31:M37)</f>
        <v>0</v>
      </c>
      <c r="M39" s="235"/>
      <c r="N39" s="235"/>
      <c r="O39" s="235"/>
      <c r="P39" s="236"/>
      <c r="Q39" s="102"/>
      <c r="R39" s="32"/>
    </row>
    <row r="40" spans="2:18" s="1" customFormat="1" ht="14.45" customHeight="1">
      <c r="B40" s="31"/>
      <c r="R40" s="32"/>
    </row>
    <row r="41" spans="2:18" s="1" customFormat="1" ht="14.45" customHeight="1">
      <c r="B41" s="31"/>
      <c r="R41" s="32"/>
    </row>
    <row r="42" spans="2:18">
      <c r="B42" s="23"/>
      <c r="R42" s="24"/>
    </row>
    <row r="43" spans="2:18">
      <c r="B43" s="23"/>
      <c r="R43" s="24"/>
    </row>
    <row r="44" spans="2:18">
      <c r="B44" s="23"/>
      <c r="R44" s="24"/>
    </row>
    <row r="45" spans="2:18">
      <c r="B45" s="23"/>
      <c r="R45" s="24"/>
    </row>
    <row r="46" spans="2:18">
      <c r="B46" s="23"/>
      <c r="R46" s="24"/>
    </row>
    <row r="47" spans="2:18">
      <c r="B47" s="23"/>
      <c r="R47" s="24"/>
    </row>
    <row r="48" spans="2:18">
      <c r="B48" s="23"/>
      <c r="R48" s="24"/>
    </row>
    <row r="49" spans="2:18">
      <c r="B49" s="23"/>
      <c r="R49" s="24"/>
    </row>
    <row r="50" spans="2:18" s="1" customFormat="1" ht="15">
      <c r="B50" s="31"/>
      <c r="D50" s="44" t="s">
        <v>49</v>
      </c>
      <c r="E50" s="45"/>
      <c r="F50" s="45"/>
      <c r="G50" s="45"/>
      <c r="H50" s="46"/>
      <c r="J50" s="44" t="s">
        <v>50</v>
      </c>
      <c r="K50" s="45"/>
      <c r="L50" s="45"/>
      <c r="M50" s="45"/>
      <c r="N50" s="45"/>
      <c r="O50" s="45"/>
      <c r="P50" s="46"/>
      <c r="R50" s="32"/>
    </row>
    <row r="51" spans="2:18">
      <c r="B51" s="23"/>
      <c r="D51" s="47"/>
      <c r="H51" s="48"/>
      <c r="J51" s="47"/>
      <c r="P51" s="48"/>
      <c r="R51" s="24"/>
    </row>
    <row r="52" spans="2:18">
      <c r="B52" s="23"/>
      <c r="D52" s="47"/>
      <c r="H52" s="48"/>
      <c r="J52" s="47"/>
      <c r="P52" s="48"/>
      <c r="R52" s="24"/>
    </row>
    <row r="53" spans="2:18">
      <c r="B53" s="23"/>
      <c r="D53" s="47"/>
      <c r="H53" s="48"/>
      <c r="J53" s="47"/>
      <c r="P53" s="48"/>
      <c r="R53" s="24"/>
    </row>
    <row r="54" spans="2:18">
      <c r="B54" s="23"/>
      <c r="D54" s="47"/>
      <c r="H54" s="48"/>
      <c r="J54" s="47"/>
      <c r="P54" s="48"/>
      <c r="R54" s="24"/>
    </row>
    <row r="55" spans="2:18">
      <c r="B55" s="23"/>
      <c r="D55" s="47"/>
      <c r="H55" s="48"/>
      <c r="J55" s="47"/>
      <c r="P55" s="48"/>
      <c r="R55" s="24"/>
    </row>
    <row r="56" spans="2:18">
      <c r="B56" s="23"/>
      <c r="D56" s="47"/>
      <c r="H56" s="48"/>
      <c r="J56" s="47"/>
      <c r="P56" s="48"/>
      <c r="R56" s="24"/>
    </row>
    <row r="57" spans="2:18">
      <c r="B57" s="23"/>
      <c r="D57" s="47"/>
      <c r="H57" s="48"/>
      <c r="J57" s="47"/>
      <c r="P57" s="48"/>
      <c r="R57" s="24"/>
    </row>
    <row r="58" spans="2:18">
      <c r="B58" s="23"/>
      <c r="D58" s="47"/>
      <c r="H58" s="48"/>
      <c r="J58" s="47"/>
      <c r="P58" s="48"/>
      <c r="R58" s="24"/>
    </row>
    <row r="59" spans="2:18" s="1" customFormat="1" ht="15">
      <c r="B59" s="31"/>
      <c r="D59" s="49" t="s">
        <v>51</v>
      </c>
      <c r="E59" s="50"/>
      <c r="F59" s="50"/>
      <c r="G59" s="51" t="s">
        <v>52</v>
      </c>
      <c r="H59" s="52"/>
      <c r="J59" s="49" t="s">
        <v>51</v>
      </c>
      <c r="K59" s="50"/>
      <c r="L59" s="50"/>
      <c r="M59" s="50"/>
      <c r="N59" s="51" t="s">
        <v>52</v>
      </c>
      <c r="O59" s="50"/>
      <c r="P59" s="52"/>
      <c r="R59" s="32"/>
    </row>
    <row r="60" spans="2:18">
      <c r="B60" s="23"/>
      <c r="R60" s="24"/>
    </row>
    <row r="61" spans="2:18" s="1" customFormat="1" ht="15">
      <c r="B61" s="31"/>
      <c r="D61" s="44" t="s">
        <v>53</v>
      </c>
      <c r="E61" s="45"/>
      <c r="F61" s="45"/>
      <c r="G61" s="45"/>
      <c r="H61" s="46"/>
      <c r="J61" s="44" t="s">
        <v>54</v>
      </c>
      <c r="K61" s="45"/>
      <c r="L61" s="45"/>
      <c r="M61" s="45"/>
      <c r="N61" s="45"/>
      <c r="O61" s="45"/>
      <c r="P61" s="46"/>
      <c r="R61" s="32"/>
    </row>
    <row r="62" spans="2:18">
      <c r="B62" s="23"/>
      <c r="D62" s="47"/>
      <c r="H62" s="48"/>
      <c r="J62" s="47"/>
      <c r="P62" s="48"/>
      <c r="R62" s="24"/>
    </row>
    <row r="63" spans="2:18">
      <c r="B63" s="23"/>
      <c r="D63" s="47"/>
      <c r="H63" s="48"/>
      <c r="J63" s="47"/>
      <c r="P63" s="48"/>
      <c r="R63" s="24"/>
    </row>
    <row r="64" spans="2:18">
      <c r="B64" s="23"/>
      <c r="D64" s="47"/>
      <c r="H64" s="48"/>
      <c r="J64" s="47"/>
      <c r="P64" s="48"/>
      <c r="R64" s="24"/>
    </row>
    <row r="65" spans="2:18">
      <c r="B65" s="23"/>
      <c r="D65" s="47"/>
      <c r="H65" s="48"/>
      <c r="J65" s="47"/>
      <c r="P65" s="48"/>
      <c r="R65" s="24"/>
    </row>
    <row r="66" spans="2:18">
      <c r="B66" s="23"/>
      <c r="D66" s="47"/>
      <c r="H66" s="48"/>
      <c r="J66" s="47"/>
      <c r="P66" s="48"/>
      <c r="R66" s="24"/>
    </row>
    <row r="67" spans="2:18">
      <c r="B67" s="23"/>
      <c r="D67" s="47"/>
      <c r="H67" s="48"/>
      <c r="J67" s="47"/>
      <c r="P67" s="48"/>
      <c r="R67" s="24"/>
    </row>
    <row r="68" spans="2:18">
      <c r="B68" s="23"/>
      <c r="D68" s="47"/>
      <c r="H68" s="48"/>
      <c r="J68" s="47"/>
      <c r="P68" s="48"/>
      <c r="R68" s="24"/>
    </row>
    <row r="69" spans="2:18">
      <c r="B69" s="23"/>
      <c r="D69" s="47"/>
      <c r="H69" s="48"/>
      <c r="J69" s="47"/>
      <c r="P69" s="48"/>
      <c r="R69" s="24"/>
    </row>
    <row r="70" spans="2:18" s="1" customFormat="1" ht="15">
      <c r="B70" s="31"/>
      <c r="D70" s="49" t="s">
        <v>51</v>
      </c>
      <c r="E70" s="50"/>
      <c r="F70" s="50"/>
      <c r="G70" s="51" t="s">
        <v>52</v>
      </c>
      <c r="H70" s="52"/>
      <c r="J70" s="49" t="s">
        <v>51</v>
      </c>
      <c r="K70" s="50"/>
      <c r="L70" s="50"/>
      <c r="M70" s="50"/>
      <c r="N70" s="51" t="s">
        <v>52</v>
      </c>
      <c r="O70" s="50"/>
      <c r="P70" s="52"/>
      <c r="R70" s="32"/>
    </row>
    <row r="71" spans="2:18" s="1" customFormat="1" ht="14.4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  <row r="75" spans="2:18" s="1" customFormat="1" ht="6.9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/>
    </row>
    <row r="76" spans="2:18" s="1" customFormat="1" ht="36.950000000000003" customHeight="1">
      <c r="B76" s="31"/>
      <c r="C76" s="191" t="s">
        <v>220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2"/>
    </row>
    <row r="77" spans="2:18" s="1" customFormat="1" ht="6.95" customHeight="1">
      <c r="B77" s="31"/>
      <c r="R77" s="32"/>
    </row>
    <row r="78" spans="2:18" s="1" customFormat="1" ht="30" customHeight="1">
      <c r="B78" s="31"/>
      <c r="C78" s="28" t="s">
        <v>16</v>
      </c>
      <c r="F78" s="226" t="str">
        <f>F6</f>
        <v>Modernizácia pracovísk akútnej zdravotnej starostlivosti Gynekologicko - pôrodníckeho oddelenia v Nemocnici Krompachy</v>
      </c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R78" s="32"/>
    </row>
    <row r="79" spans="2:18" ht="30" customHeight="1">
      <c r="B79" s="23"/>
      <c r="C79" s="28" t="s">
        <v>216</v>
      </c>
      <c r="F79" s="226" t="s">
        <v>3576</v>
      </c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R79" s="24"/>
    </row>
    <row r="80" spans="2:18" s="1" customFormat="1" ht="36.950000000000003" customHeight="1">
      <c r="B80" s="31"/>
      <c r="C80" s="62" t="s">
        <v>2969</v>
      </c>
      <c r="F80" s="193" t="str">
        <f>F8</f>
        <v>08.2 - Elektrická požiarna signalizácia - 4.NP</v>
      </c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R80" s="32"/>
    </row>
    <row r="81" spans="2:47" s="1" customFormat="1" ht="6.95" customHeight="1">
      <c r="B81" s="31"/>
      <c r="R81" s="32"/>
    </row>
    <row r="82" spans="2:47" s="1" customFormat="1" ht="18" customHeight="1">
      <c r="B82" s="31"/>
      <c r="C82" s="28" t="s">
        <v>20</v>
      </c>
      <c r="F82" s="26" t="str">
        <f>F10</f>
        <v>Nemocnica Krompachy</v>
      </c>
      <c r="K82" s="28" t="s">
        <v>22</v>
      </c>
      <c r="M82" s="228" t="str">
        <f>IF(O10="","",O10)</f>
        <v>15. 5. 2018</v>
      </c>
      <c r="N82" s="228"/>
      <c r="O82" s="228"/>
      <c r="P82" s="228"/>
      <c r="R82" s="32"/>
    </row>
    <row r="83" spans="2:47" s="1" customFormat="1" ht="6.95" customHeight="1">
      <c r="B83" s="31"/>
      <c r="R83" s="32"/>
    </row>
    <row r="84" spans="2:47" s="1" customFormat="1" ht="15">
      <c r="B84" s="31"/>
      <c r="C84" s="28" t="s">
        <v>24</v>
      </c>
      <c r="F84" s="26" t="str">
        <f>E13</f>
        <v xml:space="preserve">Nemocnica Krompachy spol., s.r.o., </v>
      </c>
      <c r="K84" s="28" t="s">
        <v>30</v>
      </c>
      <c r="M84" s="202" t="str">
        <f>E19</f>
        <v>ODYSEA-PROJEKT s.r.o. Košice , Ing Komjáthy L.</v>
      </c>
      <c r="N84" s="202"/>
      <c r="O84" s="202"/>
      <c r="P84" s="202"/>
      <c r="Q84" s="202"/>
      <c r="R84" s="32"/>
    </row>
    <row r="85" spans="2:47" s="1" customFormat="1" ht="14.45" customHeight="1">
      <c r="B85" s="31"/>
      <c r="C85" s="28" t="s">
        <v>28</v>
      </c>
      <c r="F85" s="26" t="str">
        <f>IF(E16="","",E16)</f>
        <v>Výber</v>
      </c>
      <c r="K85" s="28" t="s">
        <v>33</v>
      </c>
      <c r="M85" s="202" t="str">
        <f>E22</f>
        <v xml:space="preserve"> </v>
      </c>
      <c r="N85" s="202"/>
      <c r="O85" s="202"/>
      <c r="P85" s="202"/>
      <c r="Q85" s="202"/>
      <c r="R85" s="32"/>
    </row>
    <row r="86" spans="2:47" s="1" customFormat="1" ht="10.35" customHeight="1">
      <c r="B86" s="31"/>
      <c r="R86" s="32"/>
    </row>
    <row r="87" spans="2:47" s="1" customFormat="1" ht="29.25" customHeight="1">
      <c r="B87" s="31"/>
      <c r="C87" s="232" t="s">
        <v>221</v>
      </c>
      <c r="D87" s="233"/>
      <c r="E87" s="233"/>
      <c r="F87" s="233"/>
      <c r="G87" s="233"/>
      <c r="H87" s="102"/>
      <c r="I87" s="102"/>
      <c r="J87" s="102"/>
      <c r="K87" s="102"/>
      <c r="L87" s="102"/>
      <c r="M87" s="102"/>
      <c r="N87" s="232" t="s">
        <v>222</v>
      </c>
      <c r="O87" s="233"/>
      <c r="P87" s="233"/>
      <c r="Q87" s="233"/>
      <c r="R87" s="32"/>
    </row>
    <row r="88" spans="2:47" s="1" customFormat="1" ht="10.35" customHeight="1">
      <c r="B88" s="31"/>
      <c r="R88" s="32"/>
    </row>
    <row r="89" spans="2:47" s="1" customFormat="1" ht="29.25" customHeight="1">
      <c r="B89" s="31"/>
      <c r="C89" s="108" t="s">
        <v>223</v>
      </c>
      <c r="N89" s="168">
        <f>N116</f>
        <v>0</v>
      </c>
      <c r="O89" s="223"/>
      <c r="P89" s="223"/>
      <c r="Q89" s="223"/>
      <c r="R89" s="32"/>
      <c r="AU89" s="19" t="s">
        <v>224</v>
      </c>
    </row>
    <row r="90" spans="2:47" s="7" customFormat="1" ht="24.95" customHeight="1">
      <c r="B90" s="109"/>
      <c r="D90" s="110" t="s">
        <v>3578</v>
      </c>
      <c r="N90" s="218">
        <f>N117</f>
        <v>0</v>
      </c>
      <c r="O90" s="231"/>
      <c r="P90" s="231"/>
      <c r="Q90" s="231"/>
      <c r="R90" s="111"/>
    </row>
    <row r="91" spans="2:47" s="8" customFormat="1" ht="19.899999999999999" customHeight="1">
      <c r="B91" s="112"/>
      <c r="D91" s="113" t="s">
        <v>3687</v>
      </c>
      <c r="N91" s="172">
        <f>N118</f>
        <v>0</v>
      </c>
      <c r="O91" s="173"/>
      <c r="P91" s="173"/>
      <c r="Q91" s="173"/>
      <c r="R91" s="114"/>
    </row>
    <row r="92" spans="2:47" s="8" customFormat="1" ht="19.899999999999999" customHeight="1">
      <c r="B92" s="112"/>
      <c r="D92" s="113" t="s">
        <v>3688</v>
      </c>
      <c r="N92" s="172">
        <f>N128</f>
        <v>0</v>
      </c>
      <c r="O92" s="173"/>
      <c r="P92" s="173"/>
      <c r="Q92" s="173"/>
      <c r="R92" s="114"/>
    </row>
    <row r="93" spans="2:47" s="8" customFormat="1" ht="19.899999999999999" customHeight="1">
      <c r="B93" s="112"/>
      <c r="D93" s="113" t="s">
        <v>3689</v>
      </c>
      <c r="N93" s="172">
        <f>N131</f>
        <v>0</v>
      </c>
      <c r="O93" s="173"/>
      <c r="P93" s="173"/>
      <c r="Q93" s="173"/>
      <c r="R93" s="114"/>
    </row>
    <row r="94" spans="2:47" s="8" customFormat="1" ht="19.899999999999999" customHeight="1">
      <c r="B94" s="112"/>
      <c r="D94" s="113" t="s">
        <v>3690</v>
      </c>
      <c r="N94" s="172">
        <f>N145</f>
        <v>0</v>
      </c>
      <c r="O94" s="173"/>
      <c r="P94" s="173"/>
      <c r="Q94" s="173"/>
      <c r="R94" s="114"/>
    </row>
    <row r="95" spans="2:47" s="1" customFormat="1" ht="21.75" customHeight="1">
      <c r="B95" s="31"/>
      <c r="R95" s="32"/>
    </row>
    <row r="96" spans="2:47" s="1" customFormat="1" ht="29.25" customHeight="1">
      <c r="B96" s="31"/>
      <c r="C96" s="108" t="s">
        <v>252</v>
      </c>
      <c r="N96" s="223">
        <v>0</v>
      </c>
      <c r="O96" s="224"/>
      <c r="P96" s="224"/>
      <c r="Q96" s="224"/>
      <c r="R96" s="32"/>
      <c r="T96" s="115"/>
      <c r="U96" s="116" t="s">
        <v>39</v>
      </c>
    </row>
    <row r="97" spans="2:18" s="1" customFormat="1" ht="18" customHeight="1">
      <c r="B97" s="31"/>
      <c r="R97" s="32"/>
    </row>
    <row r="98" spans="2:18" s="1" customFormat="1" ht="29.25" customHeight="1">
      <c r="B98" s="31"/>
      <c r="C98" s="101" t="s">
        <v>209</v>
      </c>
      <c r="D98" s="102"/>
      <c r="E98" s="102"/>
      <c r="F98" s="102"/>
      <c r="G98" s="102"/>
      <c r="H98" s="102"/>
      <c r="I98" s="102"/>
      <c r="J98" s="102"/>
      <c r="K98" s="102"/>
      <c r="L98" s="169">
        <f>ROUND(SUM(N89+N96),2)</f>
        <v>0</v>
      </c>
      <c r="M98" s="169"/>
      <c r="N98" s="169"/>
      <c r="O98" s="169"/>
      <c r="P98" s="169"/>
      <c r="Q98" s="169"/>
      <c r="R98" s="32"/>
    </row>
    <row r="99" spans="2:18" s="1" customFormat="1" ht="6.95" customHeight="1"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5"/>
    </row>
    <row r="103" spans="2:18" s="1" customFormat="1" ht="6.95" customHeight="1"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8"/>
    </row>
    <row r="104" spans="2:18" s="1" customFormat="1" ht="36.950000000000003" customHeight="1">
      <c r="B104" s="31"/>
      <c r="C104" s="191" t="s">
        <v>253</v>
      </c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32"/>
    </row>
    <row r="105" spans="2:18" s="1" customFormat="1" ht="6.95" customHeight="1">
      <c r="B105" s="31"/>
      <c r="R105" s="32"/>
    </row>
    <row r="106" spans="2:18" s="1" customFormat="1" ht="30" customHeight="1">
      <c r="B106" s="31"/>
      <c r="C106" s="28" t="s">
        <v>16</v>
      </c>
      <c r="F106" s="226" t="str">
        <f>F6</f>
        <v>Modernizácia pracovísk akútnej zdravotnej starostlivosti Gynekologicko - pôrodníckeho oddelenia v Nemocnici Krompachy</v>
      </c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R106" s="32"/>
    </row>
    <row r="107" spans="2:18" ht="30" customHeight="1">
      <c r="B107" s="23"/>
      <c r="C107" s="28" t="s">
        <v>216</v>
      </c>
      <c r="F107" s="226" t="s">
        <v>3576</v>
      </c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R107" s="24"/>
    </row>
    <row r="108" spans="2:18" s="1" customFormat="1" ht="36.950000000000003" customHeight="1">
      <c r="B108" s="31"/>
      <c r="C108" s="62" t="s">
        <v>2969</v>
      </c>
      <c r="F108" s="193" t="str">
        <f>F8</f>
        <v>08.2 - Elektrická požiarna signalizácia - 4.NP</v>
      </c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R108" s="32"/>
    </row>
    <row r="109" spans="2:18" s="1" customFormat="1" ht="6.95" customHeight="1">
      <c r="B109" s="31"/>
      <c r="R109" s="32"/>
    </row>
    <row r="110" spans="2:18" s="1" customFormat="1" ht="18" customHeight="1">
      <c r="B110" s="31"/>
      <c r="C110" s="28" t="s">
        <v>20</v>
      </c>
      <c r="F110" s="26" t="str">
        <f>F10</f>
        <v>Nemocnica Krompachy</v>
      </c>
      <c r="K110" s="28" t="s">
        <v>22</v>
      </c>
      <c r="M110" s="228" t="str">
        <f>IF(O10="","",O10)</f>
        <v>15. 5. 2018</v>
      </c>
      <c r="N110" s="228"/>
      <c r="O110" s="228"/>
      <c r="P110" s="228"/>
      <c r="R110" s="32"/>
    </row>
    <row r="111" spans="2:18" s="1" customFormat="1" ht="6.95" customHeight="1">
      <c r="B111" s="31"/>
      <c r="R111" s="32"/>
    </row>
    <row r="112" spans="2:18" s="1" customFormat="1" ht="15">
      <c r="B112" s="31"/>
      <c r="C112" s="28" t="s">
        <v>24</v>
      </c>
      <c r="F112" s="26" t="str">
        <f>E13</f>
        <v xml:space="preserve">Nemocnica Krompachy spol., s.r.o., </v>
      </c>
      <c r="K112" s="28" t="s">
        <v>30</v>
      </c>
      <c r="M112" s="202" t="str">
        <f>E19</f>
        <v>ODYSEA-PROJEKT s.r.o. Košice , Ing Komjáthy L.</v>
      </c>
      <c r="N112" s="202"/>
      <c r="O112" s="202"/>
      <c r="P112" s="202"/>
      <c r="Q112" s="202"/>
      <c r="R112" s="32"/>
    </row>
    <row r="113" spans="2:65" s="1" customFormat="1" ht="14.45" customHeight="1">
      <c r="B113" s="31"/>
      <c r="C113" s="28" t="s">
        <v>28</v>
      </c>
      <c r="F113" s="26" t="str">
        <f>IF(E16="","",E16)</f>
        <v>Výber</v>
      </c>
      <c r="K113" s="28" t="s">
        <v>33</v>
      </c>
      <c r="M113" s="202" t="str">
        <f>E22</f>
        <v xml:space="preserve"> </v>
      </c>
      <c r="N113" s="202"/>
      <c r="O113" s="202"/>
      <c r="P113" s="202"/>
      <c r="Q113" s="202"/>
      <c r="R113" s="32"/>
    </row>
    <row r="114" spans="2:65" s="1" customFormat="1" ht="10.35" customHeight="1">
      <c r="B114" s="31"/>
      <c r="R114" s="32"/>
    </row>
    <row r="115" spans="2:65" s="9" customFormat="1" ht="29.25" customHeight="1">
      <c r="B115" s="117"/>
      <c r="C115" s="118" t="s">
        <v>254</v>
      </c>
      <c r="D115" s="119" t="s">
        <v>255</v>
      </c>
      <c r="E115" s="119" t="s">
        <v>57</v>
      </c>
      <c r="F115" s="229" t="s">
        <v>256</v>
      </c>
      <c r="G115" s="229"/>
      <c r="H115" s="229"/>
      <c r="I115" s="229"/>
      <c r="J115" s="119" t="s">
        <v>257</v>
      </c>
      <c r="K115" s="119" t="s">
        <v>258</v>
      </c>
      <c r="L115" s="229" t="s">
        <v>259</v>
      </c>
      <c r="M115" s="229"/>
      <c r="N115" s="229" t="s">
        <v>222</v>
      </c>
      <c r="O115" s="229"/>
      <c r="P115" s="229"/>
      <c r="Q115" s="230"/>
      <c r="R115" s="120"/>
      <c r="T115" s="68" t="s">
        <v>260</v>
      </c>
      <c r="U115" s="69" t="s">
        <v>39</v>
      </c>
      <c r="V115" s="69" t="s">
        <v>261</v>
      </c>
      <c r="W115" s="69" t="s">
        <v>262</v>
      </c>
      <c r="X115" s="69" t="s">
        <v>263</v>
      </c>
      <c r="Y115" s="69" t="s">
        <v>264</v>
      </c>
      <c r="Z115" s="69" t="s">
        <v>265</v>
      </c>
      <c r="AA115" s="70" t="s">
        <v>266</v>
      </c>
    </row>
    <row r="116" spans="2:65" s="1" customFormat="1" ht="29.25" customHeight="1">
      <c r="B116" s="31"/>
      <c r="C116" s="72" t="s">
        <v>218</v>
      </c>
      <c r="N116" s="215">
        <f>BK116</f>
        <v>0</v>
      </c>
      <c r="O116" s="216"/>
      <c r="P116" s="216"/>
      <c r="Q116" s="216"/>
      <c r="R116" s="32"/>
      <c r="T116" s="71"/>
      <c r="U116" s="45"/>
      <c r="V116" s="45"/>
      <c r="W116" s="121">
        <f>W117</f>
        <v>0</v>
      </c>
      <c r="X116" s="45"/>
      <c r="Y116" s="121">
        <f>Y117</f>
        <v>0</v>
      </c>
      <c r="Z116" s="45"/>
      <c r="AA116" s="122">
        <f>AA117</f>
        <v>0</v>
      </c>
      <c r="AT116" s="19" t="s">
        <v>74</v>
      </c>
      <c r="AU116" s="19" t="s">
        <v>224</v>
      </c>
      <c r="BK116" s="123">
        <f>BK117</f>
        <v>0</v>
      </c>
    </row>
    <row r="117" spans="2:65" s="10" customFormat="1" ht="37.35" customHeight="1">
      <c r="B117" s="124"/>
      <c r="D117" s="125" t="s">
        <v>3578</v>
      </c>
      <c r="E117" s="125"/>
      <c r="F117" s="125"/>
      <c r="G117" s="125"/>
      <c r="H117" s="125"/>
      <c r="I117" s="125"/>
      <c r="J117" s="125"/>
      <c r="K117" s="125"/>
      <c r="L117" s="125"/>
      <c r="M117" s="125"/>
      <c r="N117" s="217">
        <f>BK117</f>
        <v>0</v>
      </c>
      <c r="O117" s="218"/>
      <c r="P117" s="218"/>
      <c r="Q117" s="218"/>
      <c r="R117" s="126"/>
      <c r="T117" s="127"/>
      <c r="W117" s="128">
        <f>W118+W128+W131+W145</f>
        <v>0</v>
      </c>
      <c r="Y117" s="128">
        <f>Y118+Y128+Y131+Y145</f>
        <v>0</v>
      </c>
      <c r="AA117" s="129">
        <f>AA118+AA128+AA131+AA145</f>
        <v>0</v>
      </c>
      <c r="AR117" s="130" t="s">
        <v>277</v>
      </c>
      <c r="AT117" s="131" t="s">
        <v>74</v>
      </c>
      <c r="AU117" s="131" t="s">
        <v>75</v>
      </c>
      <c r="AY117" s="130" t="s">
        <v>267</v>
      </c>
      <c r="BK117" s="132">
        <f>BK118+BK128+BK131+BK145</f>
        <v>0</v>
      </c>
    </row>
    <row r="118" spans="2:65" s="10" customFormat="1" ht="19.899999999999999" customHeight="1">
      <c r="B118" s="124"/>
      <c r="D118" s="133" t="s">
        <v>3687</v>
      </c>
      <c r="E118" s="133"/>
      <c r="F118" s="133"/>
      <c r="G118" s="133"/>
      <c r="H118" s="133"/>
      <c r="I118" s="133"/>
      <c r="J118" s="133"/>
      <c r="K118" s="133"/>
      <c r="L118" s="133"/>
      <c r="M118" s="133"/>
      <c r="N118" s="212">
        <f>BK118</f>
        <v>0</v>
      </c>
      <c r="O118" s="213"/>
      <c r="P118" s="213"/>
      <c r="Q118" s="213"/>
      <c r="R118" s="126"/>
      <c r="T118" s="127"/>
      <c r="W118" s="128">
        <f>SUM(W119:W127)</f>
        <v>0</v>
      </c>
      <c r="Y118" s="128">
        <f>SUM(Y119:Y127)</f>
        <v>0</v>
      </c>
      <c r="AA118" s="129">
        <f>SUM(AA119:AA127)</f>
        <v>0</v>
      </c>
      <c r="AR118" s="130" t="s">
        <v>277</v>
      </c>
      <c r="AT118" s="131" t="s">
        <v>74</v>
      </c>
      <c r="AU118" s="131" t="s">
        <v>83</v>
      </c>
      <c r="AY118" s="130" t="s">
        <v>267</v>
      </c>
      <c r="BK118" s="132">
        <f>SUM(BK119:BK127)</f>
        <v>0</v>
      </c>
    </row>
    <row r="119" spans="2:65" s="1" customFormat="1" ht="25.5" customHeight="1">
      <c r="B119" s="134"/>
      <c r="C119" s="135" t="s">
        <v>83</v>
      </c>
      <c r="D119" s="135" t="s">
        <v>268</v>
      </c>
      <c r="E119" s="136" t="s">
        <v>3605</v>
      </c>
      <c r="F119" s="219" t="s">
        <v>3606</v>
      </c>
      <c r="G119" s="219"/>
      <c r="H119" s="219"/>
      <c r="I119" s="219"/>
      <c r="J119" s="137" t="s">
        <v>374</v>
      </c>
      <c r="K119" s="138">
        <v>4</v>
      </c>
      <c r="L119" s="220"/>
      <c r="M119" s="220"/>
      <c r="N119" s="220">
        <f t="shared" ref="N119:N127" si="0">ROUND(L119*K119,2)</f>
        <v>0</v>
      </c>
      <c r="O119" s="220"/>
      <c r="P119" s="220"/>
      <c r="Q119" s="220"/>
      <c r="R119" s="139"/>
      <c r="T119" s="140" t="s">
        <v>5</v>
      </c>
      <c r="U119" s="38" t="s">
        <v>42</v>
      </c>
      <c r="V119" s="141">
        <v>0</v>
      </c>
      <c r="W119" s="141">
        <f t="shared" ref="W119:W127" si="1">V119*K119</f>
        <v>0</v>
      </c>
      <c r="X119" s="141">
        <v>0</v>
      </c>
      <c r="Y119" s="141">
        <f t="shared" ref="Y119:Y127" si="2">X119*K119</f>
        <v>0</v>
      </c>
      <c r="Z119" s="141">
        <v>0</v>
      </c>
      <c r="AA119" s="142">
        <f t="shared" ref="AA119:AA127" si="3">Z119*K119</f>
        <v>0</v>
      </c>
      <c r="AR119" s="19" t="s">
        <v>518</v>
      </c>
      <c r="AT119" s="19" t="s">
        <v>268</v>
      </c>
      <c r="AU119" s="19" t="s">
        <v>102</v>
      </c>
      <c r="AY119" s="19" t="s">
        <v>267</v>
      </c>
      <c r="BE119" s="143">
        <f t="shared" ref="BE119:BE127" si="4">IF(U119="základná",N119,0)</f>
        <v>0</v>
      </c>
      <c r="BF119" s="143">
        <f t="shared" ref="BF119:BF127" si="5">IF(U119="znížená",N119,0)</f>
        <v>0</v>
      </c>
      <c r="BG119" s="143">
        <f t="shared" ref="BG119:BG127" si="6">IF(U119="zákl. prenesená",N119,0)</f>
        <v>0</v>
      </c>
      <c r="BH119" s="143">
        <f t="shared" ref="BH119:BH127" si="7">IF(U119="zníž. prenesená",N119,0)</f>
        <v>0</v>
      </c>
      <c r="BI119" s="143">
        <f t="shared" ref="BI119:BI127" si="8">IF(U119="nulová",N119,0)</f>
        <v>0</v>
      </c>
      <c r="BJ119" s="19" t="s">
        <v>102</v>
      </c>
      <c r="BK119" s="143">
        <f t="shared" ref="BK119:BK127" si="9">ROUND(L119*K119,2)</f>
        <v>0</v>
      </c>
      <c r="BL119" s="19" t="s">
        <v>518</v>
      </c>
      <c r="BM119" s="19" t="s">
        <v>102</v>
      </c>
    </row>
    <row r="120" spans="2:65" s="1" customFormat="1" ht="16.5" customHeight="1">
      <c r="B120" s="134"/>
      <c r="C120" s="135" t="s">
        <v>102</v>
      </c>
      <c r="D120" s="135" t="s">
        <v>268</v>
      </c>
      <c r="E120" s="136" t="s">
        <v>3607</v>
      </c>
      <c r="F120" s="219" t="s">
        <v>3608</v>
      </c>
      <c r="G120" s="219"/>
      <c r="H120" s="219"/>
      <c r="I120" s="219"/>
      <c r="J120" s="137" t="s">
        <v>374</v>
      </c>
      <c r="K120" s="138">
        <v>4</v>
      </c>
      <c r="L120" s="220"/>
      <c r="M120" s="220"/>
      <c r="N120" s="220">
        <f t="shared" si="0"/>
        <v>0</v>
      </c>
      <c r="O120" s="220"/>
      <c r="P120" s="220"/>
      <c r="Q120" s="220"/>
      <c r="R120" s="139"/>
      <c r="T120" s="140" t="s">
        <v>5</v>
      </c>
      <c r="U120" s="38" t="s">
        <v>42</v>
      </c>
      <c r="V120" s="141">
        <v>0</v>
      </c>
      <c r="W120" s="141">
        <f t="shared" si="1"/>
        <v>0</v>
      </c>
      <c r="X120" s="141">
        <v>0</v>
      </c>
      <c r="Y120" s="141">
        <f t="shared" si="2"/>
        <v>0</v>
      </c>
      <c r="Z120" s="141">
        <v>0</v>
      </c>
      <c r="AA120" s="142">
        <f t="shared" si="3"/>
        <v>0</v>
      </c>
      <c r="AR120" s="19" t="s">
        <v>518</v>
      </c>
      <c r="AT120" s="19" t="s">
        <v>268</v>
      </c>
      <c r="AU120" s="19" t="s">
        <v>102</v>
      </c>
      <c r="AY120" s="19" t="s">
        <v>267</v>
      </c>
      <c r="BE120" s="143">
        <f t="shared" si="4"/>
        <v>0</v>
      </c>
      <c r="BF120" s="143">
        <f t="shared" si="5"/>
        <v>0</v>
      </c>
      <c r="BG120" s="143">
        <f t="shared" si="6"/>
        <v>0</v>
      </c>
      <c r="BH120" s="143">
        <f t="shared" si="7"/>
        <v>0</v>
      </c>
      <c r="BI120" s="143">
        <f t="shared" si="8"/>
        <v>0</v>
      </c>
      <c r="BJ120" s="19" t="s">
        <v>102</v>
      </c>
      <c r="BK120" s="143">
        <f t="shared" si="9"/>
        <v>0</v>
      </c>
      <c r="BL120" s="19" t="s">
        <v>518</v>
      </c>
      <c r="BM120" s="19" t="s">
        <v>272</v>
      </c>
    </row>
    <row r="121" spans="2:65" s="1" customFormat="1" ht="38.25" customHeight="1">
      <c r="B121" s="134"/>
      <c r="C121" s="135" t="s">
        <v>277</v>
      </c>
      <c r="D121" s="135" t="s">
        <v>268</v>
      </c>
      <c r="E121" s="136" t="s">
        <v>3609</v>
      </c>
      <c r="F121" s="219" t="s">
        <v>3610</v>
      </c>
      <c r="G121" s="219"/>
      <c r="H121" s="219"/>
      <c r="I121" s="219"/>
      <c r="J121" s="137" t="s">
        <v>374</v>
      </c>
      <c r="K121" s="138">
        <v>4</v>
      </c>
      <c r="L121" s="220"/>
      <c r="M121" s="220"/>
      <c r="N121" s="220">
        <f t="shared" si="0"/>
        <v>0</v>
      </c>
      <c r="O121" s="220"/>
      <c r="P121" s="220"/>
      <c r="Q121" s="220"/>
      <c r="R121" s="139"/>
      <c r="T121" s="140" t="s">
        <v>5</v>
      </c>
      <c r="U121" s="38" t="s">
        <v>42</v>
      </c>
      <c r="V121" s="141">
        <v>0</v>
      </c>
      <c r="W121" s="141">
        <f t="shared" si="1"/>
        <v>0</v>
      </c>
      <c r="X121" s="141">
        <v>0</v>
      </c>
      <c r="Y121" s="141">
        <f t="shared" si="2"/>
        <v>0</v>
      </c>
      <c r="Z121" s="141">
        <v>0</v>
      </c>
      <c r="AA121" s="142">
        <f t="shared" si="3"/>
        <v>0</v>
      </c>
      <c r="AR121" s="19" t="s">
        <v>518</v>
      </c>
      <c r="AT121" s="19" t="s">
        <v>268</v>
      </c>
      <c r="AU121" s="19" t="s">
        <v>102</v>
      </c>
      <c r="AY121" s="19" t="s">
        <v>267</v>
      </c>
      <c r="BE121" s="143">
        <f t="shared" si="4"/>
        <v>0</v>
      </c>
      <c r="BF121" s="143">
        <f t="shared" si="5"/>
        <v>0</v>
      </c>
      <c r="BG121" s="143">
        <f t="shared" si="6"/>
        <v>0</v>
      </c>
      <c r="BH121" s="143">
        <f t="shared" si="7"/>
        <v>0</v>
      </c>
      <c r="BI121" s="143">
        <f t="shared" si="8"/>
        <v>0</v>
      </c>
      <c r="BJ121" s="19" t="s">
        <v>102</v>
      </c>
      <c r="BK121" s="143">
        <f t="shared" si="9"/>
        <v>0</v>
      </c>
      <c r="BL121" s="19" t="s">
        <v>518</v>
      </c>
      <c r="BM121" s="19" t="s">
        <v>289</v>
      </c>
    </row>
    <row r="122" spans="2:65" s="1" customFormat="1" ht="16.5" customHeight="1">
      <c r="B122" s="134"/>
      <c r="C122" s="135" t="s">
        <v>272</v>
      </c>
      <c r="D122" s="135" t="s">
        <v>268</v>
      </c>
      <c r="E122" s="136" t="s">
        <v>3611</v>
      </c>
      <c r="F122" s="219" t="s">
        <v>3612</v>
      </c>
      <c r="G122" s="219"/>
      <c r="H122" s="219"/>
      <c r="I122" s="219"/>
      <c r="J122" s="137" t="s">
        <v>374</v>
      </c>
      <c r="K122" s="138">
        <v>33</v>
      </c>
      <c r="L122" s="220"/>
      <c r="M122" s="220"/>
      <c r="N122" s="220">
        <f t="shared" si="0"/>
        <v>0</v>
      </c>
      <c r="O122" s="220"/>
      <c r="P122" s="220"/>
      <c r="Q122" s="220"/>
      <c r="R122" s="139"/>
      <c r="T122" s="140" t="s">
        <v>5</v>
      </c>
      <c r="U122" s="38" t="s">
        <v>42</v>
      </c>
      <c r="V122" s="141">
        <v>0</v>
      </c>
      <c r="W122" s="141">
        <f t="shared" si="1"/>
        <v>0</v>
      </c>
      <c r="X122" s="141">
        <v>0</v>
      </c>
      <c r="Y122" s="141">
        <f t="shared" si="2"/>
        <v>0</v>
      </c>
      <c r="Z122" s="141">
        <v>0</v>
      </c>
      <c r="AA122" s="142">
        <f t="shared" si="3"/>
        <v>0</v>
      </c>
      <c r="AR122" s="19" t="s">
        <v>518</v>
      </c>
      <c r="AT122" s="19" t="s">
        <v>268</v>
      </c>
      <c r="AU122" s="19" t="s">
        <v>102</v>
      </c>
      <c r="AY122" s="19" t="s">
        <v>267</v>
      </c>
      <c r="BE122" s="143">
        <f t="shared" si="4"/>
        <v>0</v>
      </c>
      <c r="BF122" s="143">
        <f t="shared" si="5"/>
        <v>0</v>
      </c>
      <c r="BG122" s="143">
        <f t="shared" si="6"/>
        <v>0</v>
      </c>
      <c r="BH122" s="143">
        <f t="shared" si="7"/>
        <v>0</v>
      </c>
      <c r="BI122" s="143">
        <f t="shared" si="8"/>
        <v>0</v>
      </c>
      <c r="BJ122" s="19" t="s">
        <v>102</v>
      </c>
      <c r="BK122" s="143">
        <f t="shared" si="9"/>
        <v>0</v>
      </c>
      <c r="BL122" s="19" t="s">
        <v>518</v>
      </c>
      <c r="BM122" s="19" t="s">
        <v>297</v>
      </c>
    </row>
    <row r="123" spans="2:65" s="1" customFormat="1" ht="16.5" customHeight="1">
      <c r="B123" s="134"/>
      <c r="C123" s="135" t="s">
        <v>285</v>
      </c>
      <c r="D123" s="135" t="s">
        <v>268</v>
      </c>
      <c r="E123" s="136" t="s">
        <v>3613</v>
      </c>
      <c r="F123" s="219" t="s">
        <v>3614</v>
      </c>
      <c r="G123" s="219"/>
      <c r="H123" s="219"/>
      <c r="I123" s="219"/>
      <c r="J123" s="137" t="s">
        <v>374</v>
      </c>
      <c r="K123" s="138">
        <v>33</v>
      </c>
      <c r="L123" s="220"/>
      <c r="M123" s="220"/>
      <c r="N123" s="220">
        <f t="shared" si="0"/>
        <v>0</v>
      </c>
      <c r="O123" s="220"/>
      <c r="P123" s="220"/>
      <c r="Q123" s="220"/>
      <c r="R123" s="139"/>
      <c r="T123" s="140" t="s">
        <v>5</v>
      </c>
      <c r="U123" s="38" t="s">
        <v>42</v>
      </c>
      <c r="V123" s="141">
        <v>0</v>
      </c>
      <c r="W123" s="141">
        <f t="shared" si="1"/>
        <v>0</v>
      </c>
      <c r="X123" s="141">
        <v>0</v>
      </c>
      <c r="Y123" s="141">
        <f t="shared" si="2"/>
        <v>0</v>
      </c>
      <c r="Z123" s="141">
        <v>0</v>
      </c>
      <c r="AA123" s="142">
        <f t="shared" si="3"/>
        <v>0</v>
      </c>
      <c r="AR123" s="19" t="s">
        <v>518</v>
      </c>
      <c r="AT123" s="19" t="s">
        <v>268</v>
      </c>
      <c r="AU123" s="19" t="s">
        <v>102</v>
      </c>
      <c r="AY123" s="19" t="s">
        <v>267</v>
      </c>
      <c r="BE123" s="143">
        <f t="shared" si="4"/>
        <v>0</v>
      </c>
      <c r="BF123" s="143">
        <f t="shared" si="5"/>
        <v>0</v>
      </c>
      <c r="BG123" s="143">
        <f t="shared" si="6"/>
        <v>0</v>
      </c>
      <c r="BH123" s="143">
        <f t="shared" si="7"/>
        <v>0</v>
      </c>
      <c r="BI123" s="143">
        <f t="shared" si="8"/>
        <v>0</v>
      </c>
      <c r="BJ123" s="19" t="s">
        <v>102</v>
      </c>
      <c r="BK123" s="143">
        <f t="shared" si="9"/>
        <v>0</v>
      </c>
      <c r="BL123" s="19" t="s">
        <v>518</v>
      </c>
      <c r="BM123" s="19" t="s">
        <v>306</v>
      </c>
    </row>
    <row r="124" spans="2:65" s="1" customFormat="1" ht="16.5" customHeight="1">
      <c r="B124" s="134"/>
      <c r="C124" s="135" t="s">
        <v>289</v>
      </c>
      <c r="D124" s="135" t="s">
        <v>268</v>
      </c>
      <c r="E124" s="136" t="s">
        <v>3615</v>
      </c>
      <c r="F124" s="219" t="s">
        <v>3616</v>
      </c>
      <c r="G124" s="219"/>
      <c r="H124" s="219"/>
      <c r="I124" s="219"/>
      <c r="J124" s="137" t="s">
        <v>374</v>
      </c>
      <c r="K124" s="138">
        <v>33</v>
      </c>
      <c r="L124" s="220"/>
      <c r="M124" s="220"/>
      <c r="N124" s="220">
        <f t="shared" si="0"/>
        <v>0</v>
      </c>
      <c r="O124" s="220"/>
      <c r="P124" s="220"/>
      <c r="Q124" s="220"/>
      <c r="R124" s="139"/>
      <c r="T124" s="140" t="s">
        <v>5</v>
      </c>
      <c r="U124" s="38" t="s">
        <v>42</v>
      </c>
      <c r="V124" s="141">
        <v>0</v>
      </c>
      <c r="W124" s="141">
        <f t="shared" si="1"/>
        <v>0</v>
      </c>
      <c r="X124" s="141">
        <v>0</v>
      </c>
      <c r="Y124" s="141">
        <f t="shared" si="2"/>
        <v>0</v>
      </c>
      <c r="Z124" s="141">
        <v>0</v>
      </c>
      <c r="AA124" s="142">
        <f t="shared" si="3"/>
        <v>0</v>
      </c>
      <c r="AR124" s="19" t="s">
        <v>518</v>
      </c>
      <c r="AT124" s="19" t="s">
        <v>268</v>
      </c>
      <c r="AU124" s="19" t="s">
        <v>102</v>
      </c>
      <c r="AY124" s="19" t="s">
        <v>267</v>
      </c>
      <c r="BE124" s="143">
        <f t="shared" si="4"/>
        <v>0</v>
      </c>
      <c r="BF124" s="143">
        <f t="shared" si="5"/>
        <v>0</v>
      </c>
      <c r="BG124" s="143">
        <f t="shared" si="6"/>
        <v>0</v>
      </c>
      <c r="BH124" s="143">
        <f t="shared" si="7"/>
        <v>0</v>
      </c>
      <c r="BI124" s="143">
        <f t="shared" si="8"/>
        <v>0</v>
      </c>
      <c r="BJ124" s="19" t="s">
        <v>102</v>
      </c>
      <c r="BK124" s="143">
        <f t="shared" si="9"/>
        <v>0</v>
      </c>
      <c r="BL124" s="19" t="s">
        <v>518</v>
      </c>
      <c r="BM124" s="19" t="s">
        <v>314</v>
      </c>
    </row>
    <row r="125" spans="2:65" s="1" customFormat="1" ht="16.5" customHeight="1">
      <c r="B125" s="134"/>
      <c r="C125" s="135" t="s">
        <v>293</v>
      </c>
      <c r="D125" s="135" t="s">
        <v>268</v>
      </c>
      <c r="E125" s="136" t="s">
        <v>3619</v>
      </c>
      <c r="F125" s="219" t="s">
        <v>3620</v>
      </c>
      <c r="G125" s="219"/>
      <c r="H125" s="219"/>
      <c r="I125" s="219"/>
      <c r="J125" s="137" t="s">
        <v>374</v>
      </c>
      <c r="K125" s="138">
        <v>1</v>
      </c>
      <c r="L125" s="220"/>
      <c r="M125" s="220"/>
      <c r="N125" s="220">
        <f t="shared" si="0"/>
        <v>0</v>
      </c>
      <c r="O125" s="220"/>
      <c r="P125" s="220"/>
      <c r="Q125" s="220"/>
      <c r="R125" s="139"/>
      <c r="T125" s="140" t="s">
        <v>5</v>
      </c>
      <c r="U125" s="38" t="s">
        <v>42</v>
      </c>
      <c r="V125" s="141">
        <v>0</v>
      </c>
      <c r="W125" s="141">
        <f t="shared" si="1"/>
        <v>0</v>
      </c>
      <c r="X125" s="141">
        <v>0</v>
      </c>
      <c r="Y125" s="141">
        <f t="shared" si="2"/>
        <v>0</v>
      </c>
      <c r="Z125" s="141">
        <v>0</v>
      </c>
      <c r="AA125" s="142">
        <f t="shared" si="3"/>
        <v>0</v>
      </c>
      <c r="AR125" s="19" t="s">
        <v>518</v>
      </c>
      <c r="AT125" s="19" t="s">
        <v>268</v>
      </c>
      <c r="AU125" s="19" t="s">
        <v>102</v>
      </c>
      <c r="AY125" s="19" t="s">
        <v>267</v>
      </c>
      <c r="BE125" s="143">
        <f t="shared" si="4"/>
        <v>0</v>
      </c>
      <c r="BF125" s="143">
        <f t="shared" si="5"/>
        <v>0</v>
      </c>
      <c r="BG125" s="143">
        <f t="shared" si="6"/>
        <v>0</v>
      </c>
      <c r="BH125" s="143">
        <f t="shared" si="7"/>
        <v>0</v>
      </c>
      <c r="BI125" s="143">
        <f t="shared" si="8"/>
        <v>0</v>
      </c>
      <c r="BJ125" s="19" t="s">
        <v>102</v>
      </c>
      <c r="BK125" s="143">
        <f t="shared" si="9"/>
        <v>0</v>
      </c>
      <c r="BL125" s="19" t="s">
        <v>518</v>
      </c>
      <c r="BM125" s="19" t="s">
        <v>324</v>
      </c>
    </row>
    <row r="126" spans="2:65" s="1" customFormat="1" ht="16.5" customHeight="1">
      <c r="B126" s="134"/>
      <c r="C126" s="135" t="s">
        <v>297</v>
      </c>
      <c r="D126" s="135" t="s">
        <v>268</v>
      </c>
      <c r="E126" s="136" t="s">
        <v>3621</v>
      </c>
      <c r="F126" s="219" t="s">
        <v>3622</v>
      </c>
      <c r="G126" s="219"/>
      <c r="H126" s="219"/>
      <c r="I126" s="219"/>
      <c r="J126" s="137" t="s">
        <v>374</v>
      </c>
      <c r="K126" s="138">
        <v>8</v>
      </c>
      <c r="L126" s="220"/>
      <c r="M126" s="220"/>
      <c r="N126" s="220">
        <f t="shared" si="0"/>
        <v>0</v>
      </c>
      <c r="O126" s="220"/>
      <c r="P126" s="220"/>
      <c r="Q126" s="220"/>
      <c r="R126" s="139"/>
      <c r="T126" s="140" t="s">
        <v>5</v>
      </c>
      <c r="U126" s="38" t="s">
        <v>42</v>
      </c>
      <c r="V126" s="141">
        <v>0</v>
      </c>
      <c r="W126" s="141">
        <f t="shared" si="1"/>
        <v>0</v>
      </c>
      <c r="X126" s="141">
        <v>0</v>
      </c>
      <c r="Y126" s="141">
        <f t="shared" si="2"/>
        <v>0</v>
      </c>
      <c r="Z126" s="141">
        <v>0</v>
      </c>
      <c r="AA126" s="142">
        <f t="shared" si="3"/>
        <v>0</v>
      </c>
      <c r="AR126" s="19" t="s">
        <v>518</v>
      </c>
      <c r="AT126" s="19" t="s">
        <v>268</v>
      </c>
      <c r="AU126" s="19" t="s">
        <v>102</v>
      </c>
      <c r="AY126" s="19" t="s">
        <v>267</v>
      </c>
      <c r="BE126" s="143">
        <f t="shared" si="4"/>
        <v>0</v>
      </c>
      <c r="BF126" s="143">
        <f t="shared" si="5"/>
        <v>0</v>
      </c>
      <c r="BG126" s="143">
        <f t="shared" si="6"/>
        <v>0</v>
      </c>
      <c r="BH126" s="143">
        <f t="shared" si="7"/>
        <v>0</v>
      </c>
      <c r="BI126" s="143">
        <f t="shared" si="8"/>
        <v>0</v>
      </c>
      <c r="BJ126" s="19" t="s">
        <v>102</v>
      </c>
      <c r="BK126" s="143">
        <f t="shared" si="9"/>
        <v>0</v>
      </c>
      <c r="BL126" s="19" t="s">
        <v>518</v>
      </c>
      <c r="BM126" s="19" t="s">
        <v>331</v>
      </c>
    </row>
    <row r="127" spans="2:65" s="1" customFormat="1" ht="16.5" customHeight="1">
      <c r="B127" s="134"/>
      <c r="C127" s="135" t="s">
        <v>301</v>
      </c>
      <c r="D127" s="135" t="s">
        <v>268</v>
      </c>
      <c r="E127" s="136" t="s">
        <v>3623</v>
      </c>
      <c r="F127" s="219" t="s">
        <v>3624</v>
      </c>
      <c r="G127" s="219"/>
      <c r="H127" s="219"/>
      <c r="I127" s="219"/>
      <c r="J127" s="137" t="s">
        <v>374</v>
      </c>
      <c r="K127" s="138">
        <v>1</v>
      </c>
      <c r="L127" s="220"/>
      <c r="M127" s="220"/>
      <c r="N127" s="220">
        <f t="shared" si="0"/>
        <v>0</v>
      </c>
      <c r="O127" s="220"/>
      <c r="P127" s="220"/>
      <c r="Q127" s="220"/>
      <c r="R127" s="139"/>
      <c r="T127" s="140" t="s">
        <v>5</v>
      </c>
      <c r="U127" s="38" t="s">
        <v>42</v>
      </c>
      <c r="V127" s="141">
        <v>0</v>
      </c>
      <c r="W127" s="141">
        <f t="shared" si="1"/>
        <v>0</v>
      </c>
      <c r="X127" s="141">
        <v>0</v>
      </c>
      <c r="Y127" s="141">
        <f t="shared" si="2"/>
        <v>0</v>
      </c>
      <c r="Z127" s="141">
        <v>0</v>
      </c>
      <c r="AA127" s="142">
        <f t="shared" si="3"/>
        <v>0</v>
      </c>
      <c r="AR127" s="19" t="s">
        <v>518</v>
      </c>
      <c r="AT127" s="19" t="s">
        <v>268</v>
      </c>
      <c r="AU127" s="19" t="s">
        <v>102</v>
      </c>
      <c r="AY127" s="19" t="s">
        <v>267</v>
      </c>
      <c r="BE127" s="143">
        <f t="shared" si="4"/>
        <v>0</v>
      </c>
      <c r="BF127" s="143">
        <f t="shared" si="5"/>
        <v>0</v>
      </c>
      <c r="BG127" s="143">
        <f t="shared" si="6"/>
        <v>0</v>
      </c>
      <c r="BH127" s="143">
        <f t="shared" si="7"/>
        <v>0</v>
      </c>
      <c r="BI127" s="143">
        <f t="shared" si="8"/>
        <v>0</v>
      </c>
      <c r="BJ127" s="19" t="s">
        <v>102</v>
      </c>
      <c r="BK127" s="143">
        <f t="shared" si="9"/>
        <v>0</v>
      </c>
      <c r="BL127" s="19" t="s">
        <v>518</v>
      </c>
      <c r="BM127" s="19" t="s">
        <v>338</v>
      </c>
    </row>
    <row r="128" spans="2:65" s="10" customFormat="1" ht="29.85" customHeight="1">
      <c r="B128" s="124"/>
      <c r="D128" s="133" t="s">
        <v>3688</v>
      </c>
      <c r="E128" s="133"/>
      <c r="F128" s="133"/>
      <c r="G128" s="133"/>
      <c r="H128" s="133"/>
      <c r="I128" s="133"/>
      <c r="J128" s="133"/>
      <c r="K128" s="133"/>
      <c r="L128" s="133"/>
      <c r="M128" s="133"/>
      <c r="N128" s="208">
        <f>BK128</f>
        <v>0</v>
      </c>
      <c r="O128" s="209"/>
      <c r="P128" s="209"/>
      <c r="Q128" s="209"/>
      <c r="R128" s="126"/>
      <c r="T128" s="127"/>
      <c r="W128" s="128">
        <f>SUM(W129:W130)</f>
        <v>0</v>
      </c>
      <c r="Y128" s="128">
        <f>SUM(Y129:Y130)</f>
        <v>0</v>
      </c>
      <c r="AA128" s="129">
        <f>SUM(AA129:AA130)</f>
        <v>0</v>
      </c>
      <c r="AR128" s="130" t="s">
        <v>277</v>
      </c>
      <c r="AT128" s="131" t="s">
        <v>74</v>
      </c>
      <c r="AU128" s="131" t="s">
        <v>83</v>
      </c>
      <c r="AY128" s="130" t="s">
        <v>267</v>
      </c>
      <c r="BK128" s="132">
        <f>SUM(BK129:BK130)</f>
        <v>0</v>
      </c>
    </row>
    <row r="129" spans="2:65" s="1" customFormat="1" ht="16.5" customHeight="1">
      <c r="B129" s="134"/>
      <c r="C129" s="135" t="s">
        <v>306</v>
      </c>
      <c r="D129" s="135" t="s">
        <v>268</v>
      </c>
      <c r="E129" s="136" t="s">
        <v>3625</v>
      </c>
      <c r="F129" s="219" t="s">
        <v>3626</v>
      </c>
      <c r="G129" s="219"/>
      <c r="H129" s="219"/>
      <c r="I129" s="219"/>
      <c r="J129" s="137" t="s">
        <v>374</v>
      </c>
      <c r="K129" s="138">
        <v>1</v>
      </c>
      <c r="L129" s="220"/>
      <c r="M129" s="220"/>
      <c r="N129" s="220">
        <f>ROUND(L129*K129,2)</f>
        <v>0</v>
      </c>
      <c r="O129" s="220"/>
      <c r="P129" s="220"/>
      <c r="Q129" s="220"/>
      <c r="R129" s="139"/>
      <c r="T129" s="140" t="s">
        <v>5</v>
      </c>
      <c r="U129" s="38" t="s">
        <v>42</v>
      </c>
      <c r="V129" s="141">
        <v>0</v>
      </c>
      <c r="W129" s="141">
        <f>V129*K129</f>
        <v>0</v>
      </c>
      <c r="X129" s="141">
        <v>0</v>
      </c>
      <c r="Y129" s="141">
        <f>X129*K129</f>
        <v>0</v>
      </c>
      <c r="Z129" s="141">
        <v>0</v>
      </c>
      <c r="AA129" s="142">
        <f>Z129*K129</f>
        <v>0</v>
      </c>
      <c r="AR129" s="19" t="s">
        <v>518</v>
      </c>
      <c r="AT129" s="19" t="s">
        <v>268</v>
      </c>
      <c r="AU129" s="19" t="s">
        <v>102</v>
      </c>
      <c r="AY129" s="19" t="s">
        <v>267</v>
      </c>
      <c r="BE129" s="143">
        <f>IF(U129="základná",N129,0)</f>
        <v>0</v>
      </c>
      <c r="BF129" s="143">
        <f>IF(U129="znížená",N129,0)</f>
        <v>0</v>
      </c>
      <c r="BG129" s="143">
        <f>IF(U129="zákl. prenesená",N129,0)</f>
        <v>0</v>
      </c>
      <c r="BH129" s="143">
        <f>IF(U129="zníž. prenesená",N129,0)</f>
        <v>0</v>
      </c>
      <c r="BI129" s="143">
        <f>IF(U129="nulová",N129,0)</f>
        <v>0</v>
      </c>
      <c r="BJ129" s="19" t="s">
        <v>102</v>
      </c>
      <c r="BK129" s="143">
        <f>ROUND(L129*K129,2)</f>
        <v>0</v>
      </c>
      <c r="BL129" s="19" t="s">
        <v>518</v>
      </c>
      <c r="BM129" s="19" t="s">
        <v>10</v>
      </c>
    </row>
    <row r="130" spans="2:65" s="1" customFormat="1" ht="25.5" customHeight="1">
      <c r="B130" s="134"/>
      <c r="C130" s="135" t="s">
        <v>310</v>
      </c>
      <c r="D130" s="135" t="s">
        <v>268</v>
      </c>
      <c r="E130" s="136" t="s">
        <v>3627</v>
      </c>
      <c r="F130" s="219" t="s">
        <v>4317</v>
      </c>
      <c r="G130" s="219"/>
      <c r="H130" s="219"/>
      <c r="I130" s="219"/>
      <c r="J130" s="137" t="s">
        <v>374</v>
      </c>
      <c r="K130" s="138">
        <v>1</v>
      </c>
      <c r="L130" s="220"/>
      <c r="M130" s="220"/>
      <c r="N130" s="220">
        <f>ROUND(L130*K130,2)</f>
        <v>0</v>
      </c>
      <c r="O130" s="220"/>
      <c r="P130" s="220"/>
      <c r="Q130" s="220"/>
      <c r="R130" s="139"/>
      <c r="T130" s="140" t="s">
        <v>5</v>
      </c>
      <c r="U130" s="38" t="s">
        <v>42</v>
      </c>
      <c r="V130" s="141">
        <v>0</v>
      </c>
      <c r="W130" s="141">
        <f>V130*K130</f>
        <v>0</v>
      </c>
      <c r="X130" s="141">
        <v>0</v>
      </c>
      <c r="Y130" s="141">
        <f>X130*K130</f>
        <v>0</v>
      </c>
      <c r="Z130" s="141">
        <v>0</v>
      </c>
      <c r="AA130" s="142">
        <f>Z130*K130</f>
        <v>0</v>
      </c>
      <c r="AR130" s="19" t="s">
        <v>518</v>
      </c>
      <c r="AT130" s="19" t="s">
        <v>268</v>
      </c>
      <c r="AU130" s="19" t="s">
        <v>102</v>
      </c>
      <c r="AY130" s="19" t="s">
        <v>267</v>
      </c>
      <c r="BE130" s="143">
        <f>IF(U130="základná",N130,0)</f>
        <v>0</v>
      </c>
      <c r="BF130" s="143">
        <f>IF(U130="znížená",N130,0)</f>
        <v>0</v>
      </c>
      <c r="BG130" s="143">
        <f>IF(U130="zákl. prenesená",N130,0)</f>
        <v>0</v>
      </c>
      <c r="BH130" s="143">
        <f>IF(U130="zníž. prenesená",N130,0)</f>
        <v>0</v>
      </c>
      <c r="BI130" s="143">
        <f>IF(U130="nulová",N130,0)</f>
        <v>0</v>
      </c>
      <c r="BJ130" s="19" t="s">
        <v>102</v>
      </c>
      <c r="BK130" s="143">
        <f>ROUND(L130*K130,2)</f>
        <v>0</v>
      </c>
      <c r="BL130" s="19" t="s">
        <v>518</v>
      </c>
      <c r="BM130" s="19" t="s">
        <v>352</v>
      </c>
    </row>
    <row r="131" spans="2:65" s="10" customFormat="1" ht="29.85" customHeight="1">
      <c r="B131" s="124"/>
      <c r="D131" s="133" t="s">
        <v>3689</v>
      </c>
      <c r="E131" s="133"/>
      <c r="F131" s="133"/>
      <c r="G131" s="133"/>
      <c r="H131" s="133"/>
      <c r="I131" s="133"/>
      <c r="J131" s="133"/>
      <c r="K131" s="133"/>
      <c r="L131" s="133"/>
      <c r="M131" s="133"/>
      <c r="N131" s="208">
        <f>BK131</f>
        <v>0</v>
      </c>
      <c r="O131" s="209"/>
      <c r="P131" s="209"/>
      <c r="Q131" s="209"/>
      <c r="R131" s="126"/>
      <c r="T131" s="127"/>
      <c r="W131" s="128">
        <f>SUM(W132:W144)</f>
        <v>0</v>
      </c>
      <c r="Y131" s="128">
        <f>SUM(Y132:Y144)</f>
        <v>0</v>
      </c>
      <c r="AA131" s="129">
        <f>SUM(AA132:AA144)</f>
        <v>0</v>
      </c>
      <c r="AR131" s="130" t="s">
        <v>277</v>
      </c>
      <c r="AT131" s="131" t="s">
        <v>74</v>
      </c>
      <c r="AU131" s="131" t="s">
        <v>83</v>
      </c>
      <c r="AY131" s="130" t="s">
        <v>267</v>
      </c>
      <c r="BK131" s="132">
        <f>SUM(BK132:BK144)</f>
        <v>0</v>
      </c>
    </row>
    <row r="132" spans="2:65" s="1" customFormat="1" ht="38.25" customHeight="1">
      <c r="B132" s="134"/>
      <c r="C132" s="135" t="s">
        <v>314</v>
      </c>
      <c r="D132" s="135" t="s">
        <v>268</v>
      </c>
      <c r="E132" s="136" t="s">
        <v>3628</v>
      </c>
      <c r="F132" s="219" t="s">
        <v>3629</v>
      </c>
      <c r="G132" s="219"/>
      <c r="H132" s="219"/>
      <c r="I132" s="219"/>
      <c r="J132" s="137" t="s">
        <v>322</v>
      </c>
      <c r="K132" s="138">
        <v>530</v>
      </c>
      <c r="L132" s="220"/>
      <c r="M132" s="220"/>
      <c r="N132" s="220">
        <f t="shared" ref="N132:N144" si="10">ROUND(L132*K132,2)</f>
        <v>0</v>
      </c>
      <c r="O132" s="220"/>
      <c r="P132" s="220"/>
      <c r="Q132" s="220"/>
      <c r="R132" s="139"/>
      <c r="T132" s="140" t="s">
        <v>5</v>
      </c>
      <c r="U132" s="38" t="s">
        <v>42</v>
      </c>
      <c r="V132" s="141">
        <v>0</v>
      </c>
      <c r="W132" s="141">
        <f t="shared" ref="W132:W144" si="11">V132*K132</f>
        <v>0</v>
      </c>
      <c r="X132" s="141">
        <v>0</v>
      </c>
      <c r="Y132" s="141">
        <f t="shared" ref="Y132:Y144" si="12">X132*K132</f>
        <v>0</v>
      </c>
      <c r="Z132" s="141">
        <v>0</v>
      </c>
      <c r="AA132" s="142">
        <f t="shared" ref="AA132:AA144" si="13">Z132*K132</f>
        <v>0</v>
      </c>
      <c r="AR132" s="19" t="s">
        <v>518</v>
      </c>
      <c r="AT132" s="19" t="s">
        <v>268</v>
      </c>
      <c r="AU132" s="19" t="s">
        <v>102</v>
      </c>
      <c r="AY132" s="19" t="s">
        <v>267</v>
      </c>
      <c r="BE132" s="143">
        <f t="shared" ref="BE132:BE144" si="14">IF(U132="základná",N132,0)</f>
        <v>0</v>
      </c>
      <c r="BF132" s="143">
        <f t="shared" ref="BF132:BF144" si="15">IF(U132="znížená",N132,0)</f>
        <v>0</v>
      </c>
      <c r="BG132" s="143">
        <f t="shared" ref="BG132:BG144" si="16">IF(U132="zákl. prenesená",N132,0)</f>
        <v>0</v>
      </c>
      <c r="BH132" s="143">
        <f t="shared" ref="BH132:BH144" si="17">IF(U132="zníž. prenesená",N132,0)</f>
        <v>0</v>
      </c>
      <c r="BI132" s="143">
        <f t="shared" ref="BI132:BI144" si="18">IF(U132="nulová",N132,0)</f>
        <v>0</v>
      </c>
      <c r="BJ132" s="19" t="s">
        <v>102</v>
      </c>
      <c r="BK132" s="143">
        <f t="shared" ref="BK132:BK144" si="19">ROUND(L132*K132,2)</f>
        <v>0</v>
      </c>
      <c r="BL132" s="19" t="s">
        <v>518</v>
      </c>
      <c r="BM132" s="19" t="s">
        <v>360</v>
      </c>
    </row>
    <row r="133" spans="2:65" s="1" customFormat="1" ht="16.5" customHeight="1">
      <c r="B133" s="134"/>
      <c r="C133" s="135" t="s">
        <v>319</v>
      </c>
      <c r="D133" s="135" t="s">
        <v>268</v>
      </c>
      <c r="E133" s="136" t="s">
        <v>3691</v>
      </c>
      <c r="F133" s="219" t="s">
        <v>3637</v>
      </c>
      <c r="G133" s="219"/>
      <c r="H133" s="219"/>
      <c r="I133" s="219"/>
      <c r="J133" s="137" t="s">
        <v>374</v>
      </c>
      <c r="K133" s="138">
        <v>1</v>
      </c>
      <c r="L133" s="220"/>
      <c r="M133" s="220"/>
      <c r="N133" s="220">
        <f t="shared" si="10"/>
        <v>0</v>
      </c>
      <c r="O133" s="220"/>
      <c r="P133" s="220"/>
      <c r="Q133" s="220"/>
      <c r="R133" s="139"/>
      <c r="T133" s="140" t="s">
        <v>5</v>
      </c>
      <c r="U133" s="38" t="s">
        <v>42</v>
      </c>
      <c r="V133" s="141">
        <v>0</v>
      </c>
      <c r="W133" s="141">
        <f t="shared" si="11"/>
        <v>0</v>
      </c>
      <c r="X133" s="141">
        <v>0</v>
      </c>
      <c r="Y133" s="141">
        <f t="shared" si="12"/>
        <v>0</v>
      </c>
      <c r="Z133" s="141">
        <v>0</v>
      </c>
      <c r="AA133" s="142">
        <f t="shared" si="13"/>
        <v>0</v>
      </c>
      <c r="AR133" s="19" t="s">
        <v>518</v>
      </c>
      <c r="AT133" s="19" t="s">
        <v>268</v>
      </c>
      <c r="AU133" s="19" t="s">
        <v>102</v>
      </c>
      <c r="AY133" s="19" t="s">
        <v>267</v>
      </c>
      <c r="BE133" s="143">
        <f t="shared" si="14"/>
        <v>0</v>
      </c>
      <c r="BF133" s="143">
        <f t="shared" si="15"/>
        <v>0</v>
      </c>
      <c r="BG133" s="143">
        <f t="shared" si="16"/>
        <v>0</v>
      </c>
      <c r="BH133" s="143">
        <f t="shared" si="17"/>
        <v>0</v>
      </c>
      <c r="BI133" s="143">
        <f t="shared" si="18"/>
        <v>0</v>
      </c>
      <c r="BJ133" s="19" t="s">
        <v>102</v>
      </c>
      <c r="BK133" s="143">
        <f t="shared" si="19"/>
        <v>0</v>
      </c>
      <c r="BL133" s="19" t="s">
        <v>518</v>
      </c>
      <c r="BM133" s="19" t="s">
        <v>368</v>
      </c>
    </row>
    <row r="134" spans="2:65" s="1" customFormat="1" ht="16.5" customHeight="1">
      <c r="B134" s="134"/>
      <c r="C134" s="135" t="s">
        <v>324</v>
      </c>
      <c r="D134" s="135" t="s">
        <v>268</v>
      </c>
      <c r="E134" s="136" t="s">
        <v>3692</v>
      </c>
      <c r="F134" s="219" t="s">
        <v>3639</v>
      </c>
      <c r="G134" s="219"/>
      <c r="H134" s="219"/>
      <c r="I134" s="219"/>
      <c r="J134" s="137" t="s">
        <v>374</v>
      </c>
      <c r="K134" s="138">
        <v>1</v>
      </c>
      <c r="L134" s="220"/>
      <c r="M134" s="220"/>
      <c r="N134" s="220">
        <f t="shared" si="10"/>
        <v>0</v>
      </c>
      <c r="O134" s="220"/>
      <c r="P134" s="220"/>
      <c r="Q134" s="220"/>
      <c r="R134" s="139"/>
      <c r="T134" s="140" t="s">
        <v>5</v>
      </c>
      <c r="U134" s="38" t="s">
        <v>42</v>
      </c>
      <c r="V134" s="141">
        <v>0</v>
      </c>
      <c r="W134" s="141">
        <f t="shared" si="11"/>
        <v>0</v>
      </c>
      <c r="X134" s="141">
        <v>0</v>
      </c>
      <c r="Y134" s="141">
        <f t="shared" si="12"/>
        <v>0</v>
      </c>
      <c r="Z134" s="141">
        <v>0</v>
      </c>
      <c r="AA134" s="142">
        <f t="shared" si="13"/>
        <v>0</v>
      </c>
      <c r="AR134" s="19" t="s">
        <v>518</v>
      </c>
      <c r="AT134" s="19" t="s">
        <v>268</v>
      </c>
      <c r="AU134" s="19" t="s">
        <v>102</v>
      </c>
      <c r="AY134" s="19" t="s">
        <v>267</v>
      </c>
      <c r="BE134" s="143">
        <f t="shared" si="14"/>
        <v>0</v>
      </c>
      <c r="BF134" s="143">
        <f t="shared" si="15"/>
        <v>0</v>
      </c>
      <c r="BG134" s="143">
        <f t="shared" si="16"/>
        <v>0</v>
      </c>
      <c r="BH134" s="143">
        <f t="shared" si="17"/>
        <v>0</v>
      </c>
      <c r="BI134" s="143">
        <f t="shared" si="18"/>
        <v>0</v>
      </c>
      <c r="BJ134" s="19" t="s">
        <v>102</v>
      </c>
      <c r="BK134" s="143">
        <f t="shared" si="19"/>
        <v>0</v>
      </c>
      <c r="BL134" s="19" t="s">
        <v>518</v>
      </c>
      <c r="BM134" s="19" t="s">
        <v>376</v>
      </c>
    </row>
    <row r="135" spans="2:65" s="1" customFormat="1" ht="25.5" customHeight="1">
      <c r="B135" s="134"/>
      <c r="C135" s="135" t="s">
        <v>327</v>
      </c>
      <c r="D135" s="135" t="s">
        <v>268</v>
      </c>
      <c r="E135" s="136" t="s">
        <v>3640</v>
      </c>
      <c r="F135" s="219" t="s">
        <v>3641</v>
      </c>
      <c r="G135" s="219"/>
      <c r="H135" s="219"/>
      <c r="I135" s="219"/>
      <c r="J135" s="137" t="s">
        <v>322</v>
      </c>
      <c r="K135" s="138">
        <v>50</v>
      </c>
      <c r="L135" s="220"/>
      <c r="M135" s="220"/>
      <c r="N135" s="220">
        <f t="shared" si="10"/>
        <v>0</v>
      </c>
      <c r="O135" s="220"/>
      <c r="P135" s="220"/>
      <c r="Q135" s="220"/>
      <c r="R135" s="139"/>
      <c r="T135" s="140" t="s">
        <v>5</v>
      </c>
      <c r="U135" s="38" t="s">
        <v>42</v>
      </c>
      <c r="V135" s="141">
        <v>0</v>
      </c>
      <c r="W135" s="141">
        <f t="shared" si="11"/>
        <v>0</v>
      </c>
      <c r="X135" s="141">
        <v>0</v>
      </c>
      <c r="Y135" s="141">
        <f t="shared" si="12"/>
        <v>0</v>
      </c>
      <c r="Z135" s="141">
        <v>0</v>
      </c>
      <c r="AA135" s="142">
        <f t="shared" si="13"/>
        <v>0</v>
      </c>
      <c r="AR135" s="19" t="s">
        <v>518</v>
      </c>
      <c r="AT135" s="19" t="s">
        <v>268</v>
      </c>
      <c r="AU135" s="19" t="s">
        <v>102</v>
      </c>
      <c r="AY135" s="19" t="s">
        <v>267</v>
      </c>
      <c r="BE135" s="143">
        <f t="shared" si="14"/>
        <v>0</v>
      </c>
      <c r="BF135" s="143">
        <f t="shared" si="15"/>
        <v>0</v>
      </c>
      <c r="BG135" s="143">
        <f t="shared" si="16"/>
        <v>0</v>
      </c>
      <c r="BH135" s="143">
        <f t="shared" si="17"/>
        <v>0</v>
      </c>
      <c r="BI135" s="143">
        <f t="shared" si="18"/>
        <v>0</v>
      </c>
      <c r="BJ135" s="19" t="s">
        <v>102</v>
      </c>
      <c r="BK135" s="143">
        <f t="shared" si="19"/>
        <v>0</v>
      </c>
      <c r="BL135" s="19" t="s">
        <v>518</v>
      </c>
      <c r="BM135" s="19" t="s">
        <v>384</v>
      </c>
    </row>
    <row r="136" spans="2:65" s="1" customFormat="1" ht="25.5" customHeight="1">
      <c r="B136" s="134"/>
      <c r="C136" s="135" t="s">
        <v>331</v>
      </c>
      <c r="D136" s="135" t="s">
        <v>268</v>
      </c>
      <c r="E136" s="136" t="s">
        <v>3642</v>
      </c>
      <c r="F136" s="219" t="s">
        <v>3643</v>
      </c>
      <c r="G136" s="219"/>
      <c r="H136" s="219"/>
      <c r="I136" s="219"/>
      <c r="J136" s="137" t="s">
        <v>374</v>
      </c>
      <c r="K136" s="138">
        <v>30</v>
      </c>
      <c r="L136" s="220"/>
      <c r="M136" s="220"/>
      <c r="N136" s="220">
        <f t="shared" si="10"/>
        <v>0</v>
      </c>
      <c r="O136" s="220"/>
      <c r="P136" s="220"/>
      <c r="Q136" s="220"/>
      <c r="R136" s="139"/>
      <c r="T136" s="140" t="s">
        <v>5</v>
      </c>
      <c r="U136" s="38" t="s">
        <v>42</v>
      </c>
      <c r="V136" s="141">
        <v>0</v>
      </c>
      <c r="W136" s="141">
        <f t="shared" si="11"/>
        <v>0</v>
      </c>
      <c r="X136" s="141">
        <v>0</v>
      </c>
      <c r="Y136" s="141">
        <f t="shared" si="12"/>
        <v>0</v>
      </c>
      <c r="Z136" s="141">
        <v>0</v>
      </c>
      <c r="AA136" s="142">
        <f t="shared" si="13"/>
        <v>0</v>
      </c>
      <c r="AR136" s="19" t="s">
        <v>518</v>
      </c>
      <c r="AT136" s="19" t="s">
        <v>268</v>
      </c>
      <c r="AU136" s="19" t="s">
        <v>102</v>
      </c>
      <c r="AY136" s="19" t="s">
        <v>267</v>
      </c>
      <c r="BE136" s="143">
        <f t="shared" si="14"/>
        <v>0</v>
      </c>
      <c r="BF136" s="143">
        <f t="shared" si="15"/>
        <v>0</v>
      </c>
      <c r="BG136" s="143">
        <f t="shared" si="16"/>
        <v>0</v>
      </c>
      <c r="BH136" s="143">
        <f t="shared" si="17"/>
        <v>0</v>
      </c>
      <c r="BI136" s="143">
        <f t="shared" si="18"/>
        <v>0</v>
      </c>
      <c r="BJ136" s="19" t="s">
        <v>102</v>
      </c>
      <c r="BK136" s="143">
        <f t="shared" si="19"/>
        <v>0</v>
      </c>
      <c r="BL136" s="19" t="s">
        <v>518</v>
      </c>
      <c r="BM136" s="19" t="s">
        <v>392</v>
      </c>
    </row>
    <row r="137" spans="2:65" s="1" customFormat="1" ht="51" customHeight="1">
      <c r="B137" s="134"/>
      <c r="C137" s="135" t="s">
        <v>334</v>
      </c>
      <c r="D137" s="135" t="s">
        <v>268</v>
      </c>
      <c r="E137" s="136" t="s">
        <v>3648</v>
      </c>
      <c r="F137" s="219" t="s">
        <v>3649</v>
      </c>
      <c r="G137" s="219"/>
      <c r="H137" s="219"/>
      <c r="I137" s="219"/>
      <c r="J137" s="137" t="s">
        <v>374</v>
      </c>
      <c r="K137" s="138">
        <v>1350</v>
      </c>
      <c r="L137" s="220"/>
      <c r="M137" s="220"/>
      <c r="N137" s="220">
        <f t="shared" si="10"/>
        <v>0</v>
      </c>
      <c r="O137" s="220"/>
      <c r="P137" s="220"/>
      <c r="Q137" s="220"/>
      <c r="R137" s="139"/>
      <c r="T137" s="140" t="s">
        <v>5</v>
      </c>
      <c r="U137" s="38" t="s">
        <v>42</v>
      </c>
      <c r="V137" s="141">
        <v>0</v>
      </c>
      <c r="W137" s="141">
        <f t="shared" si="11"/>
        <v>0</v>
      </c>
      <c r="X137" s="141">
        <v>0</v>
      </c>
      <c r="Y137" s="141">
        <f t="shared" si="12"/>
        <v>0</v>
      </c>
      <c r="Z137" s="141">
        <v>0</v>
      </c>
      <c r="AA137" s="142">
        <f t="shared" si="13"/>
        <v>0</v>
      </c>
      <c r="AR137" s="19" t="s">
        <v>518</v>
      </c>
      <c r="AT137" s="19" t="s">
        <v>268</v>
      </c>
      <c r="AU137" s="19" t="s">
        <v>102</v>
      </c>
      <c r="AY137" s="19" t="s">
        <v>267</v>
      </c>
      <c r="BE137" s="143">
        <f t="shared" si="14"/>
        <v>0</v>
      </c>
      <c r="BF137" s="143">
        <f t="shared" si="15"/>
        <v>0</v>
      </c>
      <c r="BG137" s="143">
        <f t="shared" si="16"/>
        <v>0</v>
      </c>
      <c r="BH137" s="143">
        <f t="shared" si="17"/>
        <v>0</v>
      </c>
      <c r="BI137" s="143">
        <f t="shared" si="18"/>
        <v>0</v>
      </c>
      <c r="BJ137" s="19" t="s">
        <v>102</v>
      </c>
      <c r="BK137" s="143">
        <f t="shared" si="19"/>
        <v>0</v>
      </c>
      <c r="BL137" s="19" t="s">
        <v>518</v>
      </c>
      <c r="BM137" s="19" t="s">
        <v>400</v>
      </c>
    </row>
    <row r="138" spans="2:65" s="1" customFormat="1" ht="38.25" customHeight="1">
      <c r="B138" s="134"/>
      <c r="C138" s="135" t="s">
        <v>338</v>
      </c>
      <c r="D138" s="135" t="s">
        <v>268</v>
      </c>
      <c r="E138" s="136" t="s">
        <v>3650</v>
      </c>
      <c r="F138" s="219" t="s">
        <v>3651</v>
      </c>
      <c r="G138" s="219"/>
      <c r="H138" s="219"/>
      <c r="I138" s="219"/>
      <c r="J138" s="137" t="s">
        <v>374</v>
      </c>
      <c r="K138" s="138">
        <v>40</v>
      </c>
      <c r="L138" s="220"/>
      <c r="M138" s="220"/>
      <c r="N138" s="220">
        <f t="shared" si="10"/>
        <v>0</v>
      </c>
      <c r="O138" s="220"/>
      <c r="P138" s="220"/>
      <c r="Q138" s="220"/>
      <c r="R138" s="139"/>
      <c r="T138" s="140" t="s">
        <v>5</v>
      </c>
      <c r="U138" s="38" t="s">
        <v>42</v>
      </c>
      <c r="V138" s="141">
        <v>0</v>
      </c>
      <c r="W138" s="141">
        <f t="shared" si="11"/>
        <v>0</v>
      </c>
      <c r="X138" s="141">
        <v>0</v>
      </c>
      <c r="Y138" s="141">
        <f t="shared" si="12"/>
        <v>0</v>
      </c>
      <c r="Z138" s="141">
        <v>0</v>
      </c>
      <c r="AA138" s="142">
        <f t="shared" si="13"/>
        <v>0</v>
      </c>
      <c r="AR138" s="19" t="s">
        <v>518</v>
      </c>
      <c r="AT138" s="19" t="s">
        <v>268</v>
      </c>
      <c r="AU138" s="19" t="s">
        <v>102</v>
      </c>
      <c r="AY138" s="19" t="s">
        <v>267</v>
      </c>
      <c r="BE138" s="143">
        <f t="shared" si="14"/>
        <v>0</v>
      </c>
      <c r="BF138" s="143">
        <f t="shared" si="15"/>
        <v>0</v>
      </c>
      <c r="BG138" s="143">
        <f t="shared" si="16"/>
        <v>0</v>
      </c>
      <c r="BH138" s="143">
        <f t="shared" si="17"/>
        <v>0</v>
      </c>
      <c r="BI138" s="143">
        <f t="shared" si="18"/>
        <v>0</v>
      </c>
      <c r="BJ138" s="19" t="s">
        <v>102</v>
      </c>
      <c r="BK138" s="143">
        <f t="shared" si="19"/>
        <v>0</v>
      </c>
      <c r="BL138" s="19" t="s">
        <v>518</v>
      </c>
      <c r="BM138" s="19" t="s">
        <v>408</v>
      </c>
    </row>
    <row r="139" spans="2:65" s="1" customFormat="1" ht="38.25" customHeight="1">
      <c r="B139" s="134"/>
      <c r="C139" s="163" t="s">
        <v>342</v>
      </c>
      <c r="D139" s="163" t="s">
        <v>268</v>
      </c>
      <c r="E139" s="164" t="s">
        <v>3693</v>
      </c>
      <c r="F139" s="240" t="s">
        <v>4315</v>
      </c>
      <c r="G139" s="240"/>
      <c r="H139" s="240"/>
      <c r="I139" s="240"/>
      <c r="J139" s="165" t="s">
        <v>785</v>
      </c>
      <c r="K139" s="166">
        <v>1</v>
      </c>
      <c r="L139" s="241"/>
      <c r="M139" s="241"/>
      <c r="N139" s="241">
        <f t="shared" si="10"/>
        <v>0</v>
      </c>
      <c r="O139" s="241"/>
      <c r="P139" s="241"/>
      <c r="Q139" s="241"/>
      <c r="R139" s="139"/>
      <c r="T139" s="140" t="s">
        <v>5</v>
      </c>
      <c r="U139" s="38" t="s">
        <v>42</v>
      </c>
      <c r="V139" s="141">
        <v>0</v>
      </c>
      <c r="W139" s="141">
        <f t="shared" si="11"/>
        <v>0</v>
      </c>
      <c r="X139" s="141">
        <v>0</v>
      </c>
      <c r="Y139" s="141">
        <f t="shared" si="12"/>
        <v>0</v>
      </c>
      <c r="Z139" s="141">
        <v>0</v>
      </c>
      <c r="AA139" s="142">
        <f t="shared" si="13"/>
        <v>0</v>
      </c>
      <c r="AR139" s="19" t="s">
        <v>518</v>
      </c>
      <c r="AT139" s="19" t="s">
        <v>268</v>
      </c>
      <c r="AU139" s="19" t="s">
        <v>102</v>
      </c>
      <c r="AY139" s="19" t="s">
        <v>267</v>
      </c>
      <c r="BE139" s="143">
        <f t="shared" si="14"/>
        <v>0</v>
      </c>
      <c r="BF139" s="143">
        <f t="shared" si="15"/>
        <v>0</v>
      </c>
      <c r="BG139" s="143">
        <f t="shared" si="16"/>
        <v>0</v>
      </c>
      <c r="BH139" s="143">
        <f t="shared" si="17"/>
        <v>0</v>
      </c>
      <c r="BI139" s="143">
        <f t="shared" si="18"/>
        <v>0</v>
      </c>
      <c r="BJ139" s="19" t="s">
        <v>102</v>
      </c>
      <c r="BK139" s="143">
        <f t="shared" si="19"/>
        <v>0</v>
      </c>
      <c r="BL139" s="19" t="s">
        <v>518</v>
      </c>
      <c r="BM139" s="19" t="s">
        <v>416</v>
      </c>
    </row>
    <row r="140" spans="2:65" s="1" customFormat="1" ht="38.25" customHeight="1">
      <c r="B140" s="134"/>
      <c r="C140" s="163" t="s">
        <v>10</v>
      </c>
      <c r="D140" s="163" t="s">
        <v>268</v>
      </c>
      <c r="E140" s="164" t="s">
        <v>3694</v>
      </c>
      <c r="F140" s="240" t="s">
        <v>3655</v>
      </c>
      <c r="G140" s="240"/>
      <c r="H140" s="240"/>
      <c r="I140" s="240"/>
      <c r="J140" s="165" t="s">
        <v>1908</v>
      </c>
      <c r="K140" s="166">
        <v>10</v>
      </c>
      <c r="L140" s="241"/>
      <c r="M140" s="241"/>
      <c r="N140" s="241">
        <f t="shared" si="10"/>
        <v>0</v>
      </c>
      <c r="O140" s="241"/>
      <c r="P140" s="241"/>
      <c r="Q140" s="241"/>
      <c r="R140" s="139"/>
      <c r="T140" s="140" t="s">
        <v>5</v>
      </c>
      <c r="U140" s="38" t="s">
        <v>42</v>
      </c>
      <c r="V140" s="141">
        <v>0</v>
      </c>
      <c r="W140" s="141">
        <f t="shared" si="11"/>
        <v>0</v>
      </c>
      <c r="X140" s="141">
        <v>0</v>
      </c>
      <c r="Y140" s="141">
        <f t="shared" si="12"/>
        <v>0</v>
      </c>
      <c r="Z140" s="141">
        <v>0</v>
      </c>
      <c r="AA140" s="142">
        <f t="shared" si="13"/>
        <v>0</v>
      </c>
      <c r="AR140" s="19" t="s">
        <v>518</v>
      </c>
      <c r="AT140" s="19" t="s">
        <v>268</v>
      </c>
      <c r="AU140" s="19" t="s">
        <v>102</v>
      </c>
      <c r="AY140" s="19" t="s">
        <v>267</v>
      </c>
      <c r="BE140" s="143">
        <f t="shared" si="14"/>
        <v>0</v>
      </c>
      <c r="BF140" s="143">
        <f t="shared" si="15"/>
        <v>0</v>
      </c>
      <c r="BG140" s="143">
        <f t="shared" si="16"/>
        <v>0</v>
      </c>
      <c r="BH140" s="143">
        <f t="shared" si="17"/>
        <v>0</v>
      </c>
      <c r="BI140" s="143">
        <f t="shared" si="18"/>
        <v>0</v>
      </c>
      <c r="BJ140" s="19" t="s">
        <v>102</v>
      </c>
      <c r="BK140" s="143">
        <f t="shared" si="19"/>
        <v>0</v>
      </c>
      <c r="BL140" s="19" t="s">
        <v>518</v>
      </c>
      <c r="BM140" s="19" t="s">
        <v>424</v>
      </c>
    </row>
    <row r="141" spans="2:65" s="1" customFormat="1" ht="25.5" customHeight="1">
      <c r="B141" s="134"/>
      <c r="C141" s="135" t="s">
        <v>348</v>
      </c>
      <c r="D141" s="135" t="s">
        <v>268</v>
      </c>
      <c r="E141" s="136" t="s">
        <v>3695</v>
      </c>
      <c r="F141" s="219" t="s">
        <v>4316</v>
      </c>
      <c r="G141" s="219"/>
      <c r="H141" s="219"/>
      <c r="I141" s="219"/>
      <c r="J141" s="137" t="s">
        <v>374</v>
      </c>
      <c r="K141" s="138">
        <v>1</v>
      </c>
      <c r="L141" s="220"/>
      <c r="M141" s="220"/>
      <c r="N141" s="220">
        <f t="shared" si="10"/>
        <v>0</v>
      </c>
      <c r="O141" s="220"/>
      <c r="P141" s="220"/>
      <c r="Q141" s="220"/>
      <c r="R141" s="139"/>
      <c r="T141" s="140" t="s">
        <v>5</v>
      </c>
      <c r="U141" s="38" t="s">
        <v>42</v>
      </c>
      <c r="V141" s="141">
        <v>0</v>
      </c>
      <c r="W141" s="141">
        <f t="shared" si="11"/>
        <v>0</v>
      </c>
      <c r="X141" s="141">
        <v>0</v>
      </c>
      <c r="Y141" s="141">
        <f t="shared" si="12"/>
        <v>0</v>
      </c>
      <c r="Z141" s="141">
        <v>0</v>
      </c>
      <c r="AA141" s="142">
        <f t="shared" si="13"/>
        <v>0</v>
      </c>
      <c r="AR141" s="19" t="s">
        <v>518</v>
      </c>
      <c r="AT141" s="19" t="s">
        <v>268</v>
      </c>
      <c r="AU141" s="19" t="s">
        <v>102</v>
      </c>
      <c r="AY141" s="19" t="s">
        <v>267</v>
      </c>
      <c r="BE141" s="143">
        <f t="shared" si="14"/>
        <v>0</v>
      </c>
      <c r="BF141" s="143">
        <f t="shared" si="15"/>
        <v>0</v>
      </c>
      <c r="BG141" s="143">
        <f t="shared" si="16"/>
        <v>0</v>
      </c>
      <c r="BH141" s="143">
        <f t="shared" si="17"/>
        <v>0</v>
      </c>
      <c r="BI141" s="143">
        <f t="shared" si="18"/>
        <v>0</v>
      </c>
      <c r="BJ141" s="19" t="s">
        <v>102</v>
      </c>
      <c r="BK141" s="143">
        <f t="shared" si="19"/>
        <v>0</v>
      </c>
      <c r="BL141" s="19" t="s">
        <v>518</v>
      </c>
      <c r="BM141" s="19" t="s">
        <v>432</v>
      </c>
    </row>
    <row r="142" spans="2:65" s="1" customFormat="1" ht="16.5" customHeight="1">
      <c r="B142" s="134"/>
      <c r="C142" s="135" t="s">
        <v>352</v>
      </c>
      <c r="D142" s="135" t="s">
        <v>268</v>
      </c>
      <c r="E142" s="136" t="s">
        <v>3697</v>
      </c>
      <c r="F142" s="219" t="s">
        <v>3659</v>
      </c>
      <c r="G142" s="219"/>
      <c r="H142" s="219"/>
      <c r="I142" s="219"/>
      <c r="J142" s="137" t="s">
        <v>374</v>
      </c>
      <c r="K142" s="138">
        <v>1</v>
      </c>
      <c r="L142" s="220"/>
      <c r="M142" s="220"/>
      <c r="N142" s="220">
        <f t="shared" si="10"/>
        <v>0</v>
      </c>
      <c r="O142" s="220"/>
      <c r="P142" s="220"/>
      <c r="Q142" s="220"/>
      <c r="R142" s="139"/>
      <c r="T142" s="140" t="s">
        <v>5</v>
      </c>
      <c r="U142" s="38" t="s">
        <v>42</v>
      </c>
      <c r="V142" s="141">
        <v>0</v>
      </c>
      <c r="W142" s="141">
        <f t="shared" si="11"/>
        <v>0</v>
      </c>
      <c r="X142" s="141">
        <v>0</v>
      </c>
      <c r="Y142" s="141">
        <f t="shared" si="12"/>
        <v>0</v>
      </c>
      <c r="Z142" s="141">
        <v>0</v>
      </c>
      <c r="AA142" s="142">
        <f t="shared" si="13"/>
        <v>0</v>
      </c>
      <c r="AR142" s="19" t="s">
        <v>518</v>
      </c>
      <c r="AT142" s="19" t="s">
        <v>268</v>
      </c>
      <c r="AU142" s="19" t="s">
        <v>102</v>
      </c>
      <c r="AY142" s="19" t="s">
        <v>267</v>
      </c>
      <c r="BE142" s="143">
        <f t="shared" si="14"/>
        <v>0</v>
      </c>
      <c r="BF142" s="143">
        <f t="shared" si="15"/>
        <v>0</v>
      </c>
      <c r="BG142" s="143">
        <f t="shared" si="16"/>
        <v>0</v>
      </c>
      <c r="BH142" s="143">
        <f t="shared" si="17"/>
        <v>0</v>
      </c>
      <c r="BI142" s="143">
        <f t="shared" si="18"/>
        <v>0</v>
      </c>
      <c r="BJ142" s="19" t="s">
        <v>102</v>
      </c>
      <c r="BK142" s="143">
        <f t="shared" si="19"/>
        <v>0</v>
      </c>
      <c r="BL142" s="19" t="s">
        <v>518</v>
      </c>
      <c r="BM142" s="19" t="s">
        <v>440</v>
      </c>
    </row>
    <row r="143" spans="2:65" s="1" customFormat="1" ht="38.25" customHeight="1">
      <c r="B143" s="134"/>
      <c r="C143" s="135" t="s">
        <v>356</v>
      </c>
      <c r="D143" s="135" t="s">
        <v>268</v>
      </c>
      <c r="E143" s="136" t="s">
        <v>3698</v>
      </c>
      <c r="F143" s="219" t="s">
        <v>3661</v>
      </c>
      <c r="G143" s="219"/>
      <c r="H143" s="219"/>
      <c r="I143" s="219"/>
      <c r="J143" s="137" t="s">
        <v>374</v>
      </c>
      <c r="K143" s="138">
        <v>1</v>
      </c>
      <c r="L143" s="220"/>
      <c r="M143" s="220"/>
      <c r="N143" s="220">
        <f t="shared" si="10"/>
        <v>0</v>
      </c>
      <c r="O143" s="220"/>
      <c r="P143" s="220"/>
      <c r="Q143" s="220"/>
      <c r="R143" s="139"/>
      <c r="T143" s="140" t="s">
        <v>5</v>
      </c>
      <c r="U143" s="38" t="s">
        <v>42</v>
      </c>
      <c r="V143" s="141">
        <v>0</v>
      </c>
      <c r="W143" s="141">
        <f t="shared" si="11"/>
        <v>0</v>
      </c>
      <c r="X143" s="141">
        <v>0</v>
      </c>
      <c r="Y143" s="141">
        <f t="shared" si="12"/>
        <v>0</v>
      </c>
      <c r="Z143" s="141">
        <v>0</v>
      </c>
      <c r="AA143" s="142">
        <f t="shared" si="13"/>
        <v>0</v>
      </c>
      <c r="AR143" s="19" t="s">
        <v>518</v>
      </c>
      <c r="AT143" s="19" t="s">
        <v>268</v>
      </c>
      <c r="AU143" s="19" t="s">
        <v>102</v>
      </c>
      <c r="AY143" s="19" t="s">
        <v>267</v>
      </c>
      <c r="BE143" s="143">
        <f t="shared" si="14"/>
        <v>0</v>
      </c>
      <c r="BF143" s="143">
        <f t="shared" si="15"/>
        <v>0</v>
      </c>
      <c r="BG143" s="143">
        <f t="shared" si="16"/>
        <v>0</v>
      </c>
      <c r="BH143" s="143">
        <f t="shared" si="17"/>
        <v>0</v>
      </c>
      <c r="BI143" s="143">
        <f t="shared" si="18"/>
        <v>0</v>
      </c>
      <c r="BJ143" s="19" t="s">
        <v>102</v>
      </c>
      <c r="BK143" s="143">
        <f t="shared" si="19"/>
        <v>0</v>
      </c>
      <c r="BL143" s="19" t="s">
        <v>518</v>
      </c>
      <c r="BM143" s="19" t="s">
        <v>448</v>
      </c>
    </row>
    <row r="144" spans="2:65" s="1" customFormat="1" ht="76.5" customHeight="1">
      <c r="B144" s="134"/>
      <c r="C144" s="163" t="s">
        <v>360</v>
      </c>
      <c r="D144" s="163" t="s">
        <v>268</v>
      </c>
      <c r="E144" s="164" t="s">
        <v>3699</v>
      </c>
      <c r="F144" s="240" t="s">
        <v>3663</v>
      </c>
      <c r="G144" s="240"/>
      <c r="H144" s="240"/>
      <c r="I144" s="240"/>
      <c r="J144" s="165" t="s">
        <v>785</v>
      </c>
      <c r="K144" s="166">
        <v>10</v>
      </c>
      <c r="L144" s="241"/>
      <c r="M144" s="241"/>
      <c r="N144" s="241">
        <f t="shared" si="10"/>
        <v>0</v>
      </c>
      <c r="O144" s="241"/>
      <c r="P144" s="241"/>
      <c r="Q144" s="241"/>
      <c r="R144" s="139"/>
      <c r="T144" s="140" t="s">
        <v>5</v>
      </c>
      <c r="U144" s="38" t="s">
        <v>42</v>
      </c>
      <c r="V144" s="141">
        <v>0</v>
      </c>
      <c r="W144" s="141">
        <f t="shared" si="11"/>
        <v>0</v>
      </c>
      <c r="X144" s="141">
        <v>0</v>
      </c>
      <c r="Y144" s="141">
        <f t="shared" si="12"/>
        <v>0</v>
      </c>
      <c r="Z144" s="141">
        <v>0</v>
      </c>
      <c r="AA144" s="142">
        <f t="shared" si="13"/>
        <v>0</v>
      </c>
      <c r="AR144" s="19" t="s">
        <v>518</v>
      </c>
      <c r="AT144" s="19" t="s">
        <v>268</v>
      </c>
      <c r="AU144" s="19" t="s">
        <v>102</v>
      </c>
      <c r="AY144" s="19" t="s">
        <v>267</v>
      </c>
      <c r="BE144" s="143">
        <f t="shared" si="14"/>
        <v>0</v>
      </c>
      <c r="BF144" s="143">
        <f t="shared" si="15"/>
        <v>0</v>
      </c>
      <c r="BG144" s="143">
        <f t="shared" si="16"/>
        <v>0</v>
      </c>
      <c r="BH144" s="143">
        <f t="shared" si="17"/>
        <v>0</v>
      </c>
      <c r="BI144" s="143">
        <f t="shared" si="18"/>
        <v>0</v>
      </c>
      <c r="BJ144" s="19" t="s">
        <v>102</v>
      </c>
      <c r="BK144" s="143">
        <f t="shared" si="19"/>
        <v>0</v>
      </c>
      <c r="BL144" s="19" t="s">
        <v>518</v>
      </c>
      <c r="BM144" s="19" t="s">
        <v>456</v>
      </c>
    </row>
    <row r="145" spans="2:65" s="10" customFormat="1" ht="29.85" customHeight="1">
      <c r="B145" s="124"/>
      <c r="D145" s="133" t="s">
        <v>3690</v>
      </c>
      <c r="E145" s="133"/>
      <c r="F145" s="133"/>
      <c r="G145" s="133"/>
      <c r="H145" s="133"/>
      <c r="I145" s="133"/>
      <c r="J145" s="133"/>
      <c r="K145" s="133"/>
      <c r="L145" s="133"/>
      <c r="M145" s="133"/>
      <c r="N145" s="208">
        <f>BK145</f>
        <v>0</v>
      </c>
      <c r="O145" s="209"/>
      <c r="P145" s="209"/>
      <c r="Q145" s="209"/>
      <c r="R145" s="126"/>
      <c r="T145" s="127"/>
      <c r="W145" s="128">
        <f>SUM(W146:W147)</f>
        <v>0</v>
      </c>
      <c r="Y145" s="128">
        <f>SUM(Y146:Y147)</f>
        <v>0</v>
      </c>
      <c r="AA145" s="129">
        <f>SUM(AA146:AA147)</f>
        <v>0</v>
      </c>
      <c r="AR145" s="130" t="s">
        <v>277</v>
      </c>
      <c r="AT145" s="131" t="s">
        <v>74</v>
      </c>
      <c r="AU145" s="131" t="s">
        <v>83</v>
      </c>
      <c r="AY145" s="130" t="s">
        <v>267</v>
      </c>
      <c r="BK145" s="132">
        <f>SUM(BK146:BK147)</f>
        <v>0</v>
      </c>
    </row>
    <row r="146" spans="2:65" s="1" customFormat="1" ht="24" customHeight="1">
      <c r="B146" s="134"/>
      <c r="C146" s="163" t="s">
        <v>364</v>
      </c>
      <c r="D146" s="163" t="s">
        <v>268</v>
      </c>
      <c r="E146" s="164" t="s">
        <v>3700</v>
      </c>
      <c r="F146" s="240" t="s">
        <v>4198</v>
      </c>
      <c r="G146" s="240"/>
      <c r="H146" s="240"/>
      <c r="I146" s="240"/>
      <c r="J146" s="165" t="s">
        <v>271</v>
      </c>
      <c r="K146" s="166">
        <v>1</v>
      </c>
      <c r="L146" s="241"/>
      <c r="M146" s="241"/>
      <c r="N146" s="241">
        <f>ROUND(L146*K146,2)</f>
        <v>0</v>
      </c>
      <c r="O146" s="241"/>
      <c r="P146" s="241"/>
      <c r="Q146" s="241"/>
      <c r="R146" s="139"/>
      <c r="T146" s="140" t="s">
        <v>5</v>
      </c>
      <c r="U146" s="38" t="s">
        <v>42</v>
      </c>
      <c r="V146" s="141">
        <v>0</v>
      </c>
      <c r="W146" s="141">
        <f>V146*K146</f>
        <v>0</v>
      </c>
      <c r="X146" s="141">
        <v>0</v>
      </c>
      <c r="Y146" s="141">
        <f>X146*K146</f>
        <v>0</v>
      </c>
      <c r="Z146" s="141">
        <v>0</v>
      </c>
      <c r="AA146" s="142">
        <f>Z146*K146</f>
        <v>0</v>
      </c>
      <c r="AR146" s="19" t="s">
        <v>518</v>
      </c>
      <c r="AT146" s="19" t="s">
        <v>268</v>
      </c>
      <c r="AU146" s="19" t="s">
        <v>102</v>
      </c>
      <c r="AY146" s="19" t="s">
        <v>267</v>
      </c>
      <c r="BE146" s="143">
        <f>IF(U146="základná",N146,0)</f>
        <v>0</v>
      </c>
      <c r="BF146" s="143">
        <f>IF(U146="znížená",N146,0)</f>
        <v>0</v>
      </c>
      <c r="BG146" s="143">
        <f>IF(U146="zákl. prenesená",N146,0)</f>
        <v>0</v>
      </c>
      <c r="BH146" s="143">
        <f>IF(U146="zníž. prenesená",N146,0)</f>
        <v>0</v>
      </c>
      <c r="BI146" s="143">
        <f>IF(U146="nulová",N146,0)</f>
        <v>0</v>
      </c>
      <c r="BJ146" s="19" t="s">
        <v>102</v>
      </c>
      <c r="BK146" s="143">
        <f>ROUND(L146*K146,2)</f>
        <v>0</v>
      </c>
      <c r="BL146" s="19" t="s">
        <v>518</v>
      </c>
      <c r="BM146" s="19" t="s">
        <v>464</v>
      </c>
    </row>
    <row r="147" spans="2:65" s="1" customFormat="1" ht="24" customHeight="1">
      <c r="B147" s="134"/>
      <c r="C147" s="163" t="s">
        <v>368</v>
      </c>
      <c r="D147" s="163" t="s">
        <v>268</v>
      </c>
      <c r="E147" s="164" t="s">
        <v>3701</v>
      </c>
      <c r="F147" s="240" t="s">
        <v>4314</v>
      </c>
      <c r="G147" s="240"/>
      <c r="H147" s="240"/>
      <c r="I147" s="240"/>
      <c r="J147" s="165" t="s">
        <v>1908</v>
      </c>
      <c r="K147" s="166">
        <v>1</v>
      </c>
      <c r="L147" s="241"/>
      <c r="M147" s="241"/>
      <c r="N147" s="241">
        <f>ROUND(L147*K147,2)</f>
        <v>0</v>
      </c>
      <c r="O147" s="241"/>
      <c r="P147" s="241"/>
      <c r="Q147" s="241"/>
      <c r="R147" s="139"/>
      <c r="T147" s="140" t="s">
        <v>5</v>
      </c>
      <c r="U147" s="148" t="s">
        <v>42</v>
      </c>
      <c r="V147" s="149">
        <v>0</v>
      </c>
      <c r="W147" s="149">
        <f>V147*K147</f>
        <v>0</v>
      </c>
      <c r="X147" s="149">
        <v>0</v>
      </c>
      <c r="Y147" s="149">
        <f>X147*K147</f>
        <v>0</v>
      </c>
      <c r="Z147" s="149">
        <v>0</v>
      </c>
      <c r="AA147" s="150">
        <f>Z147*K147</f>
        <v>0</v>
      </c>
      <c r="AR147" s="19" t="s">
        <v>518</v>
      </c>
      <c r="AT147" s="19" t="s">
        <v>268</v>
      </c>
      <c r="AU147" s="19" t="s">
        <v>102</v>
      </c>
      <c r="AY147" s="19" t="s">
        <v>267</v>
      </c>
      <c r="BE147" s="143">
        <f>IF(U147="základná",N147,0)</f>
        <v>0</v>
      </c>
      <c r="BF147" s="143">
        <f>IF(U147="znížená",N147,0)</f>
        <v>0</v>
      </c>
      <c r="BG147" s="143">
        <f>IF(U147="zákl. prenesená",N147,0)</f>
        <v>0</v>
      </c>
      <c r="BH147" s="143">
        <f>IF(U147="zníž. prenesená",N147,0)</f>
        <v>0</v>
      </c>
      <c r="BI147" s="143">
        <f>IF(U147="nulová",N147,0)</f>
        <v>0</v>
      </c>
      <c r="BJ147" s="19" t="s">
        <v>102</v>
      </c>
      <c r="BK147" s="143">
        <f>ROUND(L147*K147,2)</f>
        <v>0</v>
      </c>
      <c r="BL147" s="19" t="s">
        <v>518</v>
      </c>
      <c r="BM147" s="19" t="s">
        <v>472</v>
      </c>
    </row>
    <row r="148" spans="2:65" s="1" customFormat="1" ht="6.95" customHeight="1">
      <c r="B148" s="53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5"/>
    </row>
  </sheetData>
  <mergeCells count="142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9:I129"/>
    <mergeCell ref="L129:M129"/>
    <mergeCell ref="N129:Q129"/>
    <mergeCell ref="F130:I130"/>
    <mergeCell ref="L130:M130"/>
    <mergeCell ref="N130:Q130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H1:K1"/>
    <mergeCell ref="S2:AC2"/>
    <mergeCell ref="F146:I146"/>
    <mergeCell ref="L146:M146"/>
    <mergeCell ref="N146:Q146"/>
    <mergeCell ref="F147:I147"/>
    <mergeCell ref="L147:M147"/>
    <mergeCell ref="N147:Q147"/>
    <mergeCell ref="N116:Q116"/>
    <mergeCell ref="N117:Q117"/>
    <mergeCell ref="N118:Q118"/>
    <mergeCell ref="N128:Q128"/>
    <mergeCell ref="N131:Q131"/>
    <mergeCell ref="N145:Q145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</mergeCells>
  <hyperlinks>
    <hyperlink ref="F1:G1" location="C2" display="1) Krycí list rozpočtu"/>
    <hyperlink ref="H1:K1" location="C87" display="2) Rekapitulácia rozpočtu"/>
    <hyperlink ref="L1" location="C115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N169"/>
  <sheetViews>
    <sheetView showGridLines="0" workbookViewId="0">
      <pane ySplit="1" topLeftCell="A2" activePane="bottomLeft" state="frozen"/>
      <selection pane="bottomLeft" activeCell="L157" sqref="L157:M16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6"/>
      <c r="B1" s="13"/>
      <c r="C1" s="13"/>
      <c r="D1" s="14" t="s">
        <v>1</v>
      </c>
      <c r="E1" s="13"/>
      <c r="F1" s="15" t="s">
        <v>210</v>
      </c>
      <c r="G1" s="15"/>
      <c r="H1" s="214" t="s">
        <v>211</v>
      </c>
      <c r="I1" s="214"/>
      <c r="J1" s="214"/>
      <c r="K1" s="214"/>
      <c r="L1" s="15" t="s">
        <v>212</v>
      </c>
      <c r="M1" s="13"/>
      <c r="N1" s="13"/>
      <c r="O1" s="14" t="s">
        <v>213</v>
      </c>
      <c r="P1" s="13"/>
      <c r="Q1" s="13"/>
      <c r="R1" s="13"/>
      <c r="S1" s="15" t="s">
        <v>214</v>
      </c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170" t="s">
        <v>8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T2" s="19" t="s">
        <v>172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75</v>
      </c>
    </row>
    <row r="4" spans="1:66" ht="36.950000000000003" customHeight="1">
      <c r="B4" s="23"/>
      <c r="C4" s="191" t="s">
        <v>215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24"/>
      <c r="T4" s="18" t="s">
        <v>12</v>
      </c>
      <c r="AT4" s="19" t="s">
        <v>6</v>
      </c>
    </row>
    <row r="5" spans="1:66" ht="6.95" customHeight="1">
      <c r="B5" s="23"/>
      <c r="R5" s="24"/>
    </row>
    <row r="6" spans="1:66" ht="25.35" customHeight="1">
      <c r="B6" s="23"/>
      <c r="D6" s="28" t="s">
        <v>16</v>
      </c>
      <c r="F6" s="226" t="str">
        <f>'Rekapitulácia stavby'!K6</f>
        <v>Modernizácia pracovísk akútnej zdravotnej starostlivosti Gynekologicko - pôrodníckeho oddelenia v Nemocnici Krompachy</v>
      </c>
      <c r="G6" s="227"/>
      <c r="H6" s="227"/>
      <c r="I6" s="227"/>
      <c r="J6" s="227"/>
      <c r="K6" s="227"/>
      <c r="L6" s="227"/>
      <c r="M6" s="227"/>
      <c r="N6" s="227"/>
      <c r="O6" s="227"/>
      <c r="P6" s="227"/>
      <c r="R6" s="24"/>
    </row>
    <row r="7" spans="1:66" ht="25.35" customHeight="1">
      <c r="B7" s="23"/>
      <c r="D7" s="28" t="s">
        <v>216</v>
      </c>
      <c r="F7" s="226" t="s">
        <v>3576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R7" s="24"/>
    </row>
    <row r="8" spans="1:66" s="1" customFormat="1" ht="32.85" customHeight="1">
      <c r="B8" s="31"/>
      <c r="D8" s="27" t="s">
        <v>2969</v>
      </c>
      <c r="F8" s="203" t="s">
        <v>3702</v>
      </c>
      <c r="G8" s="225"/>
      <c r="H8" s="225"/>
      <c r="I8" s="225"/>
      <c r="J8" s="225"/>
      <c r="K8" s="225"/>
      <c r="L8" s="225"/>
      <c r="M8" s="225"/>
      <c r="N8" s="225"/>
      <c r="O8" s="225"/>
      <c r="P8" s="225"/>
      <c r="R8" s="32"/>
    </row>
    <row r="9" spans="1:66" s="1" customFormat="1" ht="14.45" customHeight="1">
      <c r="B9" s="31"/>
      <c r="D9" s="28" t="s">
        <v>18</v>
      </c>
      <c r="F9" s="26" t="s">
        <v>5</v>
      </c>
      <c r="M9" s="28" t="s">
        <v>19</v>
      </c>
      <c r="O9" s="26" t="s">
        <v>5</v>
      </c>
      <c r="R9" s="32"/>
    </row>
    <row r="10" spans="1:66" s="1" customFormat="1" ht="14.45" customHeight="1">
      <c r="B10" s="31"/>
      <c r="D10" s="28" t="s">
        <v>20</v>
      </c>
      <c r="F10" s="26" t="s">
        <v>21</v>
      </c>
      <c r="M10" s="28" t="s">
        <v>22</v>
      </c>
      <c r="O10" s="228" t="str">
        <f>'Rekapitulácia stavby'!AN8</f>
        <v>15. 5. 2018</v>
      </c>
      <c r="P10" s="228"/>
      <c r="R10" s="32"/>
    </row>
    <row r="11" spans="1:66" s="1" customFormat="1" ht="10.9" customHeight="1">
      <c r="B11" s="31"/>
      <c r="R11" s="32"/>
    </row>
    <row r="12" spans="1:66" s="1" customFormat="1" ht="14.45" customHeight="1">
      <c r="B12" s="31"/>
      <c r="D12" s="28" t="s">
        <v>24</v>
      </c>
      <c r="M12" s="28" t="s">
        <v>25</v>
      </c>
      <c r="O12" s="202" t="s">
        <v>5</v>
      </c>
      <c r="P12" s="202"/>
      <c r="R12" s="32"/>
    </row>
    <row r="13" spans="1:66" s="1" customFormat="1" ht="18" customHeight="1">
      <c r="B13" s="31"/>
      <c r="E13" s="26" t="s">
        <v>26</v>
      </c>
      <c r="M13" s="28" t="s">
        <v>27</v>
      </c>
      <c r="O13" s="202" t="s">
        <v>5</v>
      </c>
      <c r="P13" s="202"/>
      <c r="R13" s="32"/>
    </row>
    <row r="14" spans="1:66" s="1" customFormat="1" ht="6.95" customHeight="1">
      <c r="B14" s="31"/>
      <c r="R14" s="32"/>
    </row>
    <row r="15" spans="1:66" s="1" customFormat="1" ht="14.45" customHeight="1">
      <c r="B15" s="31"/>
      <c r="D15" s="28" t="s">
        <v>28</v>
      </c>
      <c r="M15" s="28" t="s">
        <v>25</v>
      </c>
      <c r="O15" s="202" t="s">
        <v>5</v>
      </c>
      <c r="P15" s="202"/>
      <c r="R15" s="32"/>
    </row>
    <row r="16" spans="1:66" s="1" customFormat="1" ht="18" customHeight="1">
      <c r="B16" s="31"/>
      <c r="E16" s="26" t="s">
        <v>29</v>
      </c>
      <c r="M16" s="28" t="s">
        <v>27</v>
      </c>
      <c r="O16" s="202" t="s">
        <v>5</v>
      </c>
      <c r="P16" s="202"/>
      <c r="R16" s="32"/>
    </row>
    <row r="17" spans="2:18" s="1" customFormat="1" ht="6.95" customHeight="1">
      <c r="B17" s="31"/>
      <c r="R17" s="32"/>
    </row>
    <row r="18" spans="2:18" s="1" customFormat="1" ht="14.45" customHeight="1">
      <c r="B18" s="31"/>
      <c r="D18" s="28" t="s">
        <v>30</v>
      </c>
      <c r="M18" s="28" t="s">
        <v>25</v>
      </c>
      <c r="O18" s="202" t="s">
        <v>5</v>
      </c>
      <c r="P18" s="202"/>
      <c r="R18" s="32"/>
    </row>
    <row r="19" spans="2:18" s="1" customFormat="1" ht="18" customHeight="1">
      <c r="B19" s="31"/>
      <c r="E19" s="26" t="s">
        <v>31</v>
      </c>
      <c r="M19" s="28" t="s">
        <v>27</v>
      </c>
      <c r="O19" s="202" t="s">
        <v>5</v>
      </c>
      <c r="P19" s="202"/>
      <c r="R19" s="32"/>
    </row>
    <row r="20" spans="2:18" s="1" customFormat="1" ht="6.95" customHeight="1">
      <c r="B20" s="31"/>
      <c r="R20" s="32"/>
    </row>
    <row r="21" spans="2:18" s="1" customFormat="1" ht="14.45" customHeight="1">
      <c r="B21" s="31"/>
      <c r="D21" s="28" t="s">
        <v>33</v>
      </c>
      <c r="M21" s="28" t="s">
        <v>25</v>
      </c>
      <c r="O21" s="202" t="str">
        <f>IF('Rekapitulácia stavby'!AN19="","",'Rekapitulácia stavby'!AN19)</f>
        <v/>
      </c>
      <c r="P21" s="202"/>
      <c r="R21" s="32"/>
    </row>
    <row r="22" spans="2:18" s="1" customFormat="1" ht="18" customHeight="1">
      <c r="B22" s="31"/>
      <c r="E22" s="26" t="str">
        <f>IF('Rekapitulácia stavby'!E20="","",'Rekapitulácia stavby'!E20)</f>
        <v xml:space="preserve"> </v>
      </c>
      <c r="M22" s="28" t="s">
        <v>27</v>
      </c>
      <c r="O22" s="202" t="str">
        <f>IF('Rekapitulácia stavby'!AN20="","",'Rekapitulácia stavby'!AN20)</f>
        <v/>
      </c>
      <c r="P22" s="202"/>
      <c r="R22" s="32"/>
    </row>
    <row r="23" spans="2:18" s="1" customFormat="1" ht="6.95" customHeight="1">
      <c r="B23" s="31"/>
      <c r="R23" s="32"/>
    </row>
    <row r="24" spans="2:18" s="1" customFormat="1" ht="14.45" customHeight="1">
      <c r="B24" s="31"/>
      <c r="D24" s="28" t="s">
        <v>35</v>
      </c>
      <c r="R24" s="32"/>
    </row>
    <row r="25" spans="2:18" s="1" customFormat="1" ht="16.5" customHeight="1">
      <c r="B25" s="31"/>
      <c r="E25" s="204" t="s">
        <v>5</v>
      </c>
      <c r="F25" s="204"/>
      <c r="G25" s="204"/>
      <c r="H25" s="204"/>
      <c r="I25" s="204"/>
      <c r="J25" s="204"/>
      <c r="K25" s="204"/>
      <c r="L25" s="204"/>
      <c r="R25" s="32"/>
    </row>
    <row r="26" spans="2:18" s="1" customFormat="1" ht="6.95" customHeight="1">
      <c r="B26" s="31"/>
      <c r="R26" s="32"/>
    </row>
    <row r="27" spans="2:18" s="1" customFormat="1" ht="6.95" customHeight="1">
      <c r="B27" s="31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R27" s="32"/>
    </row>
    <row r="28" spans="2:18" s="1" customFormat="1" ht="14.45" customHeight="1">
      <c r="B28" s="31"/>
      <c r="D28" s="95" t="s">
        <v>218</v>
      </c>
      <c r="M28" s="205">
        <f>N89</f>
        <v>0</v>
      </c>
      <c r="N28" s="205"/>
      <c r="O28" s="205"/>
      <c r="P28" s="205"/>
      <c r="R28" s="32"/>
    </row>
    <row r="29" spans="2:18" s="1" customFormat="1" ht="14.45" customHeight="1">
      <c r="B29" s="31"/>
      <c r="D29" s="30" t="s">
        <v>219</v>
      </c>
      <c r="M29" s="205">
        <f>N97</f>
        <v>0</v>
      </c>
      <c r="N29" s="205"/>
      <c r="O29" s="205"/>
      <c r="P29" s="205"/>
      <c r="R29" s="32"/>
    </row>
    <row r="30" spans="2:18" s="1" customFormat="1" ht="6.95" customHeight="1">
      <c r="B30" s="31"/>
      <c r="R30" s="32"/>
    </row>
    <row r="31" spans="2:18" s="1" customFormat="1" ht="25.35" customHeight="1">
      <c r="B31" s="31"/>
      <c r="D31" s="103" t="s">
        <v>38</v>
      </c>
      <c r="M31" s="237">
        <f>ROUND(M28+M29,2)</f>
        <v>0</v>
      </c>
      <c r="N31" s="225"/>
      <c r="O31" s="225"/>
      <c r="P31" s="225"/>
      <c r="R31" s="32"/>
    </row>
    <row r="32" spans="2:18" s="1" customFormat="1" ht="6.95" customHeight="1">
      <c r="B32" s="31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R32" s="32"/>
    </row>
    <row r="33" spans="2:18" s="1" customFormat="1" ht="14.45" customHeight="1">
      <c r="B33" s="31"/>
      <c r="D33" s="36" t="s">
        <v>39</v>
      </c>
      <c r="E33" s="36" t="s">
        <v>40</v>
      </c>
      <c r="F33" s="37">
        <v>0.2</v>
      </c>
      <c r="G33" s="104" t="s">
        <v>41</v>
      </c>
      <c r="H33" s="234">
        <f>ROUND((SUM(BE97:BE98)+SUM(BE117:BE168)), 2)</f>
        <v>0</v>
      </c>
      <c r="I33" s="225"/>
      <c r="J33" s="225"/>
      <c r="M33" s="234">
        <f>ROUND(ROUND((SUM(BE97:BE98)+SUM(BE117:BE168)), 2)*F33, 2)</f>
        <v>0</v>
      </c>
      <c r="N33" s="225"/>
      <c r="O33" s="225"/>
      <c r="P33" s="225"/>
      <c r="R33" s="32"/>
    </row>
    <row r="34" spans="2:18" s="1" customFormat="1" ht="14.45" customHeight="1">
      <c r="B34" s="31"/>
      <c r="E34" s="36" t="s">
        <v>42</v>
      </c>
      <c r="F34" s="37">
        <v>0.2</v>
      </c>
      <c r="G34" s="104" t="s">
        <v>41</v>
      </c>
      <c r="H34" s="234">
        <f>ROUND((SUM(BF97:BF98)+SUM(BF117:BF168)), 2)</f>
        <v>0</v>
      </c>
      <c r="I34" s="225"/>
      <c r="J34" s="225"/>
      <c r="M34" s="234">
        <f>ROUND(ROUND((SUM(BF97:BF98)+SUM(BF117:BF168)), 2)*F34, 2)</f>
        <v>0</v>
      </c>
      <c r="N34" s="225"/>
      <c r="O34" s="225"/>
      <c r="P34" s="225"/>
      <c r="R34" s="32"/>
    </row>
    <row r="35" spans="2:18" s="1" customFormat="1" ht="14.45" hidden="1" customHeight="1">
      <c r="B35" s="31"/>
      <c r="E35" s="36" t="s">
        <v>43</v>
      </c>
      <c r="F35" s="37">
        <v>0.2</v>
      </c>
      <c r="G35" s="104" t="s">
        <v>41</v>
      </c>
      <c r="H35" s="234">
        <f>ROUND((SUM(BG97:BG98)+SUM(BG117:BG168)), 2)</f>
        <v>0</v>
      </c>
      <c r="I35" s="225"/>
      <c r="J35" s="225"/>
      <c r="M35" s="234">
        <v>0</v>
      </c>
      <c r="N35" s="225"/>
      <c r="O35" s="225"/>
      <c r="P35" s="225"/>
      <c r="R35" s="32"/>
    </row>
    <row r="36" spans="2:18" s="1" customFormat="1" ht="14.45" hidden="1" customHeight="1">
      <c r="B36" s="31"/>
      <c r="E36" s="36" t="s">
        <v>44</v>
      </c>
      <c r="F36" s="37">
        <v>0.2</v>
      </c>
      <c r="G36" s="104" t="s">
        <v>41</v>
      </c>
      <c r="H36" s="234">
        <f>ROUND((SUM(BH97:BH98)+SUM(BH117:BH168)), 2)</f>
        <v>0</v>
      </c>
      <c r="I36" s="225"/>
      <c r="J36" s="225"/>
      <c r="M36" s="234">
        <v>0</v>
      </c>
      <c r="N36" s="225"/>
      <c r="O36" s="225"/>
      <c r="P36" s="225"/>
      <c r="R36" s="32"/>
    </row>
    <row r="37" spans="2:18" s="1" customFormat="1" ht="14.45" hidden="1" customHeight="1">
      <c r="B37" s="31"/>
      <c r="E37" s="36" t="s">
        <v>45</v>
      </c>
      <c r="F37" s="37">
        <v>0</v>
      </c>
      <c r="G37" s="104" t="s">
        <v>41</v>
      </c>
      <c r="H37" s="234">
        <f>ROUND((SUM(BI97:BI98)+SUM(BI117:BI168)), 2)</f>
        <v>0</v>
      </c>
      <c r="I37" s="225"/>
      <c r="J37" s="225"/>
      <c r="M37" s="234">
        <v>0</v>
      </c>
      <c r="N37" s="225"/>
      <c r="O37" s="225"/>
      <c r="P37" s="225"/>
      <c r="R37" s="32"/>
    </row>
    <row r="38" spans="2:18" s="1" customFormat="1" ht="6.95" customHeight="1">
      <c r="B38" s="31"/>
      <c r="R38" s="32"/>
    </row>
    <row r="39" spans="2:18" s="1" customFormat="1" ht="25.35" customHeight="1">
      <c r="B39" s="31"/>
      <c r="C39" s="102"/>
      <c r="D39" s="105" t="s">
        <v>46</v>
      </c>
      <c r="E39" s="67"/>
      <c r="F39" s="67"/>
      <c r="G39" s="106" t="s">
        <v>47</v>
      </c>
      <c r="H39" s="107" t="s">
        <v>48</v>
      </c>
      <c r="I39" s="67"/>
      <c r="J39" s="67"/>
      <c r="K39" s="67"/>
      <c r="L39" s="235">
        <f>SUM(M31:M37)</f>
        <v>0</v>
      </c>
      <c r="M39" s="235"/>
      <c r="N39" s="235"/>
      <c r="O39" s="235"/>
      <c r="P39" s="236"/>
      <c r="Q39" s="102"/>
      <c r="R39" s="32"/>
    </row>
    <row r="40" spans="2:18" s="1" customFormat="1" ht="14.45" customHeight="1">
      <c r="B40" s="31"/>
      <c r="R40" s="32"/>
    </row>
    <row r="41" spans="2:18" s="1" customFormat="1" ht="14.45" customHeight="1">
      <c r="B41" s="31"/>
      <c r="R41" s="32"/>
    </row>
    <row r="42" spans="2:18">
      <c r="B42" s="23"/>
      <c r="R42" s="24"/>
    </row>
    <row r="43" spans="2:18">
      <c r="B43" s="23"/>
      <c r="R43" s="24"/>
    </row>
    <row r="44" spans="2:18">
      <c r="B44" s="23"/>
      <c r="R44" s="24"/>
    </row>
    <row r="45" spans="2:18">
      <c r="B45" s="23"/>
      <c r="R45" s="24"/>
    </row>
    <row r="46" spans="2:18">
      <c r="B46" s="23"/>
      <c r="R46" s="24"/>
    </row>
    <row r="47" spans="2:18">
      <c r="B47" s="23"/>
      <c r="R47" s="24"/>
    </row>
    <row r="48" spans="2:18">
      <c r="B48" s="23"/>
      <c r="R48" s="24"/>
    </row>
    <row r="49" spans="2:18">
      <c r="B49" s="23"/>
      <c r="R49" s="24"/>
    </row>
    <row r="50" spans="2:18" s="1" customFormat="1" ht="15">
      <c r="B50" s="31"/>
      <c r="D50" s="44" t="s">
        <v>49</v>
      </c>
      <c r="E50" s="45"/>
      <c r="F50" s="45"/>
      <c r="G50" s="45"/>
      <c r="H50" s="46"/>
      <c r="J50" s="44" t="s">
        <v>50</v>
      </c>
      <c r="K50" s="45"/>
      <c r="L50" s="45"/>
      <c r="M50" s="45"/>
      <c r="N50" s="45"/>
      <c r="O50" s="45"/>
      <c r="P50" s="46"/>
      <c r="R50" s="32"/>
    </row>
    <row r="51" spans="2:18">
      <c r="B51" s="23"/>
      <c r="D51" s="47"/>
      <c r="H51" s="48"/>
      <c r="J51" s="47"/>
      <c r="P51" s="48"/>
      <c r="R51" s="24"/>
    </row>
    <row r="52" spans="2:18">
      <c r="B52" s="23"/>
      <c r="D52" s="47"/>
      <c r="H52" s="48"/>
      <c r="J52" s="47"/>
      <c r="P52" s="48"/>
      <c r="R52" s="24"/>
    </row>
    <row r="53" spans="2:18">
      <c r="B53" s="23"/>
      <c r="D53" s="47"/>
      <c r="H53" s="48"/>
      <c r="J53" s="47"/>
      <c r="P53" s="48"/>
      <c r="R53" s="24"/>
    </row>
    <row r="54" spans="2:18">
      <c r="B54" s="23"/>
      <c r="D54" s="47"/>
      <c r="H54" s="48"/>
      <c r="J54" s="47"/>
      <c r="P54" s="48"/>
      <c r="R54" s="24"/>
    </row>
    <row r="55" spans="2:18">
      <c r="B55" s="23"/>
      <c r="D55" s="47"/>
      <c r="H55" s="48"/>
      <c r="J55" s="47"/>
      <c r="P55" s="48"/>
      <c r="R55" s="24"/>
    </row>
    <row r="56" spans="2:18">
      <c r="B56" s="23"/>
      <c r="D56" s="47"/>
      <c r="H56" s="48"/>
      <c r="J56" s="47"/>
      <c r="P56" s="48"/>
      <c r="R56" s="24"/>
    </row>
    <row r="57" spans="2:18">
      <c r="B57" s="23"/>
      <c r="D57" s="47"/>
      <c r="H57" s="48"/>
      <c r="J57" s="47"/>
      <c r="P57" s="48"/>
      <c r="R57" s="24"/>
    </row>
    <row r="58" spans="2:18">
      <c r="B58" s="23"/>
      <c r="D58" s="47"/>
      <c r="H58" s="48"/>
      <c r="J58" s="47"/>
      <c r="P58" s="48"/>
      <c r="R58" s="24"/>
    </row>
    <row r="59" spans="2:18" s="1" customFormat="1" ht="15">
      <c r="B59" s="31"/>
      <c r="D59" s="49" t="s">
        <v>51</v>
      </c>
      <c r="E59" s="50"/>
      <c r="F59" s="50"/>
      <c r="G59" s="51" t="s">
        <v>52</v>
      </c>
      <c r="H59" s="52"/>
      <c r="J59" s="49" t="s">
        <v>51</v>
      </c>
      <c r="K59" s="50"/>
      <c r="L59" s="50"/>
      <c r="M59" s="50"/>
      <c r="N59" s="51" t="s">
        <v>52</v>
      </c>
      <c r="O59" s="50"/>
      <c r="P59" s="52"/>
      <c r="R59" s="32"/>
    </row>
    <row r="60" spans="2:18">
      <c r="B60" s="23"/>
      <c r="R60" s="24"/>
    </row>
    <row r="61" spans="2:18" s="1" customFormat="1" ht="15">
      <c r="B61" s="31"/>
      <c r="D61" s="44" t="s">
        <v>53</v>
      </c>
      <c r="E61" s="45"/>
      <c r="F61" s="45"/>
      <c r="G61" s="45"/>
      <c r="H61" s="46"/>
      <c r="J61" s="44" t="s">
        <v>54</v>
      </c>
      <c r="K61" s="45"/>
      <c r="L61" s="45"/>
      <c r="M61" s="45"/>
      <c r="N61" s="45"/>
      <c r="O61" s="45"/>
      <c r="P61" s="46"/>
      <c r="R61" s="32"/>
    </row>
    <row r="62" spans="2:18">
      <c r="B62" s="23"/>
      <c r="D62" s="47"/>
      <c r="H62" s="48"/>
      <c r="J62" s="47"/>
      <c r="P62" s="48"/>
      <c r="R62" s="24"/>
    </row>
    <row r="63" spans="2:18">
      <c r="B63" s="23"/>
      <c r="D63" s="47"/>
      <c r="H63" s="48"/>
      <c r="J63" s="47"/>
      <c r="P63" s="48"/>
      <c r="R63" s="24"/>
    </row>
    <row r="64" spans="2:18">
      <c r="B64" s="23"/>
      <c r="D64" s="47"/>
      <c r="H64" s="48"/>
      <c r="J64" s="47"/>
      <c r="P64" s="48"/>
      <c r="R64" s="24"/>
    </row>
    <row r="65" spans="2:18">
      <c r="B65" s="23"/>
      <c r="D65" s="47"/>
      <c r="H65" s="48"/>
      <c r="J65" s="47"/>
      <c r="P65" s="48"/>
      <c r="R65" s="24"/>
    </row>
    <row r="66" spans="2:18">
      <c r="B66" s="23"/>
      <c r="D66" s="47"/>
      <c r="H66" s="48"/>
      <c r="J66" s="47"/>
      <c r="P66" s="48"/>
      <c r="R66" s="24"/>
    </row>
    <row r="67" spans="2:18">
      <c r="B67" s="23"/>
      <c r="D67" s="47"/>
      <c r="H67" s="48"/>
      <c r="J67" s="47"/>
      <c r="P67" s="48"/>
      <c r="R67" s="24"/>
    </row>
    <row r="68" spans="2:18">
      <c r="B68" s="23"/>
      <c r="D68" s="47"/>
      <c r="H68" s="48"/>
      <c r="J68" s="47"/>
      <c r="P68" s="48"/>
      <c r="R68" s="24"/>
    </row>
    <row r="69" spans="2:18">
      <c r="B69" s="23"/>
      <c r="D69" s="47"/>
      <c r="H69" s="48"/>
      <c r="J69" s="47"/>
      <c r="P69" s="48"/>
      <c r="R69" s="24"/>
    </row>
    <row r="70" spans="2:18" s="1" customFormat="1" ht="15">
      <c r="B70" s="31"/>
      <c r="D70" s="49" t="s">
        <v>51</v>
      </c>
      <c r="E70" s="50"/>
      <c r="F70" s="50"/>
      <c r="G70" s="51" t="s">
        <v>52</v>
      </c>
      <c r="H70" s="52"/>
      <c r="J70" s="49" t="s">
        <v>51</v>
      </c>
      <c r="K70" s="50"/>
      <c r="L70" s="50"/>
      <c r="M70" s="50"/>
      <c r="N70" s="51" t="s">
        <v>52</v>
      </c>
      <c r="O70" s="50"/>
      <c r="P70" s="52"/>
      <c r="R70" s="32"/>
    </row>
    <row r="71" spans="2:18" s="1" customFormat="1" ht="14.4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  <row r="75" spans="2:18" s="1" customFormat="1" ht="6.9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/>
    </row>
    <row r="76" spans="2:18" s="1" customFormat="1" ht="36.950000000000003" customHeight="1">
      <c r="B76" s="31"/>
      <c r="C76" s="191" t="s">
        <v>220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2"/>
    </row>
    <row r="77" spans="2:18" s="1" customFormat="1" ht="6.95" customHeight="1">
      <c r="B77" s="31"/>
      <c r="R77" s="32"/>
    </row>
    <row r="78" spans="2:18" s="1" customFormat="1" ht="30" customHeight="1">
      <c r="B78" s="31"/>
      <c r="C78" s="28" t="s">
        <v>16</v>
      </c>
      <c r="F78" s="226" t="str">
        <f>F6</f>
        <v>Modernizácia pracovísk akútnej zdravotnej starostlivosti Gynekologicko - pôrodníckeho oddelenia v Nemocnici Krompachy</v>
      </c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R78" s="32"/>
    </row>
    <row r="79" spans="2:18" ht="30" customHeight="1">
      <c r="B79" s="23"/>
      <c r="C79" s="28" t="s">
        <v>216</v>
      </c>
      <c r="F79" s="226" t="s">
        <v>3576</v>
      </c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R79" s="24"/>
    </row>
    <row r="80" spans="2:18" s="1" customFormat="1" ht="36.950000000000003" customHeight="1">
      <c r="B80" s="31"/>
      <c r="C80" s="62" t="s">
        <v>2969</v>
      </c>
      <c r="F80" s="193" t="str">
        <f>F8</f>
        <v>08.3 - Hlasová signalizácia požiaru 1.PP-3.NP</v>
      </c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R80" s="32"/>
    </row>
    <row r="81" spans="2:47" s="1" customFormat="1" ht="6.95" customHeight="1">
      <c r="B81" s="31"/>
      <c r="R81" s="32"/>
    </row>
    <row r="82" spans="2:47" s="1" customFormat="1" ht="18" customHeight="1">
      <c r="B82" s="31"/>
      <c r="C82" s="28" t="s">
        <v>20</v>
      </c>
      <c r="F82" s="26" t="str">
        <f>F10</f>
        <v>Nemocnica Krompachy</v>
      </c>
      <c r="K82" s="28" t="s">
        <v>22</v>
      </c>
      <c r="M82" s="228" t="str">
        <f>IF(O10="","",O10)</f>
        <v>15. 5. 2018</v>
      </c>
      <c r="N82" s="228"/>
      <c r="O82" s="228"/>
      <c r="P82" s="228"/>
      <c r="R82" s="32"/>
    </row>
    <row r="83" spans="2:47" s="1" customFormat="1" ht="6.95" customHeight="1">
      <c r="B83" s="31"/>
      <c r="R83" s="32"/>
    </row>
    <row r="84" spans="2:47" s="1" customFormat="1" ht="15">
      <c r="B84" s="31"/>
      <c r="C84" s="28" t="s">
        <v>24</v>
      </c>
      <c r="F84" s="26" t="str">
        <f>E13</f>
        <v xml:space="preserve">Nemocnica Krompachy spol., s.r.o., </v>
      </c>
      <c r="K84" s="28" t="s">
        <v>30</v>
      </c>
      <c r="M84" s="202" t="str">
        <f>E19</f>
        <v>ODYSEA-PROJEKT s.r.o. Košice , Ing Komjáthy L.</v>
      </c>
      <c r="N84" s="202"/>
      <c r="O84" s="202"/>
      <c r="P84" s="202"/>
      <c r="Q84" s="202"/>
      <c r="R84" s="32"/>
    </row>
    <row r="85" spans="2:47" s="1" customFormat="1" ht="14.45" customHeight="1">
      <c r="B85" s="31"/>
      <c r="C85" s="28" t="s">
        <v>28</v>
      </c>
      <c r="F85" s="26" t="str">
        <f>IF(E16="","",E16)</f>
        <v>Výber</v>
      </c>
      <c r="K85" s="28" t="s">
        <v>33</v>
      </c>
      <c r="M85" s="202" t="str">
        <f>E22</f>
        <v xml:space="preserve"> </v>
      </c>
      <c r="N85" s="202"/>
      <c r="O85" s="202"/>
      <c r="P85" s="202"/>
      <c r="Q85" s="202"/>
      <c r="R85" s="32"/>
    </row>
    <row r="86" spans="2:47" s="1" customFormat="1" ht="10.35" customHeight="1">
      <c r="B86" s="31"/>
      <c r="R86" s="32"/>
    </row>
    <row r="87" spans="2:47" s="1" customFormat="1" ht="29.25" customHeight="1">
      <c r="B87" s="31"/>
      <c r="C87" s="232" t="s">
        <v>221</v>
      </c>
      <c r="D87" s="233"/>
      <c r="E87" s="233"/>
      <c r="F87" s="233"/>
      <c r="G87" s="233"/>
      <c r="H87" s="102"/>
      <c r="I87" s="102"/>
      <c r="J87" s="102"/>
      <c r="K87" s="102"/>
      <c r="L87" s="102"/>
      <c r="M87" s="102"/>
      <c r="N87" s="232" t="s">
        <v>222</v>
      </c>
      <c r="O87" s="233"/>
      <c r="P87" s="233"/>
      <c r="Q87" s="233"/>
      <c r="R87" s="32"/>
    </row>
    <row r="88" spans="2:47" s="1" customFormat="1" ht="10.35" customHeight="1">
      <c r="B88" s="31"/>
      <c r="R88" s="32"/>
    </row>
    <row r="89" spans="2:47" s="1" customFormat="1" ht="29.25" customHeight="1">
      <c r="B89" s="31"/>
      <c r="C89" s="108" t="s">
        <v>223</v>
      </c>
      <c r="N89" s="168">
        <f>N117</f>
        <v>0</v>
      </c>
      <c r="O89" s="223"/>
      <c r="P89" s="223"/>
      <c r="Q89" s="223"/>
      <c r="R89" s="32"/>
      <c r="AU89" s="19" t="s">
        <v>224</v>
      </c>
    </row>
    <row r="90" spans="2:47" s="7" customFormat="1" ht="24.95" customHeight="1">
      <c r="B90" s="109"/>
      <c r="D90" s="110" t="s">
        <v>3578</v>
      </c>
      <c r="N90" s="218">
        <f>N118</f>
        <v>0</v>
      </c>
      <c r="O90" s="231"/>
      <c r="P90" s="231"/>
      <c r="Q90" s="231"/>
      <c r="R90" s="111"/>
    </row>
    <row r="91" spans="2:47" s="8" customFormat="1" ht="19.899999999999999" customHeight="1">
      <c r="B91" s="112"/>
      <c r="D91" s="113" t="s">
        <v>3703</v>
      </c>
      <c r="N91" s="172">
        <f>N119</f>
        <v>0</v>
      </c>
      <c r="O91" s="173"/>
      <c r="P91" s="173"/>
      <c r="Q91" s="173"/>
      <c r="R91" s="114"/>
    </row>
    <row r="92" spans="2:47" s="8" customFormat="1" ht="19.899999999999999" customHeight="1">
      <c r="B92" s="112"/>
      <c r="D92" s="113" t="s">
        <v>3704</v>
      </c>
      <c r="N92" s="172">
        <f>N129</f>
        <v>0</v>
      </c>
      <c r="O92" s="173"/>
      <c r="P92" s="173"/>
      <c r="Q92" s="173"/>
      <c r="R92" s="114"/>
    </row>
    <row r="93" spans="2:47" s="8" customFormat="1" ht="19.899999999999999" customHeight="1">
      <c r="B93" s="112"/>
      <c r="D93" s="113" t="s">
        <v>3689</v>
      </c>
      <c r="N93" s="172">
        <f>N139</f>
        <v>0</v>
      </c>
      <c r="O93" s="173"/>
      <c r="P93" s="173"/>
      <c r="Q93" s="173"/>
      <c r="R93" s="114"/>
    </row>
    <row r="94" spans="2:47" s="8" customFormat="1" ht="19.899999999999999" customHeight="1">
      <c r="B94" s="112"/>
      <c r="D94" s="113" t="s">
        <v>3705</v>
      </c>
      <c r="N94" s="172">
        <f>N155</f>
        <v>0</v>
      </c>
      <c r="O94" s="173"/>
      <c r="P94" s="173"/>
      <c r="Q94" s="173"/>
      <c r="R94" s="114"/>
    </row>
    <row r="95" spans="2:47" s="8" customFormat="1" ht="19.899999999999999" customHeight="1">
      <c r="B95" s="112"/>
      <c r="D95" s="113" t="s">
        <v>3706</v>
      </c>
      <c r="N95" s="172">
        <f>N166</f>
        <v>0</v>
      </c>
      <c r="O95" s="173"/>
      <c r="P95" s="173"/>
      <c r="Q95" s="173"/>
      <c r="R95" s="114"/>
    </row>
    <row r="96" spans="2:47" s="1" customFormat="1" ht="21.75" customHeight="1">
      <c r="B96" s="31"/>
      <c r="R96" s="32"/>
    </row>
    <row r="97" spans="2:21" s="1" customFormat="1" ht="29.25" customHeight="1">
      <c r="B97" s="31"/>
      <c r="C97" s="108" t="s">
        <v>252</v>
      </c>
      <c r="N97" s="223">
        <v>0</v>
      </c>
      <c r="O97" s="224"/>
      <c r="P97" s="224"/>
      <c r="Q97" s="224"/>
      <c r="R97" s="32"/>
      <c r="T97" s="115"/>
      <c r="U97" s="116" t="s">
        <v>39</v>
      </c>
    </row>
    <row r="98" spans="2:21" s="1" customFormat="1" ht="18" customHeight="1">
      <c r="B98" s="31"/>
      <c r="R98" s="32"/>
    </row>
    <row r="99" spans="2:21" s="1" customFormat="1" ht="29.25" customHeight="1">
      <c r="B99" s="31"/>
      <c r="C99" s="101" t="s">
        <v>209</v>
      </c>
      <c r="D99" s="102"/>
      <c r="E99" s="102"/>
      <c r="F99" s="102"/>
      <c r="G99" s="102"/>
      <c r="H99" s="102"/>
      <c r="I99" s="102"/>
      <c r="J99" s="102"/>
      <c r="K99" s="102"/>
      <c r="L99" s="169">
        <f>ROUND(SUM(N89+N97),2)</f>
        <v>0</v>
      </c>
      <c r="M99" s="169"/>
      <c r="N99" s="169"/>
      <c r="O99" s="169"/>
      <c r="P99" s="169"/>
      <c r="Q99" s="169"/>
      <c r="R99" s="32"/>
    </row>
    <row r="100" spans="2:21" s="1" customFormat="1" ht="6.95" customHeight="1">
      <c r="B100" s="53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5"/>
    </row>
    <row r="104" spans="2:21" s="1" customFormat="1" ht="6.95" customHeight="1"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8"/>
    </row>
    <row r="105" spans="2:21" s="1" customFormat="1" ht="36.950000000000003" customHeight="1">
      <c r="B105" s="31"/>
      <c r="C105" s="191" t="s">
        <v>253</v>
      </c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32"/>
    </row>
    <row r="106" spans="2:21" s="1" customFormat="1" ht="6.95" customHeight="1">
      <c r="B106" s="31"/>
      <c r="R106" s="32"/>
    </row>
    <row r="107" spans="2:21" s="1" customFormat="1" ht="30" customHeight="1">
      <c r="B107" s="31"/>
      <c r="C107" s="28" t="s">
        <v>16</v>
      </c>
      <c r="F107" s="226" t="str">
        <f>F6</f>
        <v>Modernizácia pracovísk akútnej zdravotnej starostlivosti Gynekologicko - pôrodníckeho oddelenia v Nemocnici Krompachy</v>
      </c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R107" s="32"/>
    </row>
    <row r="108" spans="2:21" ht="30" customHeight="1">
      <c r="B108" s="23"/>
      <c r="C108" s="28" t="s">
        <v>216</v>
      </c>
      <c r="F108" s="226" t="s">
        <v>3576</v>
      </c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R108" s="24"/>
    </row>
    <row r="109" spans="2:21" s="1" customFormat="1" ht="36.950000000000003" customHeight="1">
      <c r="B109" s="31"/>
      <c r="C109" s="62" t="s">
        <v>2969</v>
      </c>
      <c r="F109" s="193" t="str">
        <f>F8</f>
        <v>08.3 - Hlasová signalizácia požiaru 1.PP-3.NP</v>
      </c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R109" s="32"/>
    </row>
    <row r="110" spans="2:21" s="1" customFormat="1" ht="6.95" customHeight="1">
      <c r="B110" s="31"/>
      <c r="R110" s="32"/>
    </row>
    <row r="111" spans="2:21" s="1" customFormat="1" ht="18" customHeight="1">
      <c r="B111" s="31"/>
      <c r="C111" s="28" t="s">
        <v>20</v>
      </c>
      <c r="F111" s="26" t="str">
        <f>F10</f>
        <v>Nemocnica Krompachy</v>
      </c>
      <c r="K111" s="28" t="s">
        <v>22</v>
      </c>
      <c r="M111" s="228" t="str">
        <f>IF(O10="","",O10)</f>
        <v>15. 5. 2018</v>
      </c>
      <c r="N111" s="228"/>
      <c r="O111" s="228"/>
      <c r="P111" s="228"/>
      <c r="R111" s="32"/>
    </row>
    <row r="112" spans="2:21" s="1" customFormat="1" ht="6.95" customHeight="1">
      <c r="B112" s="31"/>
      <c r="R112" s="32"/>
    </row>
    <row r="113" spans="2:65" s="1" customFormat="1" ht="15">
      <c r="B113" s="31"/>
      <c r="C113" s="28" t="s">
        <v>24</v>
      </c>
      <c r="F113" s="26" t="str">
        <f>E13</f>
        <v xml:space="preserve">Nemocnica Krompachy spol., s.r.o., </v>
      </c>
      <c r="K113" s="28" t="s">
        <v>30</v>
      </c>
      <c r="M113" s="202" t="str">
        <f>E19</f>
        <v>ODYSEA-PROJEKT s.r.o. Košice , Ing Komjáthy L.</v>
      </c>
      <c r="N113" s="202"/>
      <c r="O113" s="202"/>
      <c r="P113" s="202"/>
      <c r="Q113" s="202"/>
      <c r="R113" s="32"/>
    </row>
    <row r="114" spans="2:65" s="1" customFormat="1" ht="14.45" customHeight="1">
      <c r="B114" s="31"/>
      <c r="C114" s="28" t="s">
        <v>28</v>
      </c>
      <c r="F114" s="26" t="str">
        <f>IF(E16="","",E16)</f>
        <v>Výber</v>
      </c>
      <c r="K114" s="28" t="s">
        <v>33</v>
      </c>
      <c r="M114" s="202" t="str">
        <f>E22</f>
        <v xml:space="preserve"> </v>
      </c>
      <c r="N114" s="202"/>
      <c r="O114" s="202"/>
      <c r="P114" s="202"/>
      <c r="Q114" s="202"/>
      <c r="R114" s="32"/>
    </row>
    <row r="115" spans="2:65" s="1" customFormat="1" ht="10.35" customHeight="1">
      <c r="B115" s="31"/>
      <c r="R115" s="32"/>
    </row>
    <row r="116" spans="2:65" s="9" customFormat="1" ht="29.25" customHeight="1">
      <c r="B116" s="117"/>
      <c r="C116" s="118" t="s">
        <v>254</v>
      </c>
      <c r="D116" s="119" t="s">
        <v>255</v>
      </c>
      <c r="E116" s="119" t="s">
        <v>57</v>
      </c>
      <c r="F116" s="229" t="s">
        <v>256</v>
      </c>
      <c r="G116" s="229"/>
      <c r="H116" s="229"/>
      <c r="I116" s="229"/>
      <c r="J116" s="119" t="s">
        <v>257</v>
      </c>
      <c r="K116" s="119" t="s">
        <v>258</v>
      </c>
      <c r="L116" s="229" t="s">
        <v>259</v>
      </c>
      <c r="M116" s="229"/>
      <c r="N116" s="229" t="s">
        <v>222</v>
      </c>
      <c r="O116" s="229"/>
      <c r="P116" s="229"/>
      <c r="Q116" s="230"/>
      <c r="R116" s="120"/>
      <c r="T116" s="68" t="s">
        <v>260</v>
      </c>
      <c r="U116" s="69" t="s">
        <v>39</v>
      </c>
      <c r="V116" s="69" t="s">
        <v>261</v>
      </c>
      <c r="W116" s="69" t="s">
        <v>262</v>
      </c>
      <c r="X116" s="69" t="s">
        <v>263</v>
      </c>
      <c r="Y116" s="69" t="s">
        <v>264</v>
      </c>
      <c r="Z116" s="69" t="s">
        <v>265</v>
      </c>
      <c r="AA116" s="70" t="s">
        <v>266</v>
      </c>
    </row>
    <row r="117" spans="2:65" s="1" customFormat="1" ht="29.25" customHeight="1">
      <c r="B117" s="31"/>
      <c r="C117" s="72" t="s">
        <v>218</v>
      </c>
      <c r="N117" s="215">
        <f>BK117</f>
        <v>0</v>
      </c>
      <c r="O117" s="216"/>
      <c r="P117" s="216"/>
      <c r="Q117" s="216"/>
      <c r="R117" s="32"/>
      <c r="T117" s="71"/>
      <c r="U117" s="45"/>
      <c r="V117" s="45"/>
      <c r="W117" s="121">
        <f>W118</f>
        <v>0</v>
      </c>
      <c r="X117" s="45"/>
      <c r="Y117" s="121">
        <f>Y118</f>
        <v>0</v>
      </c>
      <c r="Z117" s="45"/>
      <c r="AA117" s="122">
        <f>AA118</f>
        <v>0</v>
      </c>
      <c r="AT117" s="19" t="s">
        <v>74</v>
      </c>
      <c r="AU117" s="19" t="s">
        <v>224</v>
      </c>
      <c r="BK117" s="123">
        <f>BK118</f>
        <v>0</v>
      </c>
    </row>
    <row r="118" spans="2:65" s="10" customFormat="1" ht="37.35" customHeight="1">
      <c r="B118" s="124"/>
      <c r="D118" s="125" t="s">
        <v>3578</v>
      </c>
      <c r="E118" s="125"/>
      <c r="F118" s="125"/>
      <c r="G118" s="125"/>
      <c r="H118" s="125"/>
      <c r="I118" s="125"/>
      <c r="J118" s="125"/>
      <c r="K118" s="125"/>
      <c r="L118" s="125"/>
      <c r="M118" s="125"/>
      <c r="N118" s="217">
        <f>BK118</f>
        <v>0</v>
      </c>
      <c r="O118" s="218"/>
      <c r="P118" s="218"/>
      <c r="Q118" s="218"/>
      <c r="R118" s="126"/>
      <c r="T118" s="127"/>
      <c r="W118" s="128">
        <f>W119+W129+W139+W155+W166</f>
        <v>0</v>
      </c>
      <c r="Y118" s="128">
        <f>Y119+Y129+Y139+Y155+Y166</f>
        <v>0</v>
      </c>
      <c r="AA118" s="129">
        <f>AA119+AA129+AA139+AA155+AA166</f>
        <v>0</v>
      </c>
      <c r="AR118" s="130" t="s">
        <v>277</v>
      </c>
      <c r="AT118" s="131" t="s">
        <v>74</v>
      </c>
      <c r="AU118" s="131" t="s">
        <v>75</v>
      </c>
      <c r="AY118" s="130" t="s">
        <v>267</v>
      </c>
      <c r="BK118" s="132">
        <f>BK119+BK129+BK139+BK155+BK166</f>
        <v>0</v>
      </c>
    </row>
    <row r="119" spans="2:65" s="10" customFormat="1" ht="19.899999999999999" customHeight="1">
      <c r="B119" s="124"/>
      <c r="D119" s="133" t="s">
        <v>3703</v>
      </c>
      <c r="E119" s="133"/>
      <c r="F119" s="133"/>
      <c r="G119" s="133"/>
      <c r="H119" s="133"/>
      <c r="I119" s="133"/>
      <c r="J119" s="133"/>
      <c r="K119" s="133"/>
      <c r="L119" s="133"/>
      <c r="M119" s="133"/>
      <c r="N119" s="212">
        <f>BK119</f>
        <v>0</v>
      </c>
      <c r="O119" s="213"/>
      <c r="P119" s="213"/>
      <c r="Q119" s="213"/>
      <c r="R119" s="126"/>
      <c r="T119" s="127"/>
      <c r="W119" s="128">
        <f>SUM(W120:W128)</f>
        <v>0</v>
      </c>
      <c r="Y119" s="128">
        <f>SUM(Y120:Y128)</f>
        <v>0</v>
      </c>
      <c r="AA119" s="129">
        <f>SUM(AA120:AA128)</f>
        <v>0</v>
      </c>
      <c r="AR119" s="130" t="s">
        <v>277</v>
      </c>
      <c r="AT119" s="131" t="s">
        <v>74</v>
      </c>
      <c r="AU119" s="131" t="s">
        <v>83</v>
      </c>
      <c r="AY119" s="130" t="s">
        <v>267</v>
      </c>
      <c r="BK119" s="132">
        <f>SUM(BK120:BK128)</f>
        <v>0</v>
      </c>
    </row>
    <row r="120" spans="2:65" s="1" customFormat="1" ht="25.5" customHeight="1">
      <c r="B120" s="134"/>
      <c r="C120" s="135" t="s">
        <v>83</v>
      </c>
      <c r="D120" s="135" t="s">
        <v>268</v>
      </c>
      <c r="E120" s="136" t="s">
        <v>3707</v>
      </c>
      <c r="F120" s="219" t="s">
        <v>3708</v>
      </c>
      <c r="G120" s="219"/>
      <c r="H120" s="219"/>
      <c r="I120" s="219"/>
      <c r="J120" s="137" t="s">
        <v>374</v>
      </c>
      <c r="K120" s="138">
        <v>1</v>
      </c>
      <c r="L120" s="220"/>
      <c r="M120" s="220"/>
      <c r="N120" s="220">
        <f t="shared" ref="N120:N128" si="0">ROUND(L120*K120,2)</f>
        <v>0</v>
      </c>
      <c r="O120" s="220"/>
      <c r="P120" s="220"/>
      <c r="Q120" s="220"/>
      <c r="R120" s="139"/>
      <c r="T120" s="140" t="s">
        <v>5</v>
      </c>
      <c r="U120" s="38" t="s">
        <v>42</v>
      </c>
      <c r="V120" s="141">
        <v>0</v>
      </c>
      <c r="W120" s="141">
        <f t="shared" ref="W120:W128" si="1">V120*K120</f>
        <v>0</v>
      </c>
      <c r="X120" s="141">
        <v>0</v>
      </c>
      <c r="Y120" s="141">
        <f t="shared" ref="Y120:Y128" si="2">X120*K120</f>
        <v>0</v>
      </c>
      <c r="Z120" s="141">
        <v>0</v>
      </c>
      <c r="AA120" s="142">
        <f t="shared" ref="AA120:AA128" si="3">Z120*K120</f>
        <v>0</v>
      </c>
      <c r="AR120" s="19" t="s">
        <v>518</v>
      </c>
      <c r="AT120" s="19" t="s">
        <v>268</v>
      </c>
      <c r="AU120" s="19" t="s">
        <v>102</v>
      </c>
      <c r="AY120" s="19" t="s">
        <v>267</v>
      </c>
      <c r="BE120" s="143">
        <f t="shared" ref="BE120:BE128" si="4">IF(U120="základná",N120,0)</f>
        <v>0</v>
      </c>
      <c r="BF120" s="143">
        <f t="shared" ref="BF120:BF128" si="5">IF(U120="znížená",N120,0)</f>
        <v>0</v>
      </c>
      <c r="BG120" s="143">
        <f t="shared" ref="BG120:BG128" si="6">IF(U120="zákl. prenesená",N120,0)</f>
        <v>0</v>
      </c>
      <c r="BH120" s="143">
        <f t="shared" ref="BH120:BH128" si="7">IF(U120="zníž. prenesená",N120,0)</f>
        <v>0</v>
      </c>
      <c r="BI120" s="143">
        <f t="shared" ref="BI120:BI128" si="8">IF(U120="nulová",N120,0)</f>
        <v>0</v>
      </c>
      <c r="BJ120" s="19" t="s">
        <v>102</v>
      </c>
      <c r="BK120" s="143">
        <f t="shared" ref="BK120:BK128" si="9">ROUND(L120*K120,2)</f>
        <v>0</v>
      </c>
      <c r="BL120" s="19" t="s">
        <v>518</v>
      </c>
      <c r="BM120" s="19" t="s">
        <v>102</v>
      </c>
    </row>
    <row r="121" spans="2:65" s="1" customFormat="1" ht="16.5" customHeight="1">
      <c r="B121" s="134"/>
      <c r="C121" s="135" t="s">
        <v>102</v>
      </c>
      <c r="D121" s="135" t="s">
        <v>268</v>
      </c>
      <c r="E121" s="136" t="s">
        <v>3709</v>
      </c>
      <c r="F121" s="219" t="s">
        <v>3710</v>
      </c>
      <c r="G121" s="219"/>
      <c r="H121" s="219"/>
      <c r="I121" s="219"/>
      <c r="J121" s="137" t="s">
        <v>374</v>
      </c>
      <c r="K121" s="138">
        <v>1</v>
      </c>
      <c r="L121" s="220"/>
      <c r="M121" s="220"/>
      <c r="N121" s="220">
        <f t="shared" si="0"/>
        <v>0</v>
      </c>
      <c r="O121" s="220"/>
      <c r="P121" s="220"/>
      <c r="Q121" s="220"/>
      <c r="R121" s="139"/>
      <c r="T121" s="140" t="s">
        <v>5</v>
      </c>
      <c r="U121" s="38" t="s">
        <v>42</v>
      </c>
      <c r="V121" s="141">
        <v>0</v>
      </c>
      <c r="W121" s="141">
        <f t="shared" si="1"/>
        <v>0</v>
      </c>
      <c r="X121" s="141">
        <v>0</v>
      </c>
      <c r="Y121" s="141">
        <f t="shared" si="2"/>
        <v>0</v>
      </c>
      <c r="Z121" s="141">
        <v>0</v>
      </c>
      <c r="AA121" s="142">
        <f t="shared" si="3"/>
        <v>0</v>
      </c>
      <c r="AR121" s="19" t="s">
        <v>518</v>
      </c>
      <c r="AT121" s="19" t="s">
        <v>268</v>
      </c>
      <c r="AU121" s="19" t="s">
        <v>102</v>
      </c>
      <c r="AY121" s="19" t="s">
        <v>267</v>
      </c>
      <c r="BE121" s="143">
        <f t="shared" si="4"/>
        <v>0</v>
      </c>
      <c r="BF121" s="143">
        <f t="shared" si="5"/>
        <v>0</v>
      </c>
      <c r="BG121" s="143">
        <f t="shared" si="6"/>
        <v>0</v>
      </c>
      <c r="BH121" s="143">
        <f t="shared" si="7"/>
        <v>0</v>
      </c>
      <c r="BI121" s="143">
        <f t="shared" si="8"/>
        <v>0</v>
      </c>
      <c r="BJ121" s="19" t="s">
        <v>102</v>
      </c>
      <c r="BK121" s="143">
        <f t="shared" si="9"/>
        <v>0</v>
      </c>
      <c r="BL121" s="19" t="s">
        <v>518</v>
      </c>
      <c r="BM121" s="19" t="s">
        <v>272</v>
      </c>
    </row>
    <row r="122" spans="2:65" s="1" customFormat="1" ht="16.5" customHeight="1">
      <c r="B122" s="134"/>
      <c r="C122" s="135" t="s">
        <v>277</v>
      </c>
      <c r="D122" s="135" t="s">
        <v>268</v>
      </c>
      <c r="E122" s="136" t="s">
        <v>3711</v>
      </c>
      <c r="F122" s="219" t="s">
        <v>3712</v>
      </c>
      <c r="G122" s="219"/>
      <c r="H122" s="219"/>
      <c r="I122" s="219"/>
      <c r="J122" s="137" t="s">
        <v>374</v>
      </c>
      <c r="K122" s="138">
        <v>1</v>
      </c>
      <c r="L122" s="220"/>
      <c r="M122" s="220"/>
      <c r="N122" s="220">
        <f t="shared" si="0"/>
        <v>0</v>
      </c>
      <c r="O122" s="220"/>
      <c r="P122" s="220"/>
      <c r="Q122" s="220"/>
      <c r="R122" s="139"/>
      <c r="T122" s="140" t="s">
        <v>5</v>
      </c>
      <c r="U122" s="38" t="s">
        <v>42</v>
      </c>
      <c r="V122" s="141">
        <v>0</v>
      </c>
      <c r="W122" s="141">
        <f t="shared" si="1"/>
        <v>0</v>
      </c>
      <c r="X122" s="141">
        <v>0</v>
      </c>
      <c r="Y122" s="141">
        <f t="shared" si="2"/>
        <v>0</v>
      </c>
      <c r="Z122" s="141">
        <v>0</v>
      </c>
      <c r="AA122" s="142">
        <f t="shared" si="3"/>
        <v>0</v>
      </c>
      <c r="AR122" s="19" t="s">
        <v>518</v>
      </c>
      <c r="AT122" s="19" t="s">
        <v>268</v>
      </c>
      <c r="AU122" s="19" t="s">
        <v>102</v>
      </c>
      <c r="AY122" s="19" t="s">
        <v>267</v>
      </c>
      <c r="BE122" s="143">
        <f t="shared" si="4"/>
        <v>0</v>
      </c>
      <c r="BF122" s="143">
        <f t="shared" si="5"/>
        <v>0</v>
      </c>
      <c r="BG122" s="143">
        <f t="shared" si="6"/>
        <v>0</v>
      </c>
      <c r="BH122" s="143">
        <f t="shared" si="7"/>
        <v>0</v>
      </c>
      <c r="BI122" s="143">
        <f t="shared" si="8"/>
        <v>0</v>
      </c>
      <c r="BJ122" s="19" t="s">
        <v>102</v>
      </c>
      <c r="BK122" s="143">
        <f t="shared" si="9"/>
        <v>0</v>
      </c>
      <c r="BL122" s="19" t="s">
        <v>518</v>
      </c>
      <c r="BM122" s="19" t="s">
        <v>289</v>
      </c>
    </row>
    <row r="123" spans="2:65" s="1" customFormat="1" ht="16.5" customHeight="1">
      <c r="B123" s="134"/>
      <c r="C123" s="135" t="s">
        <v>272</v>
      </c>
      <c r="D123" s="135" t="s">
        <v>268</v>
      </c>
      <c r="E123" s="136" t="s">
        <v>3713</v>
      </c>
      <c r="F123" s="219" t="s">
        <v>4319</v>
      </c>
      <c r="G123" s="219"/>
      <c r="H123" s="219"/>
      <c r="I123" s="219"/>
      <c r="J123" s="137" t="s">
        <v>374</v>
      </c>
      <c r="K123" s="138">
        <v>1</v>
      </c>
      <c r="L123" s="220"/>
      <c r="M123" s="220"/>
      <c r="N123" s="220">
        <f t="shared" si="0"/>
        <v>0</v>
      </c>
      <c r="O123" s="220"/>
      <c r="P123" s="220"/>
      <c r="Q123" s="220"/>
      <c r="R123" s="139"/>
      <c r="T123" s="140" t="s">
        <v>5</v>
      </c>
      <c r="U123" s="38" t="s">
        <v>42</v>
      </c>
      <c r="V123" s="141">
        <v>0</v>
      </c>
      <c r="W123" s="141">
        <f t="shared" si="1"/>
        <v>0</v>
      </c>
      <c r="X123" s="141">
        <v>0</v>
      </c>
      <c r="Y123" s="141">
        <f t="shared" si="2"/>
        <v>0</v>
      </c>
      <c r="Z123" s="141">
        <v>0</v>
      </c>
      <c r="AA123" s="142">
        <f t="shared" si="3"/>
        <v>0</v>
      </c>
      <c r="AR123" s="19" t="s">
        <v>518</v>
      </c>
      <c r="AT123" s="19" t="s">
        <v>268</v>
      </c>
      <c r="AU123" s="19" t="s">
        <v>102</v>
      </c>
      <c r="AY123" s="19" t="s">
        <v>267</v>
      </c>
      <c r="BE123" s="143">
        <f t="shared" si="4"/>
        <v>0</v>
      </c>
      <c r="BF123" s="143">
        <f t="shared" si="5"/>
        <v>0</v>
      </c>
      <c r="BG123" s="143">
        <f t="shared" si="6"/>
        <v>0</v>
      </c>
      <c r="BH123" s="143">
        <f t="shared" si="7"/>
        <v>0</v>
      </c>
      <c r="BI123" s="143">
        <f t="shared" si="8"/>
        <v>0</v>
      </c>
      <c r="BJ123" s="19" t="s">
        <v>102</v>
      </c>
      <c r="BK123" s="143">
        <f t="shared" si="9"/>
        <v>0</v>
      </c>
      <c r="BL123" s="19" t="s">
        <v>518</v>
      </c>
      <c r="BM123" s="19" t="s">
        <v>297</v>
      </c>
    </row>
    <row r="124" spans="2:65" s="1" customFormat="1" ht="16.5" customHeight="1">
      <c r="B124" s="134"/>
      <c r="C124" s="135" t="s">
        <v>285</v>
      </c>
      <c r="D124" s="135" t="s">
        <v>268</v>
      </c>
      <c r="E124" s="136" t="s">
        <v>3714</v>
      </c>
      <c r="F124" s="219" t="s">
        <v>3715</v>
      </c>
      <c r="G124" s="219"/>
      <c r="H124" s="219"/>
      <c r="I124" s="219"/>
      <c r="J124" s="137" t="s">
        <v>374</v>
      </c>
      <c r="K124" s="138">
        <v>1</v>
      </c>
      <c r="L124" s="220"/>
      <c r="M124" s="220"/>
      <c r="N124" s="220">
        <f t="shared" si="0"/>
        <v>0</v>
      </c>
      <c r="O124" s="220"/>
      <c r="P124" s="220"/>
      <c r="Q124" s="220"/>
      <c r="R124" s="139"/>
      <c r="T124" s="140" t="s">
        <v>5</v>
      </c>
      <c r="U124" s="38" t="s">
        <v>42</v>
      </c>
      <c r="V124" s="141">
        <v>0</v>
      </c>
      <c r="W124" s="141">
        <f t="shared" si="1"/>
        <v>0</v>
      </c>
      <c r="X124" s="141">
        <v>0</v>
      </c>
      <c r="Y124" s="141">
        <f t="shared" si="2"/>
        <v>0</v>
      </c>
      <c r="Z124" s="141">
        <v>0</v>
      </c>
      <c r="AA124" s="142">
        <f t="shared" si="3"/>
        <v>0</v>
      </c>
      <c r="AR124" s="19" t="s">
        <v>518</v>
      </c>
      <c r="AT124" s="19" t="s">
        <v>268</v>
      </c>
      <c r="AU124" s="19" t="s">
        <v>102</v>
      </c>
      <c r="AY124" s="19" t="s">
        <v>267</v>
      </c>
      <c r="BE124" s="143">
        <f t="shared" si="4"/>
        <v>0</v>
      </c>
      <c r="BF124" s="143">
        <f t="shared" si="5"/>
        <v>0</v>
      </c>
      <c r="BG124" s="143">
        <f t="shared" si="6"/>
        <v>0</v>
      </c>
      <c r="BH124" s="143">
        <f t="shared" si="7"/>
        <v>0</v>
      </c>
      <c r="BI124" s="143">
        <f t="shared" si="8"/>
        <v>0</v>
      </c>
      <c r="BJ124" s="19" t="s">
        <v>102</v>
      </c>
      <c r="BK124" s="143">
        <f t="shared" si="9"/>
        <v>0</v>
      </c>
      <c r="BL124" s="19" t="s">
        <v>518</v>
      </c>
      <c r="BM124" s="19" t="s">
        <v>306</v>
      </c>
    </row>
    <row r="125" spans="2:65" s="1" customFormat="1" ht="25.5" customHeight="1">
      <c r="B125" s="134"/>
      <c r="C125" s="135" t="s">
        <v>289</v>
      </c>
      <c r="D125" s="135" t="s">
        <v>268</v>
      </c>
      <c r="E125" s="136" t="s">
        <v>3716</v>
      </c>
      <c r="F125" s="219" t="s">
        <v>3717</v>
      </c>
      <c r="G125" s="219"/>
      <c r="H125" s="219"/>
      <c r="I125" s="219"/>
      <c r="J125" s="137" t="s">
        <v>374</v>
      </c>
      <c r="K125" s="138">
        <v>6</v>
      </c>
      <c r="L125" s="220"/>
      <c r="M125" s="220"/>
      <c r="N125" s="220">
        <f t="shared" si="0"/>
        <v>0</v>
      </c>
      <c r="O125" s="220"/>
      <c r="P125" s="220"/>
      <c r="Q125" s="220"/>
      <c r="R125" s="139"/>
      <c r="T125" s="140" t="s">
        <v>5</v>
      </c>
      <c r="U125" s="38" t="s">
        <v>42</v>
      </c>
      <c r="V125" s="141">
        <v>0</v>
      </c>
      <c r="W125" s="141">
        <f t="shared" si="1"/>
        <v>0</v>
      </c>
      <c r="X125" s="141">
        <v>0</v>
      </c>
      <c r="Y125" s="141">
        <f t="shared" si="2"/>
        <v>0</v>
      </c>
      <c r="Z125" s="141">
        <v>0</v>
      </c>
      <c r="AA125" s="142">
        <f t="shared" si="3"/>
        <v>0</v>
      </c>
      <c r="AR125" s="19" t="s">
        <v>518</v>
      </c>
      <c r="AT125" s="19" t="s">
        <v>268</v>
      </c>
      <c r="AU125" s="19" t="s">
        <v>102</v>
      </c>
      <c r="AY125" s="19" t="s">
        <v>267</v>
      </c>
      <c r="BE125" s="143">
        <f t="shared" si="4"/>
        <v>0</v>
      </c>
      <c r="BF125" s="143">
        <f t="shared" si="5"/>
        <v>0</v>
      </c>
      <c r="BG125" s="143">
        <f t="shared" si="6"/>
        <v>0</v>
      </c>
      <c r="BH125" s="143">
        <f t="shared" si="7"/>
        <v>0</v>
      </c>
      <c r="BI125" s="143">
        <f t="shared" si="8"/>
        <v>0</v>
      </c>
      <c r="BJ125" s="19" t="s">
        <v>102</v>
      </c>
      <c r="BK125" s="143">
        <f t="shared" si="9"/>
        <v>0</v>
      </c>
      <c r="BL125" s="19" t="s">
        <v>518</v>
      </c>
      <c r="BM125" s="19" t="s">
        <v>314</v>
      </c>
    </row>
    <row r="126" spans="2:65" s="1" customFormat="1" ht="16.5" customHeight="1">
      <c r="B126" s="134"/>
      <c r="C126" s="135" t="s">
        <v>293</v>
      </c>
      <c r="D126" s="135" t="s">
        <v>268</v>
      </c>
      <c r="E126" s="136" t="s">
        <v>3718</v>
      </c>
      <c r="F126" s="219" t="s">
        <v>3719</v>
      </c>
      <c r="G126" s="219"/>
      <c r="H126" s="219"/>
      <c r="I126" s="219"/>
      <c r="J126" s="137" t="s">
        <v>374</v>
      </c>
      <c r="K126" s="138">
        <v>1</v>
      </c>
      <c r="L126" s="220"/>
      <c r="M126" s="220"/>
      <c r="N126" s="220">
        <f t="shared" si="0"/>
        <v>0</v>
      </c>
      <c r="O126" s="220"/>
      <c r="P126" s="220"/>
      <c r="Q126" s="220"/>
      <c r="R126" s="139"/>
      <c r="T126" s="140" t="s">
        <v>5</v>
      </c>
      <c r="U126" s="38" t="s">
        <v>42</v>
      </c>
      <c r="V126" s="141">
        <v>0</v>
      </c>
      <c r="W126" s="141">
        <f t="shared" si="1"/>
        <v>0</v>
      </c>
      <c r="X126" s="141">
        <v>0</v>
      </c>
      <c r="Y126" s="141">
        <f t="shared" si="2"/>
        <v>0</v>
      </c>
      <c r="Z126" s="141">
        <v>0</v>
      </c>
      <c r="AA126" s="142">
        <f t="shared" si="3"/>
        <v>0</v>
      </c>
      <c r="AR126" s="19" t="s">
        <v>518</v>
      </c>
      <c r="AT126" s="19" t="s">
        <v>268</v>
      </c>
      <c r="AU126" s="19" t="s">
        <v>102</v>
      </c>
      <c r="AY126" s="19" t="s">
        <v>267</v>
      </c>
      <c r="BE126" s="143">
        <f t="shared" si="4"/>
        <v>0</v>
      </c>
      <c r="BF126" s="143">
        <f t="shared" si="5"/>
        <v>0</v>
      </c>
      <c r="BG126" s="143">
        <f t="shared" si="6"/>
        <v>0</v>
      </c>
      <c r="BH126" s="143">
        <f t="shared" si="7"/>
        <v>0</v>
      </c>
      <c r="BI126" s="143">
        <f t="shared" si="8"/>
        <v>0</v>
      </c>
      <c r="BJ126" s="19" t="s">
        <v>102</v>
      </c>
      <c r="BK126" s="143">
        <f t="shared" si="9"/>
        <v>0</v>
      </c>
      <c r="BL126" s="19" t="s">
        <v>518</v>
      </c>
      <c r="BM126" s="19" t="s">
        <v>324</v>
      </c>
    </row>
    <row r="127" spans="2:65" s="1" customFormat="1" ht="16.5" customHeight="1">
      <c r="B127" s="134"/>
      <c r="C127" s="135" t="s">
        <v>297</v>
      </c>
      <c r="D127" s="135" t="s">
        <v>268</v>
      </c>
      <c r="E127" s="136" t="s">
        <v>3720</v>
      </c>
      <c r="F127" s="219" t="s">
        <v>3721</v>
      </c>
      <c r="G127" s="219"/>
      <c r="H127" s="219"/>
      <c r="I127" s="219"/>
      <c r="J127" s="137" t="s">
        <v>374</v>
      </c>
      <c r="K127" s="138">
        <v>2</v>
      </c>
      <c r="L127" s="220"/>
      <c r="M127" s="220"/>
      <c r="N127" s="220">
        <f t="shared" si="0"/>
        <v>0</v>
      </c>
      <c r="O127" s="220"/>
      <c r="P127" s="220"/>
      <c r="Q127" s="220"/>
      <c r="R127" s="139"/>
      <c r="T127" s="140" t="s">
        <v>5</v>
      </c>
      <c r="U127" s="38" t="s">
        <v>42</v>
      </c>
      <c r="V127" s="141">
        <v>0</v>
      </c>
      <c r="W127" s="141">
        <f t="shared" si="1"/>
        <v>0</v>
      </c>
      <c r="X127" s="141">
        <v>0</v>
      </c>
      <c r="Y127" s="141">
        <f t="shared" si="2"/>
        <v>0</v>
      </c>
      <c r="Z127" s="141">
        <v>0</v>
      </c>
      <c r="AA127" s="142">
        <f t="shared" si="3"/>
        <v>0</v>
      </c>
      <c r="AR127" s="19" t="s">
        <v>518</v>
      </c>
      <c r="AT127" s="19" t="s">
        <v>268</v>
      </c>
      <c r="AU127" s="19" t="s">
        <v>102</v>
      </c>
      <c r="AY127" s="19" t="s">
        <v>267</v>
      </c>
      <c r="BE127" s="143">
        <f t="shared" si="4"/>
        <v>0</v>
      </c>
      <c r="BF127" s="143">
        <f t="shared" si="5"/>
        <v>0</v>
      </c>
      <c r="BG127" s="143">
        <f t="shared" si="6"/>
        <v>0</v>
      </c>
      <c r="BH127" s="143">
        <f t="shared" si="7"/>
        <v>0</v>
      </c>
      <c r="BI127" s="143">
        <f t="shared" si="8"/>
        <v>0</v>
      </c>
      <c r="BJ127" s="19" t="s">
        <v>102</v>
      </c>
      <c r="BK127" s="143">
        <f t="shared" si="9"/>
        <v>0</v>
      </c>
      <c r="BL127" s="19" t="s">
        <v>518</v>
      </c>
      <c r="BM127" s="19" t="s">
        <v>331</v>
      </c>
    </row>
    <row r="128" spans="2:65" s="1" customFormat="1" ht="16.5" customHeight="1">
      <c r="B128" s="134"/>
      <c r="C128" s="135" t="s">
        <v>301</v>
      </c>
      <c r="D128" s="135" t="s">
        <v>268</v>
      </c>
      <c r="E128" s="136" t="s">
        <v>3722</v>
      </c>
      <c r="F128" s="219" t="s">
        <v>3723</v>
      </c>
      <c r="G128" s="219"/>
      <c r="H128" s="219"/>
      <c r="I128" s="219"/>
      <c r="J128" s="137" t="s">
        <v>374</v>
      </c>
      <c r="K128" s="138">
        <v>1</v>
      </c>
      <c r="L128" s="220"/>
      <c r="M128" s="220"/>
      <c r="N128" s="220">
        <f t="shared" si="0"/>
        <v>0</v>
      </c>
      <c r="O128" s="220"/>
      <c r="P128" s="220"/>
      <c r="Q128" s="220"/>
      <c r="R128" s="139"/>
      <c r="T128" s="140" t="s">
        <v>5</v>
      </c>
      <c r="U128" s="38" t="s">
        <v>42</v>
      </c>
      <c r="V128" s="141">
        <v>0</v>
      </c>
      <c r="W128" s="141">
        <f t="shared" si="1"/>
        <v>0</v>
      </c>
      <c r="X128" s="141">
        <v>0</v>
      </c>
      <c r="Y128" s="141">
        <f t="shared" si="2"/>
        <v>0</v>
      </c>
      <c r="Z128" s="141">
        <v>0</v>
      </c>
      <c r="AA128" s="142">
        <f t="shared" si="3"/>
        <v>0</v>
      </c>
      <c r="AR128" s="19" t="s">
        <v>518</v>
      </c>
      <c r="AT128" s="19" t="s">
        <v>268</v>
      </c>
      <c r="AU128" s="19" t="s">
        <v>102</v>
      </c>
      <c r="AY128" s="19" t="s">
        <v>267</v>
      </c>
      <c r="BE128" s="143">
        <f t="shared" si="4"/>
        <v>0</v>
      </c>
      <c r="BF128" s="143">
        <f t="shared" si="5"/>
        <v>0</v>
      </c>
      <c r="BG128" s="143">
        <f t="shared" si="6"/>
        <v>0</v>
      </c>
      <c r="BH128" s="143">
        <f t="shared" si="7"/>
        <v>0</v>
      </c>
      <c r="BI128" s="143">
        <f t="shared" si="8"/>
        <v>0</v>
      </c>
      <c r="BJ128" s="19" t="s">
        <v>102</v>
      </c>
      <c r="BK128" s="143">
        <f t="shared" si="9"/>
        <v>0</v>
      </c>
      <c r="BL128" s="19" t="s">
        <v>518</v>
      </c>
      <c r="BM128" s="19" t="s">
        <v>338</v>
      </c>
    </row>
    <row r="129" spans="2:65" s="10" customFormat="1" ht="29.85" customHeight="1">
      <c r="B129" s="124"/>
      <c r="D129" s="133" t="s">
        <v>3704</v>
      </c>
      <c r="E129" s="133"/>
      <c r="F129" s="133"/>
      <c r="G129" s="133"/>
      <c r="H129" s="133"/>
      <c r="I129" s="133"/>
      <c r="J129" s="133"/>
      <c r="K129" s="133"/>
      <c r="L129" s="133"/>
      <c r="M129" s="133"/>
      <c r="N129" s="208">
        <f>BK129</f>
        <v>0</v>
      </c>
      <c r="O129" s="209"/>
      <c r="P129" s="209"/>
      <c r="Q129" s="209"/>
      <c r="R129" s="126"/>
      <c r="T129" s="127"/>
      <c r="W129" s="128">
        <f>SUM(W130:W138)</f>
        <v>0</v>
      </c>
      <c r="Y129" s="128">
        <f>SUM(Y130:Y138)</f>
        <v>0</v>
      </c>
      <c r="AA129" s="129">
        <f>SUM(AA130:AA138)</f>
        <v>0</v>
      </c>
      <c r="AR129" s="130" t="s">
        <v>277</v>
      </c>
      <c r="AT129" s="131" t="s">
        <v>74</v>
      </c>
      <c r="AU129" s="131" t="s">
        <v>83</v>
      </c>
      <c r="AY129" s="130" t="s">
        <v>267</v>
      </c>
      <c r="BK129" s="132">
        <f>SUM(BK130:BK138)</f>
        <v>0</v>
      </c>
    </row>
    <row r="130" spans="2:65" s="1" customFormat="1" ht="16.5" customHeight="1">
      <c r="B130" s="134"/>
      <c r="C130" s="135" t="s">
        <v>306</v>
      </c>
      <c r="D130" s="135" t="s">
        <v>268</v>
      </c>
      <c r="E130" s="136" t="s">
        <v>3724</v>
      </c>
      <c r="F130" s="219" t="s">
        <v>3725</v>
      </c>
      <c r="G130" s="219"/>
      <c r="H130" s="219"/>
      <c r="I130" s="219"/>
      <c r="J130" s="137" t="s">
        <v>374</v>
      </c>
      <c r="K130" s="138">
        <v>83</v>
      </c>
      <c r="L130" s="220"/>
      <c r="M130" s="220"/>
      <c r="N130" s="220">
        <f t="shared" ref="N130:N138" si="10">ROUND(L130*K130,2)</f>
        <v>0</v>
      </c>
      <c r="O130" s="220"/>
      <c r="P130" s="220"/>
      <c r="Q130" s="220"/>
      <c r="R130" s="139"/>
      <c r="T130" s="140" t="s">
        <v>5</v>
      </c>
      <c r="U130" s="38" t="s">
        <v>42</v>
      </c>
      <c r="V130" s="141">
        <v>0</v>
      </c>
      <c r="W130" s="141">
        <f t="shared" ref="W130:W138" si="11">V130*K130</f>
        <v>0</v>
      </c>
      <c r="X130" s="141">
        <v>0</v>
      </c>
      <c r="Y130" s="141">
        <f t="shared" ref="Y130:Y138" si="12">X130*K130</f>
        <v>0</v>
      </c>
      <c r="Z130" s="141">
        <v>0</v>
      </c>
      <c r="AA130" s="142">
        <f t="shared" ref="AA130:AA138" si="13">Z130*K130</f>
        <v>0</v>
      </c>
      <c r="AR130" s="19" t="s">
        <v>518</v>
      </c>
      <c r="AT130" s="19" t="s">
        <v>268</v>
      </c>
      <c r="AU130" s="19" t="s">
        <v>102</v>
      </c>
      <c r="AY130" s="19" t="s">
        <v>267</v>
      </c>
      <c r="BE130" s="143">
        <f t="shared" ref="BE130:BE138" si="14">IF(U130="základná",N130,0)</f>
        <v>0</v>
      </c>
      <c r="BF130" s="143">
        <f t="shared" ref="BF130:BF138" si="15">IF(U130="znížená",N130,0)</f>
        <v>0</v>
      </c>
      <c r="BG130" s="143">
        <f t="shared" ref="BG130:BG138" si="16">IF(U130="zákl. prenesená",N130,0)</f>
        <v>0</v>
      </c>
      <c r="BH130" s="143">
        <f t="shared" ref="BH130:BH138" si="17">IF(U130="zníž. prenesená",N130,0)</f>
        <v>0</v>
      </c>
      <c r="BI130" s="143">
        <f t="shared" ref="BI130:BI138" si="18">IF(U130="nulová",N130,0)</f>
        <v>0</v>
      </c>
      <c r="BJ130" s="19" t="s">
        <v>102</v>
      </c>
      <c r="BK130" s="143">
        <f t="shared" ref="BK130:BK138" si="19">ROUND(L130*K130,2)</f>
        <v>0</v>
      </c>
      <c r="BL130" s="19" t="s">
        <v>518</v>
      </c>
      <c r="BM130" s="19" t="s">
        <v>10</v>
      </c>
    </row>
    <row r="131" spans="2:65" s="1" customFormat="1" ht="16.5" customHeight="1">
      <c r="B131" s="134"/>
      <c r="C131" s="135" t="s">
        <v>310</v>
      </c>
      <c r="D131" s="135" t="s">
        <v>268</v>
      </c>
      <c r="E131" s="136" t="s">
        <v>3726</v>
      </c>
      <c r="F131" s="219" t="s">
        <v>3727</v>
      </c>
      <c r="G131" s="219"/>
      <c r="H131" s="219"/>
      <c r="I131" s="219"/>
      <c r="J131" s="137" t="s">
        <v>374</v>
      </c>
      <c r="K131" s="138">
        <v>15</v>
      </c>
      <c r="L131" s="220"/>
      <c r="M131" s="220"/>
      <c r="N131" s="220">
        <f t="shared" si="10"/>
        <v>0</v>
      </c>
      <c r="O131" s="220"/>
      <c r="P131" s="220"/>
      <c r="Q131" s="220"/>
      <c r="R131" s="139"/>
      <c r="T131" s="140" t="s">
        <v>5</v>
      </c>
      <c r="U131" s="38" t="s">
        <v>42</v>
      </c>
      <c r="V131" s="141">
        <v>0</v>
      </c>
      <c r="W131" s="141">
        <f t="shared" si="11"/>
        <v>0</v>
      </c>
      <c r="X131" s="141">
        <v>0</v>
      </c>
      <c r="Y131" s="141">
        <f t="shared" si="12"/>
        <v>0</v>
      </c>
      <c r="Z131" s="141">
        <v>0</v>
      </c>
      <c r="AA131" s="142">
        <f t="shared" si="13"/>
        <v>0</v>
      </c>
      <c r="AR131" s="19" t="s">
        <v>518</v>
      </c>
      <c r="AT131" s="19" t="s">
        <v>268</v>
      </c>
      <c r="AU131" s="19" t="s">
        <v>102</v>
      </c>
      <c r="AY131" s="19" t="s">
        <v>267</v>
      </c>
      <c r="BE131" s="143">
        <f t="shared" si="14"/>
        <v>0</v>
      </c>
      <c r="BF131" s="143">
        <f t="shared" si="15"/>
        <v>0</v>
      </c>
      <c r="BG131" s="143">
        <f t="shared" si="16"/>
        <v>0</v>
      </c>
      <c r="BH131" s="143">
        <f t="shared" si="17"/>
        <v>0</v>
      </c>
      <c r="BI131" s="143">
        <f t="shared" si="18"/>
        <v>0</v>
      </c>
      <c r="BJ131" s="19" t="s">
        <v>102</v>
      </c>
      <c r="BK131" s="143">
        <f t="shared" si="19"/>
        <v>0</v>
      </c>
      <c r="BL131" s="19" t="s">
        <v>518</v>
      </c>
      <c r="BM131" s="19" t="s">
        <v>352</v>
      </c>
    </row>
    <row r="132" spans="2:65" s="1" customFormat="1" ht="16.5" customHeight="1">
      <c r="B132" s="134"/>
      <c r="C132" s="135" t="s">
        <v>314</v>
      </c>
      <c r="D132" s="135" t="s">
        <v>268</v>
      </c>
      <c r="E132" s="136" t="s">
        <v>3728</v>
      </c>
      <c r="F132" s="219" t="s">
        <v>3729</v>
      </c>
      <c r="G132" s="219"/>
      <c r="H132" s="219"/>
      <c r="I132" s="219"/>
      <c r="J132" s="137" t="s">
        <v>374</v>
      </c>
      <c r="K132" s="138">
        <v>68</v>
      </c>
      <c r="L132" s="220"/>
      <c r="M132" s="220"/>
      <c r="N132" s="220">
        <f t="shared" si="10"/>
        <v>0</v>
      </c>
      <c r="O132" s="220"/>
      <c r="P132" s="220"/>
      <c r="Q132" s="220"/>
      <c r="R132" s="139"/>
      <c r="T132" s="140" t="s">
        <v>5</v>
      </c>
      <c r="U132" s="38" t="s">
        <v>42</v>
      </c>
      <c r="V132" s="141">
        <v>0</v>
      </c>
      <c r="W132" s="141">
        <f t="shared" si="11"/>
        <v>0</v>
      </c>
      <c r="X132" s="141">
        <v>0</v>
      </c>
      <c r="Y132" s="141">
        <f t="shared" si="12"/>
        <v>0</v>
      </c>
      <c r="Z132" s="141">
        <v>0</v>
      </c>
      <c r="AA132" s="142">
        <f t="shared" si="13"/>
        <v>0</v>
      </c>
      <c r="AR132" s="19" t="s">
        <v>518</v>
      </c>
      <c r="AT132" s="19" t="s">
        <v>268</v>
      </c>
      <c r="AU132" s="19" t="s">
        <v>102</v>
      </c>
      <c r="AY132" s="19" t="s">
        <v>267</v>
      </c>
      <c r="BE132" s="143">
        <f t="shared" si="14"/>
        <v>0</v>
      </c>
      <c r="BF132" s="143">
        <f t="shared" si="15"/>
        <v>0</v>
      </c>
      <c r="BG132" s="143">
        <f t="shared" si="16"/>
        <v>0</v>
      </c>
      <c r="BH132" s="143">
        <f t="shared" si="17"/>
        <v>0</v>
      </c>
      <c r="BI132" s="143">
        <f t="shared" si="18"/>
        <v>0</v>
      </c>
      <c r="BJ132" s="19" t="s">
        <v>102</v>
      </c>
      <c r="BK132" s="143">
        <f t="shared" si="19"/>
        <v>0</v>
      </c>
      <c r="BL132" s="19" t="s">
        <v>518</v>
      </c>
      <c r="BM132" s="19" t="s">
        <v>360</v>
      </c>
    </row>
    <row r="133" spans="2:65" s="1" customFormat="1" ht="25.5" customHeight="1">
      <c r="B133" s="134"/>
      <c r="C133" s="135" t="s">
        <v>319</v>
      </c>
      <c r="D133" s="135" t="s">
        <v>268</v>
      </c>
      <c r="E133" s="136" t="s">
        <v>3730</v>
      </c>
      <c r="F133" s="219" t="s">
        <v>3731</v>
      </c>
      <c r="G133" s="219"/>
      <c r="H133" s="219"/>
      <c r="I133" s="219"/>
      <c r="J133" s="137" t="s">
        <v>374</v>
      </c>
      <c r="K133" s="138">
        <v>83</v>
      </c>
      <c r="L133" s="220"/>
      <c r="M133" s="220"/>
      <c r="N133" s="220">
        <f t="shared" si="10"/>
        <v>0</v>
      </c>
      <c r="O133" s="220"/>
      <c r="P133" s="220"/>
      <c r="Q133" s="220"/>
      <c r="R133" s="139"/>
      <c r="T133" s="140" t="s">
        <v>5</v>
      </c>
      <c r="U133" s="38" t="s">
        <v>42</v>
      </c>
      <c r="V133" s="141">
        <v>0</v>
      </c>
      <c r="W133" s="141">
        <f t="shared" si="11"/>
        <v>0</v>
      </c>
      <c r="X133" s="141">
        <v>0</v>
      </c>
      <c r="Y133" s="141">
        <f t="shared" si="12"/>
        <v>0</v>
      </c>
      <c r="Z133" s="141">
        <v>0</v>
      </c>
      <c r="AA133" s="142">
        <f t="shared" si="13"/>
        <v>0</v>
      </c>
      <c r="AR133" s="19" t="s">
        <v>518</v>
      </c>
      <c r="AT133" s="19" t="s">
        <v>268</v>
      </c>
      <c r="AU133" s="19" t="s">
        <v>102</v>
      </c>
      <c r="AY133" s="19" t="s">
        <v>267</v>
      </c>
      <c r="BE133" s="143">
        <f t="shared" si="14"/>
        <v>0</v>
      </c>
      <c r="BF133" s="143">
        <f t="shared" si="15"/>
        <v>0</v>
      </c>
      <c r="BG133" s="143">
        <f t="shared" si="16"/>
        <v>0</v>
      </c>
      <c r="BH133" s="143">
        <f t="shared" si="17"/>
        <v>0</v>
      </c>
      <c r="BI133" s="143">
        <f t="shared" si="18"/>
        <v>0</v>
      </c>
      <c r="BJ133" s="19" t="s">
        <v>102</v>
      </c>
      <c r="BK133" s="143">
        <f t="shared" si="19"/>
        <v>0</v>
      </c>
      <c r="BL133" s="19" t="s">
        <v>518</v>
      </c>
      <c r="BM133" s="19" t="s">
        <v>368</v>
      </c>
    </row>
    <row r="134" spans="2:65" s="1" customFormat="1" ht="38.25" customHeight="1">
      <c r="B134" s="134"/>
      <c r="C134" s="135" t="s">
        <v>324</v>
      </c>
      <c r="D134" s="135" t="s">
        <v>268</v>
      </c>
      <c r="E134" s="136" t="s">
        <v>3732</v>
      </c>
      <c r="F134" s="219" t="s">
        <v>3733</v>
      </c>
      <c r="G134" s="219"/>
      <c r="H134" s="219"/>
      <c r="I134" s="219"/>
      <c r="J134" s="137" t="s">
        <v>374</v>
      </c>
      <c r="K134" s="138">
        <v>1</v>
      </c>
      <c r="L134" s="220"/>
      <c r="M134" s="220"/>
      <c r="N134" s="220">
        <f t="shared" si="10"/>
        <v>0</v>
      </c>
      <c r="O134" s="220"/>
      <c r="P134" s="220"/>
      <c r="Q134" s="220"/>
      <c r="R134" s="139"/>
      <c r="T134" s="140" t="s">
        <v>5</v>
      </c>
      <c r="U134" s="38" t="s">
        <v>42</v>
      </c>
      <c r="V134" s="141">
        <v>0</v>
      </c>
      <c r="W134" s="141">
        <f t="shared" si="11"/>
        <v>0</v>
      </c>
      <c r="X134" s="141">
        <v>0</v>
      </c>
      <c r="Y134" s="141">
        <f t="shared" si="12"/>
        <v>0</v>
      </c>
      <c r="Z134" s="141">
        <v>0</v>
      </c>
      <c r="AA134" s="142">
        <f t="shared" si="13"/>
        <v>0</v>
      </c>
      <c r="AR134" s="19" t="s">
        <v>518</v>
      </c>
      <c r="AT134" s="19" t="s">
        <v>268</v>
      </c>
      <c r="AU134" s="19" t="s">
        <v>102</v>
      </c>
      <c r="AY134" s="19" t="s">
        <v>267</v>
      </c>
      <c r="BE134" s="143">
        <f t="shared" si="14"/>
        <v>0</v>
      </c>
      <c r="BF134" s="143">
        <f t="shared" si="15"/>
        <v>0</v>
      </c>
      <c r="BG134" s="143">
        <f t="shared" si="16"/>
        <v>0</v>
      </c>
      <c r="BH134" s="143">
        <f t="shared" si="17"/>
        <v>0</v>
      </c>
      <c r="BI134" s="143">
        <f t="shared" si="18"/>
        <v>0</v>
      </c>
      <c r="BJ134" s="19" t="s">
        <v>102</v>
      </c>
      <c r="BK134" s="143">
        <f t="shared" si="19"/>
        <v>0</v>
      </c>
      <c r="BL134" s="19" t="s">
        <v>518</v>
      </c>
      <c r="BM134" s="19" t="s">
        <v>376</v>
      </c>
    </row>
    <row r="135" spans="2:65" s="1" customFormat="1" ht="16.5" customHeight="1">
      <c r="B135" s="134"/>
      <c r="C135" s="135" t="s">
        <v>327</v>
      </c>
      <c r="D135" s="135" t="s">
        <v>268</v>
      </c>
      <c r="E135" s="136" t="s">
        <v>3734</v>
      </c>
      <c r="F135" s="219" t="s">
        <v>3735</v>
      </c>
      <c r="G135" s="219"/>
      <c r="H135" s="219"/>
      <c r="I135" s="219"/>
      <c r="J135" s="137" t="s">
        <v>374</v>
      </c>
      <c r="K135" s="138">
        <v>1</v>
      </c>
      <c r="L135" s="220"/>
      <c r="M135" s="220"/>
      <c r="N135" s="220">
        <f t="shared" si="10"/>
        <v>0</v>
      </c>
      <c r="O135" s="220"/>
      <c r="P135" s="220"/>
      <c r="Q135" s="220"/>
      <c r="R135" s="139"/>
      <c r="T135" s="140" t="s">
        <v>5</v>
      </c>
      <c r="U135" s="38" t="s">
        <v>42</v>
      </c>
      <c r="V135" s="141">
        <v>0</v>
      </c>
      <c r="W135" s="141">
        <f t="shared" si="11"/>
        <v>0</v>
      </c>
      <c r="X135" s="141">
        <v>0</v>
      </c>
      <c r="Y135" s="141">
        <f t="shared" si="12"/>
        <v>0</v>
      </c>
      <c r="Z135" s="141">
        <v>0</v>
      </c>
      <c r="AA135" s="142">
        <f t="shared" si="13"/>
        <v>0</v>
      </c>
      <c r="AR135" s="19" t="s">
        <v>518</v>
      </c>
      <c r="AT135" s="19" t="s">
        <v>268</v>
      </c>
      <c r="AU135" s="19" t="s">
        <v>102</v>
      </c>
      <c r="AY135" s="19" t="s">
        <v>267</v>
      </c>
      <c r="BE135" s="143">
        <f t="shared" si="14"/>
        <v>0</v>
      </c>
      <c r="BF135" s="143">
        <f t="shared" si="15"/>
        <v>0</v>
      </c>
      <c r="BG135" s="143">
        <f t="shared" si="16"/>
        <v>0</v>
      </c>
      <c r="BH135" s="143">
        <f t="shared" si="17"/>
        <v>0</v>
      </c>
      <c r="BI135" s="143">
        <f t="shared" si="18"/>
        <v>0</v>
      </c>
      <c r="BJ135" s="19" t="s">
        <v>102</v>
      </c>
      <c r="BK135" s="143">
        <f t="shared" si="19"/>
        <v>0</v>
      </c>
      <c r="BL135" s="19" t="s">
        <v>518</v>
      </c>
      <c r="BM135" s="19" t="s">
        <v>384</v>
      </c>
    </row>
    <row r="136" spans="2:65" s="1" customFormat="1" ht="25.5" customHeight="1">
      <c r="B136" s="134"/>
      <c r="C136" s="135" t="s">
        <v>331</v>
      </c>
      <c r="D136" s="135" t="s">
        <v>268</v>
      </c>
      <c r="E136" s="136" t="s">
        <v>3736</v>
      </c>
      <c r="F136" s="219" t="s">
        <v>3737</v>
      </c>
      <c r="G136" s="219"/>
      <c r="H136" s="219"/>
      <c r="I136" s="219"/>
      <c r="J136" s="137" t="s">
        <v>374</v>
      </c>
      <c r="K136" s="138">
        <v>1</v>
      </c>
      <c r="L136" s="220"/>
      <c r="M136" s="220"/>
      <c r="N136" s="220">
        <f t="shared" si="10"/>
        <v>0</v>
      </c>
      <c r="O136" s="220"/>
      <c r="P136" s="220"/>
      <c r="Q136" s="220"/>
      <c r="R136" s="139"/>
      <c r="T136" s="140" t="s">
        <v>5</v>
      </c>
      <c r="U136" s="38" t="s">
        <v>42</v>
      </c>
      <c r="V136" s="141">
        <v>0</v>
      </c>
      <c r="W136" s="141">
        <f t="shared" si="11"/>
        <v>0</v>
      </c>
      <c r="X136" s="141">
        <v>0</v>
      </c>
      <c r="Y136" s="141">
        <f t="shared" si="12"/>
        <v>0</v>
      </c>
      <c r="Z136" s="141">
        <v>0</v>
      </c>
      <c r="AA136" s="142">
        <f t="shared" si="13"/>
        <v>0</v>
      </c>
      <c r="AR136" s="19" t="s">
        <v>518</v>
      </c>
      <c r="AT136" s="19" t="s">
        <v>268</v>
      </c>
      <c r="AU136" s="19" t="s">
        <v>102</v>
      </c>
      <c r="AY136" s="19" t="s">
        <v>267</v>
      </c>
      <c r="BE136" s="143">
        <f t="shared" si="14"/>
        <v>0</v>
      </c>
      <c r="BF136" s="143">
        <f t="shared" si="15"/>
        <v>0</v>
      </c>
      <c r="BG136" s="143">
        <f t="shared" si="16"/>
        <v>0</v>
      </c>
      <c r="BH136" s="143">
        <f t="shared" si="17"/>
        <v>0</v>
      </c>
      <c r="BI136" s="143">
        <f t="shared" si="18"/>
        <v>0</v>
      </c>
      <c r="BJ136" s="19" t="s">
        <v>102</v>
      </c>
      <c r="BK136" s="143">
        <f t="shared" si="19"/>
        <v>0</v>
      </c>
      <c r="BL136" s="19" t="s">
        <v>518</v>
      </c>
      <c r="BM136" s="19" t="s">
        <v>392</v>
      </c>
    </row>
    <row r="137" spans="2:65" s="1" customFormat="1" ht="16.5" customHeight="1">
      <c r="B137" s="134"/>
      <c r="C137" s="135" t="s">
        <v>334</v>
      </c>
      <c r="D137" s="135" t="s">
        <v>268</v>
      </c>
      <c r="E137" s="136" t="s">
        <v>3738</v>
      </c>
      <c r="F137" s="219" t="s">
        <v>3739</v>
      </c>
      <c r="G137" s="219"/>
      <c r="H137" s="219"/>
      <c r="I137" s="219"/>
      <c r="J137" s="137" t="s">
        <v>374</v>
      </c>
      <c r="K137" s="138">
        <v>1</v>
      </c>
      <c r="L137" s="220"/>
      <c r="M137" s="220"/>
      <c r="N137" s="220">
        <f t="shared" si="10"/>
        <v>0</v>
      </c>
      <c r="O137" s="220"/>
      <c r="P137" s="220"/>
      <c r="Q137" s="220"/>
      <c r="R137" s="139"/>
      <c r="T137" s="140" t="s">
        <v>5</v>
      </c>
      <c r="U137" s="38" t="s">
        <v>42</v>
      </c>
      <c r="V137" s="141">
        <v>0</v>
      </c>
      <c r="W137" s="141">
        <f t="shared" si="11"/>
        <v>0</v>
      </c>
      <c r="X137" s="141">
        <v>0</v>
      </c>
      <c r="Y137" s="141">
        <f t="shared" si="12"/>
        <v>0</v>
      </c>
      <c r="Z137" s="141">
        <v>0</v>
      </c>
      <c r="AA137" s="142">
        <f t="shared" si="13"/>
        <v>0</v>
      </c>
      <c r="AR137" s="19" t="s">
        <v>518</v>
      </c>
      <c r="AT137" s="19" t="s">
        <v>268</v>
      </c>
      <c r="AU137" s="19" t="s">
        <v>102</v>
      </c>
      <c r="AY137" s="19" t="s">
        <v>267</v>
      </c>
      <c r="BE137" s="143">
        <f t="shared" si="14"/>
        <v>0</v>
      </c>
      <c r="BF137" s="143">
        <f t="shared" si="15"/>
        <v>0</v>
      </c>
      <c r="BG137" s="143">
        <f t="shared" si="16"/>
        <v>0</v>
      </c>
      <c r="BH137" s="143">
        <f t="shared" si="17"/>
        <v>0</v>
      </c>
      <c r="BI137" s="143">
        <f t="shared" si="18"/>
        <v>0</v>
      </c>
      <c r="BJ137" s="19" t="s">
        <v>102</v>
      </c>
      <c r="BK137" s="143">
        <f t="shared" si="19"/>
        <v>0</v>
      </c>
      <c r="BL137" s="19" t="s">
        <v>518</v>
      </c>
      <c r="BM137" s="19" t="s">
        <v>400</v>
      </c>
    </row>
    <row r="138" spans="2:65" s="1" customFormat="1" ht="89.25" customHeight="1">
      <c r="B138" s="134"/>
      <c r="C138" s="135" t="s">
        <v>338</v>
      </c>
      <c r="D138" s="135" t="s">
        <v>268</v>
      </c>
      <c r="E138" s="136" t="s">
        <v>3740</v>
      </c>
      <c r="F138" s="219" t="s">
        <v>3741</v>
      </c>
      <c r="G138" s="219"/>
      <c r="H138" s="219"/>
      <c r="I138" s="219"/>
      <c r="J138" s="137" t="s">
        <v>374</v>
      </c>
      <c r="K138" s="138">
        <v>1</v>
      </c>
      <c r="L138" s="220"/>
      <c r="M138" s="220"/>
      <c r="N138" s="220">
        <f t="shared" si="10"/>
        <v>0</v>
      </c>
      <c r="O138" s="220"/>
      <c r="P138" s="220"/>
      <c r="Q138" s="220"/>
      <c r="R138" s="139"/>
      <c r="T138" s="140" t="s">
        <v>5</v>
      </c>
      <c r="U138" s="38" t="s">
        <v>42</v>
      </c>
      <c r="V138" s="141">
        <v>0</v>
      </c>
      <c r="W138" s="141">
        <f t="shared" si="11"/>
        <v>0</v>
      </c>
      <c r="X138" s="141">
        <v>0</v>
      </c>
      <c r="Y138" s="141">
        <f t="shared" si="12"/>
        <v>0</v>
      </c>
      <c r="Z138" s="141">
        <v>0</v>
      </c>
      <c r="AA138" s="142">
        <f t="shared" si="13"/>
        <v>0</v>
      </c>
      <c r="AR138" s="19" t="s">
        <v>518</v>
      </c>
      <c r="AT138" s="19" t="s">
        <v>268</v>
      </c>
      <c r="AU138" s="19" t="s">
        <v>102</v>
      </c>
      <c r="AY138" s="19" t="s">
        <v>267</v>
      </c>
      <c r="BE138" s="143">
        <f t="shared" si="14"/>
        <v>0</v>
      </c>
      <c r="BF138" s="143">
        <f t="shared" si="15"/>
        <v>0</v>
      </c>
      <c r="BG138" s="143">
        <f t="shared" si="16"/>
        <v>0</v>
      </c>
      <c r="BH138" s="143">
        <f t="shared" si="17"/>
        <v>0</v>
      </c>
      <c r="BI138" s="143">
        <f t="shared" si="18"/>
        <v>0</v>
      </c>
      <c r="BJ138" s="19" t="s">
        <v>102</v>
      </c>
      <c r="BK138" s="143">
        <f t="shared" si="19"/>
        <v>0</v>
      </c>
      <c r="BL138" s="19" t="s">
        <v>518</v>
      </c>
      <c r="BM138" s="19" t="s">
        <v>408</v>
      </c>
    </row>
    <row r="139" spans="2:65" s="10" customFormat="1" ht="29.85" customHeight="1">
      <c r="B139" s="124"/>
      <c r="D139" s="133" t="s">
        <v>3689</v>
      </c>
      <c r="E139" s="133"/>
      <c r="F139" s="133"/>
      <c r="G139" s="133"/>
      <c r="H139" s="133"/>
      <c r="I139" s="133"/>
      <c r="J139" s="133"/>
      <c r="K139" s="133"/>
      <c r="L139" s="133"/>
      <c r="M139" s="133"/>
      <c r="N139" s="208">
        <f>BK139</f>
        <v>0</v>
      </c>
      <c r="O139" s="209"/>
      <c r="P139" s="209"/>
      <c r="Q139" s="209"/>
      <c r="R139" s="126"/>
      <c r="T139" s="127"/>
      <c r="W139" s="128">
        <f>SUM(W140:W154)</f>
        <v>0</v>
      </c>
      <c r="Y139" s="128">
        <f>SUM(Y140:Y154)</f>
        <v>0</v>
      </c>
      <c r="AA139" s="129">
        <f>SUM(AA140:AA154)</f>
        <v>0</v>
      </c>
      <c r="AR139" s="130" t="s">
        <v>277</v>
      </c>
      <c r="AT139" s="131" t="s">
        <v>74</v>
      </c>
      <c r="AU139" s="131" t="s">
        <v>83</v>
      </c>
      <c r="AY139" s="130" t="s">
        <v>267</v>
      </c>
      <c r="BK139" s="132">
        <f>SUM(BK140:BK154)</f>
        <v>0</v>
      </c>
    </row>
    <row r="140" spans="2:65" s="1" customFormat="1" ht="25.5" customHeight="1">
      <c r="B140" s="134"/>
      <c r="C140" s="135" t="s">
        <v>342</v>
      </c>
      <c r="D140" s="135" t="s">
        <v>268</v>
      </c>
      <c r="E140" s="136" t="s">
        <v>3742</v>
      </c>
      <c r="F140" s="219" t="s">
        <v>3743</v>
      </c>
      <c r="G140" s="219"/>
      <c r="H140" s="219"/>
      <c r="I140" s="219"/>
      <c r="J140" s="137" t="s">
        <v>322</v>
      </c>
      <c r="K140" s="138">
        <v>50</v>
      </c>
      <c r="L140" s="220"/>
      <c r="M140" s="220"/>
      <c r="N140" s="220">
        <f t="shared" ref="N140:N154" si="20">ROUND(L140*K140,2)</f>
        <v>0</v>
      </c>
      <c r="O140" s="220"/>
      <c r="P140" s="220"/>
      <c r="Q140" s="220"/>
      <c r="R140" s="139"/>
      <c r="T140" s="140" t="s">
        <v>5</v>
      </c>
      <c r="U140" s="38" t="s">
        <v>42</v>
      </c>
      <c r="V140" s="141">
        <v>0</v>
      </c>
      <c r="W140" s="141">
        <f t="shared" ref="W140:W154" si="21">V140*K140</f>
        <v>0</v>
      </c>
      <c r="X140" s="141">
        <v>0</v>
      </c>
      <c r="Y140" s="141">
        <f t="shared" ref="Y140:Y154" si="22">X140*K140</f>
        <v>0</v>
      </c>
      <c r="Z140" s="141">
        <v>0</v>
      </c>
      <c r="AA140" s="142">
        <f t="shared" ref="AA140:AA154" si="23">Z140*K140</f>
        <v>0</v>
      </c>
      <c r="AR140" s="19" t="s">
        <v>518</v>
      </c>
      <c r="AT140" s="19" t="s">
        <v>268</v>
      </c>
      <c r="AU140" s="19" t="s">
        <v>102</v>
      </c>
      <c r="AY140" s="19" t="s">
        <v>267</v>
      </c>
      <c r="BE140" s="143">
        <f t="shared" ref="BE140:BE154" si="24">IF(U140="základná",N140,0)</f>
        <v>0</v>
      </c>
      <c r="BF140" s="143">
        <f t="shared" ref="BF140:BF154" si="25">IF(U140="znížená",N140,0)</f>
        <v>0</v>
      </c>
      <c r="BG140" s="143">
        <f t="shared" ref="BG140:BG154" si="26">IF(U140="zákl. prenesená",N140,0)</f>
        <v>0</v>
      </c>
      <c r="BH140" s="143">
        <f t="shared" ref="BH140:BH154" si="27">IF(U140="zníž. prenesená",N140,0)</f>
        <v>0</v>
      </c>
      <c r="BI140" s="143">
        <f t="shared" ref="BI140:BI154" si="28">IF(U140="nulová",N140,0)</f>
        <v>0</v>
      </c>
      <c r="BJ140" s="19" t="s">
        <v>102</v>
      </c>
      <c r="BK140" s="143">
        <f t="shared" ref="BK140:BK154" si="29">ROUND(L140*K140,2)</f>
        <v>0</v>
      </c>
      <c r="BL140" s="19" t="s">
        <v>518</v>
      </c>
      <c r="BM140" s="19" t="s">
        <v>416</v>
      </c>
    </row>
    <row r="141" spans="2:65" s="1" customFormat="1" ht="25.5" customHeight="1">
      <c r="B141" s="134"/>
      <c r="C141" s="135" t="s">
        <v>10</v>
      </c>
      <c r="D141" s="135" t="s">
        <v>268</v>
      </c>
      <c r="E141" s="136" t="s">
        <v>3744</v>
      </c>
      <c r="F141" s="219" t="s">
        <v>3745</v>
      </c>
      <c r="G141" s="219"/>
      <c r="H141" s="219"/>
      <c r="I141" s="219"/>
      <c r="J141" s="137" t="s">
        <v>322</v>
      </c>
      <c r="K141" s="138">
        <v>20</v>
      </c>
      <c r="L141" s="220"/>
      <c r="M141" s="220"/>
      <c r="N141" s="220">
        <f t="shared" si="20"/>
        <v>0</v>
      </c>
      <c r="O141" s="220"/>
      <c r="P141" s="220"/>
      <c r="Q141" s="220"/>
      <c r="R141" s="139"/>
      <c r="T141" s="140" t="s">
        <v>5</v>
      </c>
      <c r="U141" s="38" t="s">
        <v>42</v>
      </c>
      <c r="V141" s="141">
        <v>0</v>
      </c>
      <c r="W141" s="141">
        <f t="shared" si="21"/>
        <v>0</v>
      </c>
      <c r="X141" s="141">
        <v>0</v>
      </c>
      <c r="Y141" s="141">
        <f t="shared" si="22"/>
        <v>0</v>
      </c>
      <c r="Z141" s="141">
        <v>0</v>
      </c>
      <c r="AA141" s="142">
        <f t="shared" si="23"/>
        <v>0</v>
      </c>
      <c r="AR141" s="19" t="s">
        <v>518</v>
      </c>
      <c r="AT141" s="19" t="s">
        <v>268</v>
      </c>
      <c r="AU141" s="19" t="s">
        <v>102</v>
      </c>
      <c r="AY141" s="19" t="s">
        <v>267</v>
      </c>
      <c r="BE141" s="143">
        <f t="shared" si="24"/>
        <v>0</v>
      </c>
      <c r="BF141" s="143">
        <f t="shared" si="25"/>
        <v>0</v>
      </c>
      <c r="BG141" s="143">
        <f t="shared" si="26"/>
        <v>0</v>
      </c>
      <c r="BH141" s="143">
        <f t="shared" si="27"/>
        <v>0</v>
      </c>
      <c r="BI141" s="143">
        <f t="shared" si="28"/>
        <v>0</v>
      </c>
      <c r="BJ141" s="19" t="s">
        <v>102</v>
      </c>
      <c r="BK141" s="143">
        <f t="shared" si="29"/>
        <v>0</v>
      </c>
      <c r="BL141" s="19" t="s">
        <v>518</v>
      </c>
      <c r="BM141" s="19" t="s">
        <v>424</v>
      </c>
    </row>
    <row r="142" spans="2:65" s="1" customFormat="1" ht="25.5" customHeight="1">
      <c r="B142" s="134"/>
      <c r="C142" s="135" t="s">
        <v>348</v>
      </c>
      <c r="D142" s="135" t="s">
        <v>268</v>
      </c>
      <c r="E142" s="136" t="s">
        <v>3746</v>
      </c>
      <c r="F142" s="219" t="s">
        <v>3747</v>
      </c>
      <c r="G142" s="219"/>
      <c r="H142" s="219"/>
      <c r="I142" s="219"/>
      <c r="J142" s="137" t="s">
        <v>322</v>
      </c>
      <c r="K142" s="138">
        <v>1130</v>
      </c>
      <c r="L142" s="220"/>
      <c r="M142" s="220"/>
      <c r="N142" s="220">
        <f t="shared" si="20"/>
        <v>0</v>
      </c>
      <c r="O142" s="220"/>
      <c r="P142" s="220"/>
      <c r="Q142" s="220"/>
      <c r="R142" s="139"/>
      <c r="T142" s="140" t="s">
        <v>5</v>
      </c>
      <c r="U142" s="38" t="s">
        <v>42</v>
      </c>
      <c r="V142" s="141">
        <v>0</v>
      </c>
      <c r="W142" s="141">
        <f t="shared" si="21"/>
        <v>0</v>
      </c>
      <c r="X142" s="141">
        <v>0</v>
      </c>
      <c r="Y142" s="141">
        <f t="shared" si="22"/>
        <v>0</v>
      </c>
      <c r="Z142" s="141">
        <v>0</v>
      </c>
      <c r="AA142" s="142">
        <f t="shared" si="23"/>
        <v>0</v>
      </c>
      <c r="AR142" s="19" t="s">
        <v>518</v>
      </c>
      <c r="AT142" s="19" t="s">
        <v>268</v>
      </c>
      <c r="AU142" s="19" t="s">
        <v>102</v>
      </c>
      <c r="AY142" s="19" t="s">
        <v>267</v>
      </c>
      <c r="BE142" s="143">
        <f t="shared" si="24"/>
        <v>0</v>
      </c>
      <c r="BF142" s="143">
        <f t="shared" si="25"/>
        <v>0</v>
      </c>
      <c r="BG142" s="143">
        <f t="shared" si="26"/>
        <v>0</v>
      </c>
      <c r="BH142" s="143">
        <f t="shared" si="27"/>
        <v>0</v>
      </c>
      <c r="BI142" s="143">
        <f t="shared" si="28"/>
        <v>0</v>
      </c>
      <c r="BJ142" s="19" t="s">
        <v>102</v>
      </c>
      <c r="BK142" s="143">
        <f t="shared" si="29"/>
        <v>0</v>
      </c>
      <c r="BL142" s="19" t="s">
        <v>518</v>
      </c>
      <c r="BM142" s="19" t="s">
        <v>432</v>
      </c>
    </row>
    <row r="143" spans="2:65" s="1" customFormat="1" ht="25.5" customHeight="1">
      <c r="B143" s="134"/>
      <c r="C143" s="135" t="s">
        <v>352</v>
      </c>
      <c r="D143" s="135" t="s">
        <v>268</v>
      </c>
      <c r="E143" s="136" t="s">
        <v>3748</v>
      </c>
      <c r="F143" s="219" t="s">
        <v>3641</v>
      </c>
      <c r="G143" s="219"/>
      <c r="H143" s="219"/>
      <c r="I143" s="219"/>
      <c r="J143" s="137" t="s">
        <v>322</v>
      </c>
      <c r="K143" s="138">
        <v>130</v>
      </c>
      <c r="L143" s="220"/>
      <c r="M143" s="220"/>
      <c r="N143" s="220">
        <f t="shared" si="20"/>
        <v>0</v>
      </c>
      <c r="O143" s="220"/>
      <c r="P143" s="220"/>
      <c r="Q143" s="220"/>
      <c r="R143" s="139"/>
      <c r="T143" s="140" t="s">
        <v>5</v>
      </c>
      <c r="U143" s="38" t="s">
        <v>42</v>
      </c>
      <c r="V143" s="141">
        <v>0</v>
      </c>
      <c r="W143" s="141">
        <f t="shared" si="21"/>
        <v>0</v>
      </c>
      <c r="X143" s="141">
        <v>0</v>
      </c>
      <c r="Y143" s="141">
        <f t="shared" si="22"/>
        <v>0</v>
      </c>
      <c r="Z143" s="141">
        <v>0</v>
      </c>
      <c r="AA143" s="142">
        <f t="shared" si="23"/>
        <v>0</v>
      </c>
      <c r="AR143" s="19" t="s">
        <v>518</v>
      </c>
      <c r="AT143" s="19" t="s">
        <v>268</v>
      </c>
      <c r="AU143" s="19" t="s">
        <v>102</v>
      </c>
      <c r="AY143" s="19" t="s">
        <v>267</v>
      </c>
      <c r="BE143" s="143">
        <f t="shared" si="24"/>
        <v>0</v>
      </c>
      <c r="BF143" s="143">
        <f t="shared" si="25"/>
        <v>0</v>
      </c>
      <c r="BG143" s="143">
        <f t="shared" si="26"/>
        <v>0</v>
      </c>
      <c r="BH143" s="143">
        <f t="shared" si="27"/>
        <v>0</v>
      </c>
      <c r="BI143" s="143">
        <f t="shared" si="28"/>
        <v>0</v>
      </c>
      <c r="BJ143" s="19" t="s">
        <v>102</v>
      </c>
      <c r="BK143" s="143">
        <f t="shared" si="29"/>
        <v>0</v>
      </c>
      <c r="BL143" s="19" t="s">
        <v>518</v>
      </c>
      <c r="BM143" s="19" t="s">
        <v>440</v>
      </c>
    </row>
    <row r="144" spans="2:65" s="1" customFormat="1" ht="25.5" customHeight="1">
      <c r="B144" s="134"/>
      <c r="C144" s="135" t="s">
        <v>356</v>
      </c>
      <c r="D144" s="135" t="s">
        <v>268</v>
      </c>
      <c r="E144" s="136" t="s">
        <v>3642</v>
      </c>
      <c r="F144" s="219" t="s">
        <v>3643</v>
      </c>
      <c r="G144" s="219"/>
      <c r="H144" s="219"/>
      <c r="I144" s="219"/>
      <c r="J144" s="137" t="s">
        <v>374</v>
      </c>
      <c r="K144" s="138">
        <v>160</v>
      </c>
      <c r="L144" s="220"/>
      <c r="M144" s="220"/>
      <c r="N144" s="220">
        <f t="shared" si="20"/>
        <v>0</v>
      </c>
      <c r="O144" s="220"/>
      <c r="P144" s="220"/>
      <c r="Q144" s="220"/>
      <c r="R144" s="139"/>
      <c r="T144" s="140" t="s">
        <v>5</v>
      </c>
      <c r="U144" s="38" t="s">
        <v>42</v>
      </c>
      <c r="V144" s="141">
        <v>0</v>
      </c>
      <c r="W144" s="141">
        <f t="shared" si="21"/>
        <v>0</v>
      </c>
      <c r="X144" s="141">
        <v>0</v>
      </c>
      <c r="Y144" s="141">
        <f t="shared" si="22"/>
        <v>0</v>
      </c>
      <c r="Z144" s="141">
        <v>0</v>
      </c>
      <c r="AA144" s="142">
        <f t="shared" si="23"/>
        <v>0</v>
      </c>
      <c r="AR144" s="19" t="s">
        <v>518</v>
      </c>
      <c r="AT144" s="19" t="s">
        <v>268</v>
      </c>
      <c r="AU144" s="19" t="s">
        <v>102</v>
      </c>
      <c r="AY144" s="19" t="s">
        <v>267</v>
      </c>
      <c r="BE144" s="143">
        <f t="shared" si="24"/>
        <v>0</v>
      </c>
      <c r="BF144" s="143">
        <f t="shared" si="25"/>
        <v>0</v>
      </c>
      <c r="BG144" s="143">
        <f t="shared" si="26"/>
        <v>0</v>
      </c>
      <c r="BH144" s="143">
        <f t="shared" si="27"/>
        <v>0</v>
      </c>
      <c r="BI144" s="143">
        <f t="shared" si="28"/>
        <v>0</v>
      </c>
      <c r="BJ144" s="19" t="s">
        <v>102</v>
      </c>
      <c r="BK144" s="143">
        <f t="shared" si="29"/>
        <v>0</v>
      </c>
      <c r="BL144" s="19" t="s">
        <v>518</v>
      </c>
      <c r="BM144" s="19" t="s">
        <v>448</v>
      </c>
    </row>
    <row r="145" spans="2:65" s="1" customFormat="1" ht="25.5" customHeight="1">
      <c r="B145" s="134"/>
      <c r="C145" s="135" t="s">
        <v>360</v>
      </c>
      <c r="D145" s="135" t="s">
        <v>268</v>
      </c>
      <c r="E145" s="136" t="s">
        <v>3644</v>
      </c>
      <c r="F145" s="219" t="s">
        <v>3645</v>
      </c>
      <c r="G145" s="219"/>
      <c r="H145" s="219"/>
      <c r="I145" s="219"/>
      <c r="J145" s="137" t="s">
        <v>322</v>
      </c>
      <c r="K145" s="138">
        <v>50</v>
      </c>
      <c r="L145" s="220"/>
      <c r="M145" s="220"/>
      <c r="N145" s="220">
        <f t="shared" si="20"/>
        <v>0</v>
      </c>
      <c r="O145" s="220"/>
      <c r="P145" s="220"/>
      <c r="Q145" s="220"/>
      <c r="R145" s="139"/>
      <c r="T145" s="140" t="s">
        <v>5</v>
      </c>
      <c r="U145" s="38" t="s">
        <v>42</v>
      </c>
      <c r="V145" s="141">
        <v>0</v>
      </c>
      <c r="W145" s="141">
        <f t="shared" si="21"/>
        <v>0</v>
      </c>
      <c r="X145" s="141">
        <v>0</v>
      </c>
      <c r="Y145" s="141">
        <f t="shared" si="22"/>
        <v>0</v>
      </c>
      <c r="Z145" s="141">
        <v>0</v>
      </c>
      <c r="AA145" s="142">
        <f t="shared" si="23"/>
        <v>0</v>
      </c>
      <c r="AR145" s="19" t="s">
        <v>518</v>
      </c>
      <c r="AT145" s="19" t="s">
        <v>268</v>
      </c>
      <c r="AU145" s="19" t="s">
        <v>102</v>
      </c>
      <c r="AY145" s="19" t="s">
        <v>267</v>
      </c>
      <c r="BE145" s="143">
        <f t="shared" si="24"/>
        <v>0</v>
      </c>
      <c r="BF145" s="143">
        <f t="shared" si="25"/>
        <v>0</v>
      </c>
      <c r="BG145" s="143">
        <f t="shared" si="26"/>
        <v>0</v>
      </c>
      <c r="BH145" s="143">
        <f t="shared" si="27"/>
        <v>0</v>
      </c>
      <c r="BI145" s="143">
        <f t="shared" si="28"/>
        <v>0</v>
      </c>
      <c r="BJ145" s="19" t="s">
        <v>102</v>
      </c>
      <c r="BK145" s="143">
        <f t="shared" si="29"/>
        <v>0</v>
      </c>
      <c r="BL145" s="19" t="s">
        <v>518</v>
      </c>
      <c r="BM145" s="19" t="s">
        <v>456</v>
      </c>
    </row>
    <row r="146" spans="2:65" s="1" customFormat="1" ht="25.5" customHeight="1">
      <c r="B146" s="134"/>
      <c r="C146" s="135" t="s">
        <v>364</v>
      </c>
      <c r="D146" s="135" t="s">
        <v>268</v>
      </c>
      <c r="E146" s="136" t="s">
        <v>3646</v>
      </c>
      <c r="F146" s="219" t="s">
        <v>3647</v>
      </c>
      <c r="G146" s="219"/>
      <c r="H146" s="219"/>
      <c r="I146" s="219"/>
      <c r="J146" s="137" t="s">
        <v>374</v>
      </c>
      <c r="K146" s="138">
        <v>150</v>
      </c>
      <c r="L146" s="220"/>
      <c r="M146" s="220"/>
      <c r="N146" s="220">
        <f t="shared" si="20"/>
        <v>0</v>
      </c>
      <c r="O146" s="220"/>
      <c r="P146" s="220"/>
      <c r="Q146" s="220"/>
      <c r="R146" s="139"/>
      <c r="T146" s="140" t="s">
        <v>5</v>
      </c>
      <c r="U146" s="38" t="s">
        <v>42</v>
      </c>
      <c r="V146" s="141">
        <v>0</v>
      </c>
      <c r="W146" s="141">
        <f t="shared" si="21"/>
        <v>0</v>
      </c>
      <c r="X146" s="141">
        <v>0</v>
      </c>
      <c r="Y146" s="141">
        <f t="shared" si="22"/>
        <v>0</v>
      </c>
      <c r="Z146" s="141">
        <v>0</v>
      </c>
      <c r="AA146" s="142">
        <f t="shared" si="23"/>
        <v>0</v>
      </c>
      <c r="AR146" s="19" t="s">
        <v>518</v>
      </c>
      <c r="AT146" s="19" t="s">
        <v>268</v>
      </c>
      <c r="AU146" s="19" t="s">
        <v>102</v>
      </c>
      <c r="AY146" s="19" t="s">
        <v>267</v>
      </c>
      <c r="BE146" s="143">
        <f t="shared" si="24"/>
        <v>0</v>
      </c>
      <c r="BF146" s="143">
        <f t="shared" si="25"/>
        <v>0</v>
      </c>
      <c r="BG146" s="143">
        <f t="shared" si="26"/>
        <v>0</v>
      </c>
      <c r="BH146" s="143">
        <f t="shared" si="27"/>
        <v>0</v>
      </c>
      <c r="BI146" s="143">
        <f t="shared" si="28"/>
        <v>0</v>
      </c>
      <c r="BJ146" s="19" t="s">
        <v>102</v>
      </c>
      <c r="BK146" s="143">
        <f t="shared" si="29"/>
        <v>0</v>
      </c>
      <c r="BL146" s="19" t="s">
        <v>518</v>
      </c>
      <c r="BM146" s="19" t="s">
        <v>464</v>
      </c>
    </row>
    <row r="147" spans="2:65" s="1" customFormat="1" ht="51" customHeight="1">
      <c r="B147" s="134"/>
      <c r="C147" s="135" t="s">
        <v>368</v>
      </c>
      <c r="D147" s="135" t="s">
        <v>268</v>
      </c>
      <c r="E147" s="136" t="s">
        <v>3749</v>
      </c>
      <c r="F147" s="219" t="s">
        <v>3750</v>
      </c>
      <c r="G147" s="219"/>
      <c r="H147" s="219"/>
      <c r="I147" s="219"/>
      <c r="J147" s="137" t="s">
        <v>374</v>
      </c>
      <c r="K147" s="138">
        <v>3010</v>
      </c>
      <c r="L147" s="220"/>
      <c r="M147" s="220"/>
      <c r="N147" s="220">
        <f t="shared" si="20"/>
        <v>0</v>
      </c>
      <c r="O147" s="220"/>
      <c r="P147" s="220"/>
      <c r="Q147" s="220"/>
      <c r="R147" s="139"/>
      <c r="T147" s="140" t="s">
        <v>5</v>
      </c>
      <c r="U147" s="38" t="s">
        <v>42</v>
      </c>
      <c r="V147" s="141">
        <v>0</v>
      </c>
      <c r="W147" s="141">
        <f t="shared" si="21"/>
        <v>0</v>
      </c>
      <c r="X147" s="141">
        <v>0</v>
      </c>
      <c r="Y147" s="141">
        <f t="shared" si="22"/>
        <v>0</v>
      </c>
      <c r="Z147" s="141">
        <v>0</v>
      </c>
      <c r="AA147" s="142">
        <f t="shared" si="23"/>
        <v>0</v>
      </c>
      <c r="AR147" s="19" t="s">
        <v>518</v>
      </c>
      <c r="AT147" s="19" t="s">
        <v>268</v>
      </c>
      <c r="AU147" s="19" t="s">
        <v>102</v>
      </c>
      <c r="AY147" s="19" t="s">
        <v>267</v>
      </c>
      <c r="BE147" s="143">
        <f t="shared" si="24"/>
        <v>0</v>
      </c>
      <c r="BF147" s="143">
        <f t="shared" si="25"/>
        <v>0</v>
      </c>
      <c r="BG147" s="143">
        <f t="shared" si="26"/>
        <v>0</v>
      </c>
      <c r="BH147" s="143">
        <f t="shared" si="27"/>
        <v>0</v>
      </c>
      <c r="BI147" s="143">
        <f t="shared" si="28"/>
        <v>0</v>
      </c>
      <c r="BJ147" s="19" t="s">
        <v>102</v>
      </c>
      <c r="BK147" s="143">
        <f t="shared" si="29"/>
        <v>0</v>
      </c>
      <c r="BL147" s="19" t="s">
        <v>518</v>
      </c>
      <c r="BM147" s="19" t="s">
        <v>472</v>
      </c>
    </row>
    <row r="148" spans="2:65" s="1" customFormat="1" ht="38.25" customHeight="1">
      <c r="B148" s="134"/>
      <c r="C148" s="135" t="s">
        <v>371</v>
      </c>
      <c r="D148" s="135" t="s">
        <v>268</v>
      </c>
      <c r="E148" s="136" t="s">
        <v>3751</v>
      </c>
      <c r="F148" s="219" t="s">
        <v>3752</v>
      </c>
      <c r="G148" s="219"/>
      <c r="H148" s="219"/>
      <c r="I148" s="219"/>
      <c r="J148" s="137" t="s">
        <v>374</v>
      </c>
      <c r="K148" s="138">
        <v>150</v>
      </c>
      <c r="L148" s="220"/>
      <c r="M148" s="220"/>
      <c r="N148" s="220">
        <f t="shared" si="20"/>
        <v>0</v>
      </c>
      <c r="O148" s="220"/>
      <c r="P148" s="220"/>
      <c r="Q148" s="220"/>
      <c r="R148" s="139"/>
      <c r="T148" s="140" t="s">
        <v>5</v>
      </c>
      <c r="U148" s="38" t="s">
        <v>42</v>
      </c>
      <c r="V148" s="141">
        <v>0</v>
      </c>
      <c r="W148" s="141">
        <f t="shared" si="21"/>
        <v>0</v>
      </c>
      <c r="X148" s="141">
        <v>0</v>
      </c>
      <c r="Y148" s="141">
        <f t="shared" si="22"/>
        <v>0</v>
      </c>
      <c r="Z148" s="141">
        <v>0</v>
      </c>
      <c r="AA148" s="142">
        <f t="shared" si="23"/>
        <v>0</v>
      </c>
      <c r="AR148" s="19" t="s">
        <v>518</v>
      </c>
      <c r="AT148" s="19" t="s">
        <v>268</v>
      </c>
      <c r="AU148" s="19" t="s">
        <v>102</v>
      </c>
      <c r="AY148" s="19" t="s">
        <v>267</v>
      </c>
      <c r="BE148" s="143">
        <f t="shared" si="24"/>
        <v>0</v>
      </c>
      <c r="BF148" s="143">
        <f t="shared" si="25"/>
        <v>0</v>
      </c>
      <c r="BG148" s="143">
        <f t="shared" si="26"/>
        <v>0</v>
      </c>
      <c r="BH148" s="143">
        <f t="shared" si="27"/>
        <v>0</v>
      </c>
      <c r="BI148" s="143">
        <f t="shared" si="28"/>
        <v>0</v>
      </c>
      <c r="BJ148" s="19" t="s">
        <v>102</v>
      </c>
      <c r="BK148" s="143">
        <f t="shared" si="29"/>
        <v>0</v>
      </c>
      <c r="BL148" s="19" t="s">
        <v>518</v>
      </c>
      <c r="BM148" s="19" t="s">
        <v>480</v>
      </c>
    </row>
    <row r="149" spans="2:65" s="1" customFormat="1" ht="38.25" customHeight="1">
      <c r="B149" s="134"/>
      <c r="C149" s="163" t="s">
        <v>376</v>
      </c>
      <c r="D149" s="163" t="s">
        <v>268</v>
      </c>
      <c r="E149" s="164" t="s">
        <v>3753</v>
      </c>
      <c r="F149" s="240" t="s">
        <v>3653</v>
      </c>
      <c r="G149" s="240"/>
      <c r="H149" s="240"/>
      <c r="I149" s="240"/>
      <c r="J149" s="165" t="s">
        <v>785</v>
      </c>
      <c r="K149" s="166">
        <v>1</v>
      </c>
      <c r="L149" s="241"/>
      <c r="M149" s="241"/>
      <c r="N149" s="241">
        <f t="shared" si="20"/>
        <v>0</v>
      </c>
      <c r="O149" s="241"/>
      <c r="P149" s="241"/>
      <c r="Q149" s="241"/>
      <c r="R149" s="139"/>
      <c r="T149" s="140" t="s">
        <v>5</v>
      </c>
      <c r="U149" s="38" t="s">
        <v>42</v>
      </c>
      <c r="V149" s="141">
        <v>0</v>
      </c>
      <c r="W149" s="141">
        <f t="shared" si="21"/>
        <v>0</v>
      </c>
      <c r="X149" s="141">
        <v>0</v>
      </c>
      <c r="Y149" s="141">
        <f t="shared" si="22"/>
        <v>0</v>
      </c>
      <c r="Z149" s="141">
        <v>0</v>
      </c>
      <c r="AA149" s="142">
        <f t="shared" si="23"/>
        <v>0</v>
      </c>
      <c r="AR149" s="19" t="s">
        <v>518</v>
      </c>
      <c r="AT149" s="19" t="s">
        <v>268</v>
      </c>
      <c r="AU149" s="19" t="s">
        <v>102</v>
      </c>
      <c r="AY149" s="19" t="s">
        <v>267</v>
      </c>
      <c r="BE149" s="143">
        <f t="shared" si="24"/>
        <v>0</v>
      </c>
      <c r="BF149" s="143">
        <f t="shared" si="25"/>
        <v>0</v>
      </c>
      <c r="BG149" s="143">
        <f t="shared" si="26"/>
        <v>0</v>
      </c>
      <c r="BH149" s="143">
        <f t="shared" si="27"/>
        <v>0</v>
      </c>
      <c r="BI149" s="143">
        <f t="shared" si="28"/>
        <v>0</v>
      </c>
      <c r="BJ149" s="19" t="s">
        <v>102</v>
      </c>
      <c r="BK149" s="143">
        <f t="shared" si="29"/>
        <v>0</v>
      </c>
      <c r="BL149" s="19" t="s">
        <v>518</v>
      </c>
      <c r="BM149" s="19" t="s">
        <v>486</v>
      </c>
    </row>
    <row r="150" spans="2:65" s="1" customFormat="1" ht="38.25" customHeight="1">
      <c r="B150" s="134"/>
      <c r="C150" s="135" t="s">
        <v>380</v>
      </c>
      <c r="D150" s="135" t="s">
        <v>268</v>
      </c>
      <c r="E150" s="136" t="s">
        <v>3754</v>
      </c>
      <c r="F150" s="219" t="s">
        <v>3655</v>
      </c>
      <c r="G150" s="219"/>
      <c r="H150" s="219"/>
      <c r="I150" s="219"/>
      <c r="J150" s="137" t="s">
        <v>374</v>
      </c>
      <c r="K150" s="138">
        <v>1</v>
      </c>
      <c r="L150" s="220"/>
      <c r="M150" s="220"/>
      <c r="N150" s="220">
        <f t="shared" si="20"/>
        <v>0</v>
      </c>
      <c r="O150" s="220"/>
      <c r="P150" s="220"/>
      <c r="Q150" s="220"/>
      <c r="R150" s="139"/>
      <c r="T150" s="140" t="s">
        <v>5</v>
      </c>
      <c r="U150" s="38" t="s">
        <v>42</v>
      </c>
      <c r="V150" s="141">
        <v>0</v>
      </c>
      <c r="W150" s="141">
        <f t="shared" si="21"/>
        <v>0</v>
      </c>
      <c r="X150" s="141">
        <v>0</v>
      </c>
      <c r="Y150" s="141">
        <f t="shared" si="22"/>
        <v>0</v>
      </c>
      <c r="Z150" s="141">
        <v>0</v>
      </c>
      <c r="AA150" s="142">
        <f t="shared" si="23"/>
        <v>0</v>
      </c>
      <c r="AR150" s="19" t="s">
        <v>518</v>
      </c>
      <c r="AT150" s="19" t="s">
        <v>268</v>
      </c>
      <c r="AU150" s="19" t="s">
        <v>102</v>
      </c>
      <c r="AY150" s="19" t="s">
        <v>267</v>
      </c>
      <c r="BE150" s="143">
        <f t="shared" si="24"/>
        <v>0</v>
      </c>
      <c r="BF150" s="143">
        <f t="shared" si="25"/>
        <v>0</v>
      </c>
      <c r="BG150" s="143">
        <f t="shared" si="26"/>
        <v>0</v>
      </c>
      <c r="BH150" s="143">
        <f t="shared" si="27"/>
        <v>0</v>
      </c>
      <c r="BI150" s="143">
        <f t="shared" si="28"/>
        <v>0</v>
      </c>
      <c r="BJ150" s="19" t="s">
        <v>102</v>
      </c>
      <c r="BK150" s="143">
        <f t="shared" si="29"/>
        <v>0</v>
      </c>
      <c r="BL150" s="19" t="s">
        <v>518</v>
      </c>
      <c r="BM150" s="19" t="s">
        <v>494</v>
      </c>
    </row>
    <row r="151" spans="2:65" s="1" customFormat="1" ht="25.5" customHeight="1">
      <c r="B151" s="134"/>
      <c r="C151" s="135" t="s">
        <v>384</v>
      </c>
      <c r="D151" s="135" t="s">
        <v>268</v>
      </c>
      <c r="E151" s="136" t="s">
        <v>3755</v>
      </c>
      <c r="F151" s="219" t="s">
        <v>3756</v>
      </c>
      <c r="G151" s="219"/>
      <c r="H151" s="219"/>
      <c r="I151" s="219"/>
      <c r="J151" s="137" t="s">
        <v>374</v>
      </c>
      <c r="K151" s="138">
        <v>1</v>
      </c>
      <c r="L151" s="220"/>
      <c r="M151" s="220"/>
      <c r="N151" s="220">
        <f t="shared" si="20"/>
        <v>0</v>
      </c>
      <c r="O151" s="220"/>
      <c r="P151" s="220"/>
      <c r="Q151" s="220"/>
      <c r="R151" s="139"/>
      <c r="T151" s="140" t="s">
        <v>5</v>
      </c>
      <c r="U151" s="38" t="s">
        <v>42</v>
      </c>
      <c r="V151" s="141">
        <v>0</v>
      </c>
      <c r="W151" s="141">
        <f t="shared" si="21"/>
        <v>0</v>
      </c>
      <c r="X151" s="141">
        <v>0</v>
      </c>
      <c r="Y151" s="141">
        <f t="shared" si="22"/>
        <v>0</v>
      </c>
      <c r="Z151" s="141">
        <v>0</v>
      </c>
      <c r="AA151" s="142">
        <f t="shared" si="23"/>
        <v>0</v>
      </c>
      <c r="AR151" s="19" t="s">
        <v>518</v>
      </c>
      <c r="AT151" s="19" t="s">
        <v>268</v>
      </c>
      <c r="AU151" s="19" t="s">
        <v>102</v>
      </c>
      <c r="AY151" s="19" t="s">
        <v>267</v>
      </c>
      <c r="BE151" s="143">
        <f t="shared" si="24"/>
        <v>0</v>
      </c>
      <c r="BF151" s="143">
        <f t="shared" si="25"/>
        <v>0</v>
      </c>
      <c r="BG151" s="143">
        <f t="shared" si="26"/>
        <v>0</v>
      </c>
      <c r="BH151" s="143">
        <f t="shared" si="27"/>
        <v>0</v>
      </c>
      <c r="BI151" s="143">
        <f t="shared" si="28"/>
        <v>0</v>
      </c>
      <c r="BJ151" s="19" t="s">
        <v>102</v>
      </c>
      <c r="BK151" s="143">
        <f t="shared" si="29"/>
        <v>0</v>
      </c>
      <c r="BL151" s="19" t="s">
        <v>518</v>
      </c>
      <c r="BM151" s="19" t="s">
        <v>502</v>
      </c>
    </row>
    <row r="152" spans="2:65" s="1" customFormat="1" ht="16.5" customHeight="1">
      <c r="B152" s="134"/>
      <c r="C152" s="135" t="s">
        <v>388</v>
      </c>
      <c r="D152" s="135" t="s">
        <v>268</v>
      </c>
      <c r="E152" s="136" t="s">
        <v>3757</v>
      </c>
      <c r="F152" s="219" t="s">
        <v>3758</v>
      </c>
      <c r="G152" s="219"/>
      <c r="H152" s="219"/>
      <c r="I152" s="219"/>
      <c r="J152" s="137" t="s">
        <v>374</v>
      </c>
      <c r="K152" s="138">
        <v>1</v>
      </c>
      <c r="L152" s="220"/>
      <c r="M152" s="220"/>
      <c r="N152" s="220">
        <f t="shared" si="20"/>
        <v>0</v>
      </c>
      <c r="O152" s="220"/>
      <c r="P152" s="220"/>
      <c r="Q152" s="220"/>
      <c r="R152" s="139"/>
      <c r="T152" s="140" t="s">
        <v>5</v>
      </c>
      <c r="U152" s="38" t="s">
        <v>42</v>
      </c>
      <c r="V152" s="141">
        <v>0</v>
      </c>
      <c r="W152" s="141">
        <f t="shared" si="21"/>
        <v>0</v>
      </c>
      <c r="X152" s="141">
        <v>0</v>
      </c>
      <c r="Y152" s="141">
        <f t="shared" si="22"/>
        <v>0</v>
      </c>
      <c r="Z152" s="141">
        <v>0</v>
      </c>
      <c r="AA152" s="142">
        <f t="shared" si="23"/>
        <v>0</v>
      </c>
      <c r="AR152" s="19" t="s">
        <v>518</v>
      </c>
      <c r="AT152" s="19" t="s">
        <v>268</v>
      </c>
      <c r="AU152" s="19" t="s">
        <v>102</v>
      </c>
      <c r="AY152" s="19" t="s">
        <v>267</v>
      </c>
      <c r="BE152" s="143">
        <f t="shared" si="24"/>
        <v>0</v>
      </c>
      <c r="BF152" s="143">
        <f t="shared" si="25"/>
        <v>0</v>
      </c>
      <c r="BG152" s="143">
        <f t="shared" si="26"/>
        <v>0</v>
      </c>
      <c r="BH152" s="143">
        <f t="shared" si="27"/>
        <v>0</v>
      </c>
      <c r="BI152" s="143">
        <f t="shared" si="28"/>
        <v>0</v>
      </c>
      <c r="BJ152" s="19" t="s">
        <v>102</v>
      </c>
      <c r="BK152" s="143">
        <f t="shared" si="29"/>
        <v>0</v>
      </c>
      <c r="BL152" s="19" t="s">
        <v>518</v>
      </c>
      <c r="BM152" s="19" t="s">
        <v>510</v>
      </c>
    </row>
    <row r="153" spans="2:65" s="1" customFormat="1" ht="38.25" customHeight="1">
      <c r="B153" s="134"/>
      <c r="C153" s="135" t="s">
        <v>392</v>
      </c>
      <c r="D153" s="135" t="s">
        <v>268</v>
      </c>
      <c r="E153" s="136" t="s">
        <v>3759</v>
      </c>
      <c r="F153" s="219" t="s">
        <v>3760</v>
      </c>
      <c r="G153" s="219"/>
      <c r="H153" s="219"/>
      <c r="I153" s="219"/>
      <c r="J153" s="137" t="s">
        <v>374</v>
      </c>
      <c r="K153" s="138">
        <v>1</v>
      </c>
      <c r="L153" s="220"/>
      <c r="M153" s="220"/>
      <c r="N153" s="220">
        <f t="shared" si="20"/>
        <v>0</v>
      </c>
      <c r="O153" s="220"/>
      <c r="P153" s="220"/>
      <c r="Q153" s="220"/>
      <c r="R153" s="139"/>
      <c r="T153" s="140" t="s">
        <v>5</v>
      </c>
      <c r="U153" s="38" t="s">
        <v>42</v>
      </c>
      <c r="V153" s="141">
        <v>0</v>
      </c>
      <c r="W153" s="141">
        <f t="shared" si="21"/>
        <v>0</v>
      </c>
      <c r="X153" s="141">
        <v>0</v>
      </c>
      <c r="Y153" s="141">
        <f t="shared" si="22"/>
        <v>0</v>
      </c>
      <c r="Z153" s="141">
        <v>0</v>
      </c>
      <c r="AA153" s="142">
        <f t="shared" si="23"/>
        <v>0</v>
      </c>
      <c r="AR153" s="19" t="s">
        <v>518</v>
      </c>
      <c r="AT153" s="19" t="s">
        <v>268</v>
      </c>
      <c r="AU153" s="19" t="s">
        <v>102</v>
      </c>
      <c r="AY153" s="19" t="s">
        <v>267</v>
      </c>
      <c r="BE153" s="143">
        <f t="shared" si="24"/>
        <v>0</v>
      </c>
      <c r="BF153" s="143">
        <f t="shared" si="25"/>
        <v>0</v>
      </c>
      <c r="BG153" s="143">
        <f t="shared" si="26"/>
        <v>0</v>
      </c>
      <c r="BH153" s="143">
        <f t="shared" si="27"/>
        <v>0</v>
      </c>
      <c r="BI153" s="143">
        <f t="shared" si="28"/>
        <v>0</v>
      </c>
      <c r="BJ153" s="19" t="s">
        <v>102</v>
      </c>
      <c r="BK153" s="143">
        <f t="shared" si="29"/>
        <v>0</v>
      </c>
      <c r="BL153" s="19" t="s">
        <v>518</v>
      </c>
      <c r="BM153" s="19" t="s">
        <v>518</v>
      </c>
    </row>
    <row r="154" spans="2:65" s="1" customFormat="1" ht="76.5" customHeight="1">
      <c r="B154" s="134"/>
      <c r="C154" s="163" t="s">
        <v>396</v>
      </c>
      <c r="D154" s="163" t="s">
        <v>268</v>
      </c>
      <c r="E154" s="164" t="s">
        <v>3761</v>
      </c>
      <c r="F154" s="240" t="s">
        <v>3663</v>
      </c>
      <c r="G154" s="240"/>
      <c r="H154" s="240"/>
      <c r="I154" s="240"/>
      <c r="J154" s="165" t="s">
        <v>785</v>
      </c>
      <c r="K154" s="166">
        <v>10</v>
      </c>
      <c r="L154" s="241"/>
      <c r="M154" s="241"/>
      <c r="N154" s="241">
        <f t="shared" si="20"/>
        <v>0</v>
      </c>
      <c r="O154" s="241"/>
      <c r="P154" s="241"/>
      <c r="Q154" s="241"/>
      <c r="R154" s="139"/>
      <c r="T154" s="140" t="s">
        <v>5</v>
      </c>
      <c r="U154" s="38" t="s">
        <v>42</v>
      </c>
      <c r="V154" s="141">
        <v>0</v>
      </c>
      <c r="W154" s="141">
        <f t="shared" si="21"/>
        <v>0</v>
      </c>
      <c r="X154" s="141">
        <v>0</v>
      </c>
      <c r="Y154" s="141">
        <f t="shared" si="22"/>
        <v>0</v>
      </c>
      <c r="Z154" s="141">
        <v>0</v>
      </c>
      <c r="AA154" s="142">
        <f t="shared" si="23"/>
        <v>0</v>
      </c>
      <c r="AR154" s="19" t="s">
        <v>518</v>
      </c>
      <c r="AT154" s="19" t="s">
        <v>268</v>
      </c>
      <c r="AU154" s="19" t="s">
        <v>102</v>
      </c>
      <c r="AY154" s="19" t="s">
        <v>267</v>
      </c>
      <c r="BE154" s="143">
        <f t="shared" si="24"/>
        <v>0</v>
      </c>
      <c r="BF154" s="143">
        <f t="shared" si="25"/>
        <v>0</v>
      </c>
      <c r="BG154" s="143">
        <f t="shared" si="26"/>
        <v>0</v>
      </c>
      <c r="BH154" s="143">
        <f t="shared" si="27"/>
        <v>0</v>
      </c>
      <c r="BI154" s="143">
        <f t="shared" si="28"/>
        <v>0</v>
      </c>
      <c r="BJ154" s="19" t="s">
        <v>102</v>
      </c>
      <c r="BK154" s="143">
        <f t="shared" si="29"/>
        <v>0</v>
      </c>
      <c r="BL154" s="19" t="s">
        <v>518</v>
      </c>
      <c r="BM154" s="19" t="s">
        <v>526</v>
      </c>
    </row>
    <row r="155" spans="2:65" s="10" customFormat="1" ht="29.85" customHeight="1">
      <c r="B155" s="124"/>
      <c r="D155" s="133" t="s">
        <v>3705</v>
      </c>
      <c r="E155" s="133"/>
      <c r="F155" s="133"/>
      <c r="G155" s="133"/>
      <c r="H155" s="133"/>
      <c r="I155" s="133"/>
      <c r="J155" s="133"/>
      <c r="K155" s="133"/>
      <c r="L155" s="133"/>
      <c r="M155" s="133"/>
      <c r="N155" s="208">
        <f>BK155</f>
        <v>0</v>
      </c>
      <c r="O155" s="209"/>
      <c r="P155" s="209"/>
      <c r="Q155" s="209"/>
      <c r="R155" s="126"/>
      <c r="T155" s="127"/>
      <c r="W155" s="128">
        <f>SUM(W156:W165)</f>
        <v>0</v>
      </c>
      <c r="Y155" s="128">
        <f>SUM(Y156:Y165)</f>
        <v>0</v>
      </c>
      <c r="AA155" s="129">
        <f>SUM(AA156:AA165)</f>
        <v>0</v>
      </c>
      <c r="AR155" s="130" t="s">
        <v>277</v>
      </c>
      <c r="AT155" s="131" t="s">
        <v>74</v>
      </c>
      <c r="AU155" s="131" t="s">
        <v>83</v>
      </c>
      <c r="AY155" s="130" t="s">
        <v>267</v>
      </c>
      <c r="BK155" s="132">
        <f>SUM(BK156:BK165)</f>
        <v>0</v>
      </c>
    </row>
    <row r="156" spans="2:65" s="1" customFormat="1" ht="25.5" customHeight="1">
      <c r="B156" s="134"/>
      <c r="C156" s="135" t="s">
        <v>400</v>
      </c>
      <c r="D156" s="135" t="s">
        <v>268</v>
      </c>
      <c r="E156" s="136" t="s">
        <v>3762</v>
      </c>
      <c r="F156" s="219" t="s">
        <v>3665</v>
      </c>
      <c r="G156" s="219"/>
      <c r="H156" s="219"/>
      <c r="I156" s="219"/>
      <c r="J156" s="137" t="s">
        <v>374</v>
      </c>
      <c r="K156" s="138">
        <v>1</v>
      </c>
      <c r="L156" s="220"/>
      <c r="M156" s="220"/>
      <c r="N156" s="220">
        <f t="shared" ref="N156:N165" si="30">ROUND(L156*K156,2)</f>
        <v>0</v>
      </c>
      <c r="O156" s="220"/>
      <c r="P156" s="220"/>
      <c r="Q156" s="220"/>
      <c r="R156" s="139"/>
      <c r="T156" s="140" t="s">
        <v>5</v>
      </c>
      <c r="U156" s="38" t="s">
        <v>42</v>
      </c>
      <c r="V156" s="141">
        <v>0</v>
      </c>
      <c r="W156" s="141">
        <f t="shared" ref="W156:W165" si="31">V156*K156</f>
        <v>0</v>
      </c>
      <c r="X156" s="141">
        <v>0</v>
      </c>
      <c r="Y156" s="141">
        <f t="shared" ref="Y156:Y165" si="32">X156*K156</f>
        <v>0</v>
      </c>
      <c r="Z156" s="141">
        <v>0</v>
      </c>
      <c r="AA156" s="142">
        <f t="shared" ref="AA156:AA165" si="33">Z156*K156</f>
        <v>0</v>
      </c>
      <c r="AR156" s="19" t="s">
        <v>518</v>
      </c>
      <c r="AT156" s="19" t="s">
        <v>268</v>
      </c>
      <c r="AU156" s="19" t="s">
        <v>102</v>
      </c>
      <c r="AY156" s="19" t="s">
        <v>267</v>
      </c>
      <c r="BE156" s="143">
        <f t="shared" ref="BE156:BE165" si="34">IF(U156="základná",N156,0)</f>
        <v>0</v>
      </c>
      <c r="BF156" s="143">
        <f t="shared" ref="BF156:BF165" si="35">IF(U156="znížená",N156,0)</f>
        <v>0</v>
      </c>
      <c r="BG156" s="143">
        <f t="shared" ref="BG156:BG165" si="36">IF(U156="zákl. prenesená",N156,0)</f>
        <v>0</v>
      </c>
      <c r="BH156" s="143">
        <f t="shared" ref="BH156:BH165" si="37">IF(U156="zníž. prenesená",N156,0)</f>
        <v>0</v>
      </c>
      <c r="BI156" s="143">
        <f t="shared" ref="BI156:BI165" si="38">IF(U156="nulová",N156,0)</f>
        <v>0</v>
      </c>
      <c r="BJ156" s="19" t="s">
        <v>102</v>
      </c>
      <c r="BK156" s="143">
        <f t="shared" ref="BK156:BK165" si="39">ROUND(L156*K156,2)</f>
        <v>0</v>
      </c>
      <c r="BL156" s="19" t="s">
        <v>518</v>
      </c>
      <c r="BM156" s="19" t="s">
        <v>534</v>
      </c>
    </row>
    <row r="157" spans="2:65" s="1" customFormat="1" ht="16.5" customHeight="1">
      <c r="B157" s="134"/>
      <c r="C157" s="135" t="s">
        <v>404</v>
      </c>
      <c r="D157" s="135" t="s">
        <v>268</v>
      </c>
      <c r="E157" s="136" t="s">
        <v>3763</v>
      </c>
      <c r="F157" s="219" t="s">
        <v>3667</v>
      </c>
      <c r="G157" s="219"/>
      <c r="H157" s="219"/>
      <c r="I157" s="219"/>
      <c r="J157" s="137" t="s">
        <v>374</v>
      </c>
      <c r="K157" s="138">
        <v>1</v>
      </c>
      <c r="L157" s="220"/>
      <c r="M157" s="220"/>
      <c r="N157" s="220">
        <f t="shared" si="30"/>
        <v>0</v>
      </c>
      <c r="O157" s="220"/>
      <c r="P157" s="220"/>
      <c r="Q157" s="220"/>
      <c r="R157" s="139"/>
      <c r="T157" s="140" t="s">
        <v>5</v>
      </c>
      <c r="U157" s="38" t="s">
        <v>42</v>
      </c>
      <c r="V157" s="141">
        <v>0</v>
      </c>
      <c r="W157" s="141">
        <f t="shared" si="31"/>
        <v>0</v>
      </c>
      <c r="X157" s="141">
        <v>0</v>
      </c>
      <c r="Y157" s="141">
        <f t="shared" si="32"/>
        <v>0</v>
      </c>
      <c r="Z157" s="141">
        <v>0</v>
      </c>
      <c r="AA157" s="142">
        <f t="shared" si="33"/>
        <v>0</v>
      </c>
      <c r="AR157" s="19" t="s">
        <v>518</v>
      </c>
      <c r="AT157" s="19" t="s">
        <v>268</v>
      </c>
      <c r="AU157" s="19" t="s">
        <v>102</v>
      </c>
      <c r="AY157" s="19" t="s">
        <v>267</v>
      </c>
      <c r="BE157" s="143">
        <f t="shared" si="34"/>
        <v>0</v>
      </c>
      <c r="BF157" s="143">
        <f t="shared" si="35"/>
        <v>0</v>
      </c>
      <c r="BG157" s="143">
        <f t="shared" si="36"/>
        <v>0</v>
      </c>
      <c r="BH157" s="143">
        <f t="shared" si="37"/>
        <v>0</v>
      </c>
      <c r="BI157" s="143">
        <f t="shared" si="38"/>
        <v>0</v>
      </c>
      <c r="BJ157" s="19" t="s">
        <v>102</v>
      </c>
      <c r="BK157" s="143">
        <f t="shared" si="39"/>
        <v>0</v>
      </c>
      <c r="BL157" s="19" t="s">
        <v>518</v>
      </c>
      <c r="BM157" s="19" t="s">
        <v>542</v>
      </c>
    </row>
    <row r="158" spans="2:65" s="1" customFormat="1" ht="54.75" customHeight="1">
      <c r="B158" s="134"/>
      <c r="C158" s="163" t="s">
        <v>408</v>
      </c>
      <c r="D158" s="163" t="s">
        <v>268</v>
      </c>
      <c r="E158" s="164" t="s">
        <v>3668</v>
      </c>
      <c r="F158" s="240" t="s">
        <v>4318</v>
      </c>
      <c r="G158" s="240"/>
      <c r="H158" s="240"/>
      <c r="I158" s="240"/>
      <c r="J158" s="165" t="s">
        <v>374</v>
      </c>
      <c r="K158" s="166">
        <v>1</v>
      </c>
      <c r="L158" s="241"/>
      <c r="M158" s="241"/>
      <c r="N158" s="241">
        <f t="shared" si="30"/>
        <v>0</v>
      </c>
      <c r="O158" s="241"/>
      <c r="P158" s="241"/>
      <c r="Q158" s="241"/>
      <c r="R158" s="139"/>
      <c r="T158" s="140" t="s">
        <v>5</v>
      </c>
      <c r="U158" s="38" t="s">
        <v>42</v>
      </c>
      <c r="V158" s="141">
        <v>0</v>
      </c>
      <c r="W158" s="141">
        <f t="shared" si="31"/>
        <v>0</v>
      </c>
      <c r="X158" s="141">
        <v>0</v>
      </c>
      <c r="Y158" s="141">
        <f t="shared" si="32"/>
        <v>0</v>
      </c>
      <c r="Z158" s="141">
        <v>0</v>
      </c>
      <c r="AA158" s="142">
        <f t="shared" si="33"/>
        <v>0</v>
      </c>
      <c r="AR158" s="19" t="s">
        <v>518</v>
      </c>
      <c r="AT158" s="19" t="s">
        <v>268</v>
      </c>
      <c r="AU158" s="19" t="s">
        <v>102</v>
      </c>
      <c r="AY158" s="19" t="s">
        <v>267</v>
      </c>
      <c r="BE158" s="143">
        <f t="shared" si="34"/>
        <v>0</v>
      </c>
      <c r="BF158" s="143">
        <f t="shared" si="35"/>
        <v>0</v>
      </c>
      <c r="BG158" s="143">
        <f t="shared" si="36"/>
        <v>0</v>
      </c>
      <c r="BH158" s="143">
        <f t="shared" si="37"/>
        <v>0</v>
      </c>
      <c r="BI158" s="143">
        <f t="shared" si="38"/>
        <v>0</v>
      </c>
      <c r="BJ158" s="19" t="s">
        <v>102</v>
      </c>
      <c r="BK158" s="143">
        <f t="shared" si="39"/>
        <v>0</v>
      </c>
      <c r="BL158" s="19" t="s">
        <v>518</v>
      </c>
      <c r="BM158" s="19" t="s">
        <v>550</v>
      </c>
    </row>
    <row r="159" spans="2:65" s="1" customFormat="1" ht="38.25" customHeight="1">
      <c r="B159" s="134"/>
      <c r="C159" s="163" t="s">
        <v>412</v>
      </c>
      <c r="D159" s="163" t="s">
        <v>268</v>
      </c>
      <c r="E159" s="164" t="s">
        <v>3670</v>
      </c>
      <c r="F159" s="240" t="s">
        <v>3671</v>
      </c>
      <c r="G159" s="240"/>
      <c r="H159" s="240"/>
      <c r="I159" s="240"/>
      <c r="J159" s="165" t="s">
        <v>374</v>
      </c>
      <c r="K159" s="166">
        <v>1</v>
      </c>
      <c r="L159" s="241"/>
      <c r="M159" s="241"/>
      <c r="N159" s="241">
        <f t="shared" si="30"/>
        <v>0</v>
      </c>
      <c r="O159" s="241"/>
      <c r="P159" s="241"/>
      <c r="Q159" s="241"/>
      <c r="R159" s="139"/>
      <c r="T159" s="140" t="s">
        <v>5</v>
      </c>
      <c r="U159" s="38" t="s">
        <v>42</v>
      </c>
      <c r="V159" s="141">
        <v>0</v>
      </c>
      <c r="W159" s="141">
        <f t="shared" si="31"/>
        <v>0</v>
      </c>
      <c r="X159" s="141">
        <v>0</v>
      </c>
      <c r="Y159" s="141">
        <f t="shared" si="32"/>
        <v>0</v>
      </c>
      <c r="Z159" s="141">
        <v>0</v>
      </c>
      <c r="AA159" s="142">
        <f t="shared" si="33"/>
        <v>0</v>
      </c>
      <c r="AR159" s="19" t="s">
        <v>518</v>
      </c>
      <c r="AT159" s="19" t="s">
        <v>268</v>
      </c>
      <c r="AU159" s="19" t="s">
        <v>102</v>
      </c>
      <c r="AY159" s="19" t="s">
        <v>267</v>
      </c>
      <c r="BE159" s="143">
        <f t="shared" si="34"/>
        <v>0</v>
      </c>
      <c r="BF159" s="143">
        <f t="shared" si="35"/>
        <v>0</v>
      </c>
      <c r="BG159" s="143">
        <f t="shared" si="36"/>
        <v>0</v>
      </c>
      <c r="BH159" s="143">
        <f t="shared" si="37"/>
        <v>0</v>
      </c>
      <c r="BI159" s="143">
        <f t="shared" si="38"/>
        <v>0</v>
      </c>
      <c r="BJ159" s="19" t="s">
        <v>102</v>
      </c>
      <c r="BK159" s="143">
        <f t="shared" si="39"/>
        <v>0</v>
      </c>
      <c r="BL159" s="19" t="s">
        <v>518</v>
      </c>
      <c r="BM159" s="19" t="s">
        <v>558</v>
      </c>
    </row>
    <row r="160" spans="2:65" s="1" customFormat="1" ht="16.5" customHeight="1">
      <c r="B160" s="134"/>
      <c r="C160" s="135" t="s">
        <v>416</v>
      </c>
      <c r="D160" s="135" t="s">
        <v>268</v>
      </c>
      <c r="E160" s="136" t="s">
        <v>3672</v>
      </c>
      <c r="F160" s="219" t="s">
        <v>3673</v>
      </c>
      <c r="G160" s="219"/>
      <c r="H160" s="219"/>
      <c r="I160" s="219"/>
      <c r="J160" s="137" t="s">
        <v>374</v>
      </c>
      <c r="K160" s="138">
        <v>1</v>
      </c>
      <c r="L160" s="220"/>
      <c r="M160" s="220"/>
      <c r="N160" s="220">
        <f t="shared" si="30"/>
        <v>0</v>
      </c>
      <c r="O160" s="220"/>
      <c r="P160" s="220"/>
      <c r="Q160" s="220"/>
      <c r="R160" s="139"/>
      <c r="T160" s="140" t="s">
        <v>5</v>
      </c>
      <c r="U160" s="38" t="s">
        <v>42</v>
      </c>
      <c r="V160" s="141">
        <v>0</v>
      </c>
      <c r="W160" s="141">
        <f t="shared" si="31"/>
        <v>0</v>
      </c>
      <c r="X160" s="141">
        <v>0</v>
      </c>
      <c r="Y160" s="141">
        <f t="shared" si="32"/>
        <v>0</v>
      </c>
      <c r="Z160" s="141">
        <v>0</v>
      </c>
      <c r="AA160" s="142">
        <f t="shared" si="33"/>
        <v>0</v>
      </c>
      <c r="AR160" s="19" t="s">
        <v>518</v>
      </c>
      <c r="AT160" s="19" t="s">
        <v>268</v>
      </c>
      <c r="AU160" s="19" t="s">
        <v>102</v>
      </c>
      <c r="AY160" s="19" t="s">
        <v>267</v>
      </c>
      <c r="BE160" s="143">
        <f t="shared" si="34"/>
        <v>0</v>
      </c>
      <c r="BF160" s="143">
        <f t="shared" si="35"/>
        <v>0</v>
      </c>
      <c r="BG160" s="143">
        <f t="shared" si="36"/>
        <v>0</v>
      </c>
      <c r="BH160" s="143">
        <f t="shared" si="37"/>
        <v>0</v>
      </c>
      <c r="BI160" s="143">
        <f t="shared" si="38"/>
        <v>0</v>
      </c>
      <c r="BJ160" s="19" t="s">
        <v>102</v>
      </c>
      <c r="BK160" s="143">
        <f t="shared" si="39"/>
        <v>0</v>
      </c>
      <c r="BL160" s="19" t="s">
        <v>518</v>
      </c>
      <c r="BM160" s="19" t="s">
        <v>566</v>
      </c>
    </row>
    <row r="161" spans="2:65" s="1" customFormat="1" ht="16.5" customHeight="1">
      <c r="B161" s="134"/>
      <c r="C161" s="135" t="s">
        <v>420</v>
      </c>
      <c r="D161" s="135" t="s">
        <v>268</v>
      </c>
      <c r="E161" s="136" t="s">
        <v>3764</v>
      </c>
      <c r="F161" s="219" t="s">
        <v>3675</v>
      </c>
      <c r="G161" s="219"/>
      <c r="H161" s="219"/>
      <c r="I161" s="219"/>
      <c r="J161" s="137" t="s">
        <v>374</v>
      </c>
      <c r="K161" s="138">
        <v>1</v>
      </c>
      <c r="L161" s="220"/>
      <c r="M161" s="220"/>
      <c r="N161" s="220">
        <f t="shared" si="30"/>
        <v>0</v>
      </c>
      <c r="O161" s="220"/>
      <c r="P161" s="220"/>
      <c r="Q161" s="220"/>
      <c r="R161" s="139"/>
      <c r="T161" s="140" t="s">
        <v>5</v>
      </c>
      <c r="U161" s="38" t="s">
        <v>42</v>
      </c>
      <c r="V161" s="141">
        <v>0</v>
      </c>
      <c r="W161" s="141">
        <f t="shared" si="31"/>
        <v>0</v>
      </c>
      <c r="X161" s="141">
        <v>0</v>
      </c>
      <c r="Y161" s="141">
        <f t="shared" si="32"/>
        <v>0</v>
      </c>
      <c r="Z161" s="141">
        <v>0</v>
      </c>
      <c r="AA161" s="142">
        <f t="shared" si="33"/>
        <v>0</v>
      </c>
      <c r="AR161" s="19" t="s">
        <v>518</v>
      </c>
      <c r="AT161" s="19" t="s">
        <v>268</v>
      </c>
      <c r="AU161" s="19" t="s">
        <v>102</v>
      </c>
      <c r="AY161" s="19" t="s">
        <v>267</v>
      </c>
      <c r="BE161" s="143">
        <f t="shared" si="34"/>
        <v>0</v>
      </c>
      <c r="BF161" s="143">
        <f t="shared" si="35"/>
        <v>0</v>
      </c>
      <c r="BG161" s="143">
        <f t="shared" si="36"/>
        <v>0</v>
      </c>
      <c r="BH161" s="143">
        <f t="shared" si="37"/>
        <v>0</v>
      </c>
      <c r="BI161" s="143">
        <f t="shared" si="38"/>
        <v>0</v>
      </c>
      <c r="BJ161" s="19" t="s">
        <v>102</v>
      </c>
      <c r="BK161" s="143">
        <f t="shared" si="39"/>
        <v>0</v>
      </c>
      <c r="BL161" s="19" t="s">
        <v>518</v>
      </c>
      <c r="BM161" s="19" t="s">
        <v>574</v>
      </c>
    </row>
    <row r="162" spans="2:65" s="1" customFormat="1" ht="16.5" customHeight="1">
      <c r="B162" s="134"/>
      <c r="C162" s="163" t="s">
        <v>424</v>
      </c>
      <c r="D162" s="163" t="s">
        <v>268</v>
      </c>
      <c r="E162" s="164" t="s">
        <v>3676</v>
      </c>
      <c r="F162" s="240" t="s">
        <v>3677</v>
      </c>
      <c r="G162" s="240"/>
      <c r="H162" s="240"/>
      <c r="I162" s="240"/>
      <c r="J162" s="165" t="s">
        <v>1908</v>
      </c>
      <c r="K162" s="166">
        <v>1</v>
      </c>
      <c r="L162" s="241"/>
      <c r="M162" s="241"/>
      <c r="N162" s="241">
        <f t="shared" si="30"/>
        <v>0</v>
      </c>
      <c r="O162" s="241"/>
      <c r="P162" s="241"/>
      <c r="Q162" s="241"/>
      <c r="R162" s="139"/>
      <c r="T162" s="140" t="s">
        <v>5</v>
      </c>
      <c r="U162" s="38" t="s">
        <v>42</v>
      </c>
      <c r="V162" s="141">
        <v>0</v>
      </c>
      <c r="W162" s="141">
        <f t="shared" si="31"/>
        <v>0</v>
      </c>
      <c r="X162" s="141">
        <v>0</v>
      </c>
      <c r="Y162" s="141">
        <f t="shared" si="32"/>
        <v>0</v>
      </c>
      <c r="Z162" s="141">
        <v>0</v>
      </c>
      <c r="AA162" s="142">
        <f t="shared" si="33"/>
        <v>0</v>
      </c>
      <c r="AR162" s="19" t="s">
        <v>518</v>
      </c>
      <c r="AT162" s="19" t="s">
        <v>268</v>
      </c>
      <c r="AU162" s="19" t="s">
        <v>102</v>
      </c>
      <c r="AY162" s="19" t="s">
        <v>267</v>
      </c>
      <c r="BE162" s="143">
        <f t="shared" si="34"/>
        <v>0</v>
      </c>
      <c r="BF162" s="143">
        <f t="shared" si="35"/>
        <v>0</v>
      </c>
      <c r="BG162" s="143">
        <f t="shared" si="36"/>
        <v>0</v>
      </c>
      <c r="BH162" s="143">
        <f t="shared" si="37"/>
        <v>0</v>
      </c>
      <c r="BI162" s="143">
        <f t="shared" si="38"/>
        <v>0</v>
      </c>
      <c r="BJ162" s="19" t="s">
        <v>102</v>
      </c>
      <c r="BK162" s="143">
        <f t="shared" si="39"/>
        <v>0</v>
      </c>
      <c r="BL162" s="19" t="s">
        <v>518</v>
      </c>
      <c r="BM162" s="19" t="s">
        <v>582</v>
      </c>
    </row>
    <row r="163" spans="2:65" s="1" customFormat="1" ht="25.5" customHeight="1">
      <c r="B163" s="134"/>
      <c r="C163" s="163" t="s">
        <v>428</v>
      </c>
      <c r="D163" s="163" t="s">
        <v>268</v>
      </c>
      <c r="E163" s="164" t="s">
        <v>3678</v>
      </c>
      <c r="F163" s="240" t="s">
        <v>3679</v>
      </c>
      <c r="G163" s="240"/>
      <c r="H163" s="240"/>
      <c r="I163" s="240"/>
      <c r="J163" s="165" t="s">
        <v>1908</v>
      </c>
      <c r="K163" s="166">
        <v>1</v>
      </c>
      <c r="L163" s="241"/>
      <c r="M163" s="241"/>
      <c r="N163" s="241">
        <f t="shared" si="30"/>
        <v>0</v>
      </c>
      <c r="O163" s="241"/>
      <c r="P163" s="241"/>
      <c r="Q163" s="241"/>
      <c r="R163" s="139"/>
      <c r="T163" s="140" t="s">
        <v>5</v>
      </c>
      <c r="U163" s="38" t="s">
        <v>42</v>
      </c>
      <c r="V163" s="141">
        <v>0</v>
      </c>
      <c r="W163" s="141">
        <f t="shared" si="31"/>
        <v>0</v>
      </c>
      <c r="X163" s="141">
        <v>0</v>
      </c>
      <c r="Y163" s="141">
        <f t="shared" si="32"/>
        <v>0</v>
      </c>
      <c r="Z163" s="141">
        <v>0</v>
      </c>
      <c r="AA163" s="142">
        <f t="shared" si="33"/>
        <v>0</v>
      </c>
      <c r="AR163" s="19" t="s">
        <v>518</v>
      </c>
      <c r="AT163" s="19" t="s">
        <v>268</v>
      </c>
      <c r="AU163" s="19" t="s">
        <v>102</v>
      </c>
      <c r="AY163" s="19" t="s">
        <v>267</v>
      </c>
      <c r="BE163" s="143">
        <f t="shared" si="34"/>
        <v>0</v>
      </c>
      <c r="BF163" s="143">
        <f t="shared" si="35"/>
        <v>0</v>
      </c>
      <c r="BG163" s="143">
        <f t="shared" si="36"/>
        <v>0</v>
      </c>
      <c r="BH163" s="143">
        <f t="shared" si="37"/>
        <v>0</v>
      </c>
      <c r="BI163" s="143">
        <f t="shared" si="38"/>
        <v>0</v>
      </c>
      <c r="BJ163" s="19" t="s">
        <v>102</v>
      </c>
      <c r="BK163" s="143">
        <f t="shared" si="39"/>
        <v>0</v>
      </c>
      <c r="BL163" s="19" t="s">
        <v>518</v>
      </c>
      <c r="BM163" s="19" t="s">
        <v>590</v>
      </c>
    </row>
    <row r="164" spans="2:65" s="1" customFormat="1" ht="16.5" customHeight="1">
      <c r="B164" s="134"/>
      <c r="C164" s="135" t="s">
        <v>432</v>
      </c>
      <c r="D164" s="135" t="s">
        <v>268</v>
      </c>
      <c r="E164" s="136" t="s">
        <v>3680</v>
      </c>
      <c r="F164" s="219" t="s">
        <v>3681</v>
      </c>
      <c r="G164" s="219"/>
      <c r="H164" s="219"/>
      <c r="I164" s="219"/>
      <c r="J164" s="137" t="s">
        <v>1908</v>
      </c>
      <c r="K164" s="138">
        <v>16</v>
      </c>
      <c r="L164" s="220"/>
      <c r="M164" s="220"/>
      <c r="N164" s="220">
        <f t="shared" si="30"/>
        <v>0</v>
      </c>
      <c r="O164" s="220"/>
      <c r="P164" s="220"/>
      <c r="Q164" s="220"/>
      <c r="R164" s="139"/>
      <c r="T164" s="140" t="s">
        <v>5</v>
      </c>
      <c r="U164" s="38" t="s">
        <v>42</v>
      </c>
      <c r="V164" s="141">
        <v>0</v>
      </c>
      <c r="W164" s="141">
        <f t="shared" si="31"/>
        <v>0</v>
      </c>
      <c r="X164" s="141">
        <v>0</v>
      </c>
      <c r="Y164" s="141">
        <f t="shared" si="32"/>
        <v>0</v>
      </c>
      <c r="Z164" s="141">
        <v>0</v>
      </c>
      <c r="AA164" s="142">
        <f t="shared" si="33"/>
        <v>0</v>
      </c>
      <c r="AR164" s="19" t="s">
        <v>518</v>
      </c>
      <c r="AT164" s="19" t="s">
        <v>268</v>
      </c>
      <c r="AU164" s="19" t="s">
        <v>102</v>
      </c>
      <c r="AY164" s="19" t="s">
        <v>267</v>
      </c>
      <c r="BE164" s="143">
        <f t="shared" si="34"/>
        <v>0</v>
      </c>
      <c r="BF164" s="143">
        <f t="shared" si="35"/>
        <v>0</v>
      </c>
      <c r="BG164" s="143">
        <f t="shared" si="36"/>
        <v>0</v>
      </c>
      <c r="BH164" s="143">
        <f t="shared" si="37"/>
        <v>0</v>
      </c>
      <c r="BI164" s="143">
        <f t="shared" si="38"/>
        <v>0</v>
      </c>
      <c r="BJ164" s="19" t="s">
        <v>102</v>
      </c>
      <c r="BK164" s="143">
        <f t="shared" si="39"/>
        <v>0</v>
      </c>
      <c r="BL164" s="19" t="s">
        <v>518</v>
      </c>
      <c r="BM164" s="19" t="s">
        <v>598</v>
      </c>
    </row>
    <row r="165" spans="2:65" s="1" customFormat="1" ht="16.5" customHeight="1">
      <c r="B165" s="134"/>
      <c r="C165" s="135" t="s">
        <v>436</v>
      </c>
      <c r="D165" s="135" t="s">
        <v>268</v>
      </c>
      <c r="E165" s="136" t="s">
        <v>3682</v>
      </c>
      <c r="F165" s="219" t="s">
        <v>3683</v>
      </c>
      <c r="G165" s="219"/>
      <c r="H165" s="219"/>
      <c r="I165" s="219"/>
      <c r="J165" s="137" t="s">
        <v>374</v>
      </c>
      <c r="K165" s="138">
        <v>1</v>
      </c>
      <c r="L165" s="220"/>
      <c r="M165" s="220"/>
      <c r="N165" s="220">
        <f t="shared" si="30"/>
        <v>0</v>
      </c>
      <c r="O165" s="220"/>
      <c r="P165" s="220"/>
      <c r="Q165" s="220"/>
      <c r="R165" s="139"/>
      <c r="T165" s="140" t="s">
        <v>5</v>
      </c>
      <c r="U165" s="38" t="s">
        <v>42</v>
      </c>
      <c r="V165" s="141">
        <v>0</v>
      </c>
      <c r="W165" s="141">
        <f t="shared" si="31"/>
        <v>0</v>
      </c>
      <c r="X165" s="141">
        <v>0</v>
      </c>
      <c r="Y165" s="141">
        <f t="shared" si="32"/>
        <v>0</v>
      </c>
      <c r="Z165" s="141">
        <v>0</v>
      </c>
      <c r="AA165" s="142">
        <f t="shared" si="33"/>
        <v>0</v>
      </c>
      <c r="AR165" s="19" t="s">
        <v>518</v>
      </c>
      <c r="AT165" s="19" t="s">
        <v>268</v>
      </c>
      <c r="AU165" s="19" t="s">
        <v>102</v>
      </c>
      <c r="AY165" s="19" t="s">
        <v>267</v>
      </c>
      <c r="BE165" s="143">
        <f t="shared" si="34"/>
        <v>0</v>
      </c>
      <c r="BF165" s="143">
        <f t="shared" si="35"/>
        <v>0</v>
      </c>
      <c r="BG165" s="143">
        <f t="shared" si="36"/>
        <v>0</v>
      </c>
      <c r="BH165" s="143">
        <f t="shared" si="37"/>
        <v>0</v>
      </c>
      <c r="BI165" s="143">
        <f t="shared" si="38"/>
        <v>0</v>
      </c>
      <c r="BJ165" s="19" t="s">
        <v>102</v>
      </c>
      <c r="BK165" s="143">
        <f t="shared" si="39"/>
        <v>0</v>
      </c>
      <c r="BL165" s="19" t="s">
        <v>518</v>
      </c>
      <c r="BM165" s="19" t="s">
        <v>606</v>
      </c>
    </row>
    <row r="166" spans="2:65" s="10" customFormat="1" ht="29.85" customHeight="1">
      <c r="B166" s="124"/>
      <c r="D166" s="133" t="s">
        <v>3706</v>
      </c>
      <c r="E166" s="133"/>
      <c r="F166" s="133"/>
      <c r="G166" s="133"/>
      <c r="H166" s="133"/>
      <c r="I166" s="133"/>
      <c r="J166" s="133"/>
      <c r="K166" s="133"/>
      <c r="L166" s="133"/>
      <c r="M166" s="133"/>
      <c r="N166" s="208">
        <f>BK166</f>
        <v>0</v>
      </c>
      <c r="O166" s="209"/>
      <c r="P166" s="209"/>
      <c r="Q166" s="209"/>
      <c r="R166" s="126"/>
      <c r="T166" s="127"/>
      <c r="W166" s="128">
        <f>SUM(W167:W168)</f>
        <v>0</v>
      </c>
      <c r="Y166" s="128">
        <f>SUM(Y167:Y168)</f>
        <v>0</v>
      </c>
      <c r="AA166" s="129">
        <f>SUM(AA167:AA168)</f>
        <v>0</v>
      </c>
      <c r="AR166" s="130" t="s">
        <v>277</v>
      </c>
      <c r="AT166" s="131" t="s">
        <v>74</v>
      </c>
      <c r="AU166" s="131" t="s">
        <v>83</v>
      </c>
      <c r="AY166" s="130" t="s">
        <v>267</v>
      </c>
      <c r="BK166" s="132">
        <f>SUM(BK167:BK168)</f>
        <v>0</v>
      </c>
    </row>
    <row r="167" spans="2:65" s="1" customFormat="1" ht="16.5" customHeight="1">
      <c r="B167" s="134"/>
      <c r="C167" s="163" t="s">
        <v>440</v>
      </c>
      <c r="D167" s="163" t="s">
        <v>268</v>
      </c>
      <c r="E167" s="164" t="s">
        <v>3765</v>
      </c>
      <c r="F167" s="240" t="s">
        <v>4205</v>
      </c>
      <c r="G167" s="240"/>
      <c r="H167" s="240"/>
      <c r="I167" s="240"/>
      <c r="J167" s="165" t="s">
        <v>785</v>
      </c>
      <c r="K167" s="166">
        <v>1</v>
      </c>
      <c r="L167" s="241"/>
      <c r="M167" s="241"/>
      <c r="N167" s="241">
        <f>ROUND(L167*K167,2)</f>
        <v>0</v>
      </c>
      <c r="O167" s="241"/>
      <c r="P167" s="241"/>
      <c r="Q167" s="241"/>
      <c r="R167" s="139"/>
      <c r="T167" s="140" t="s">
        <v>5</v>
      </c>
      <c r="U167" s="38" t="s">
        <v>42</v>
      </c>
      <c r="V167" s="141">
        <v>0</v>
      </c>
      <c r="W167" s="141">
        <f>V167*K167</f>
        <v>0</v>
      </c>
      <c r="X167" s="141">
        <v>0</v>
      </c>
      <c r="Y167" s="141">
        <f>X167*K167</f>
        <v>0</v>
      </c>
      <c r="Z167" s="141">
        <v>0</v>
      </c>
      <c r="AA167" s="142">
        <f>Z167*K167</f>
        <v>0</v>
      </c>
      <c r="AR167" s="19" t="s">
        <v>518</v>
      </c>
      <c r="AT167" s="19" t="s">
        <v>268</v>
      </c>
      <c r="AU167" s="19" t="s">
        <v>102</v>
      </c>
      <c r="AY167" s="19" t="s">
        <v>267</v>
      </c>
      <c r="BE167" s="143">
        <f>IF(U167="základná",N167,0)</f>
        <v>0</v>
      </c>
      <c r="BF167" s="143">
        <f>IF(U167="znížená",N167,0)</f>
        <v>0</v>
      </c>
      <c r="BG167" s="143">
        <f>IF(U167="zákl. prenesená",N167,0)</f>
        <v>0</v>
      </c>
      <c r="BH167" s="143">
        <f>IF(U167="zníž. prenesená",N167,0)</f>
        <v>0</v>
      </c>
      <c r="BI167" s="143">
        <f>IF(U167="nulová",N167,0)</f>
        <v>0</v>
      </c>
      <c r="BJ167" s="19" t="s">
        <v>102</v>
      </c>
      <c r="BK167" s="143">
        <f>ROUND(L167*K167,2)</f>
        <v>0</v>
      </c>
      <c r="BL167" s="19" t="s">
        <v>518</v>
      </c>
      <c r="BM167" s="19" t="s">
        <v>614</v>
      </c>
    </row>
    <row r="168" spans="2:65" s="1" customFormat="1" ht="16.5" customHeight="1">
      <c r="B168" s="134"/>
      <c r="C168" s="163" t="s">
        <v>444</v>
      </c>
      <c r="D168" s="163" t="s">
        <v>268</v>
      </c>
      <c r="E168" s="164" t="s">
        <v>3766</v>
      </c>
      <c r="F168" s="240" t="s">
        <v>4198</v>
      </c>
      <c r="G168" s="240"/>
      <c r="H168" s="240"/>
      <c r="I168" s="240"/>
      <c r="J168" s="165" t="s">
        <v>271</v>
      </c>
      <c r="K168" s="166">
        <v>1</v>
      </c>
      <c r="L168" s="241"/>
      <c r="M168" s="241"/>
      <c r="N168" s="241">
        <f>ROUND(L168*K168,2)</f>
        <v>0</v>
      </c>
      <c r="O168" s="241"/>
      <c r="P168" s="241"/>
      <c r="Q168" s="241"/>
      <c r="R168" s="139"/>
      <c r="T168" s="140" t="s">
        <v>5</v>
      </c>
      <c r="U168" s="148" t="s">
        <v>42</v>
      </c>
      <c r="V168" s="149">
        <v>0</v>
      </c>
      <c r="W168" s="149">
        <f>V168*K168</f>
        <v>0</v>
      </c>
      <c r="X168" s="149">
        <v>0</v>
      </c>
      <c r="Y168" s="149">
        <f>X168*K168</f>
        <v>0</v>
      </c>
      <c r="Z168" s="149">
        <v>0</v>
      </c>
      <c r="AA168" s="150">
        <f>Z168*K168</f>
        <v>0</v>
      </c>
      <c r="AR168" s="19" t="s">
        <v>518</v>
      </c>
      <c r="AT168" s="19" t="s">
        <v>268</v>
      </c>
      <c r="AU168" s="19" t="s">
        <v>102</v>
      </c>
      <c r="AY168" s="19" t="s">
        <v>267</v>
      </c>
      <c r="BE168" s="143">
        <f>IF(U168="základná",N168,0)</f>
        <v>0</v>
      </c>
      <c r="BF168" s="143">
        <f>IF(U168="znížená",N168,0)</f>
        <v>0</v>
      </c>
      <c r="BG168" s="143">
        <f>IF(U168="zákl. prenesená",N168,0)</f>
        <v>0</v>
      </c>
      <c r="BH168" s="143">
        <f>IF(U168="zníž. prenesená",N168,0)</f>
        <v>0</v>
      </c>
      <c r="BI168" s="143">
        <f>IF(U168="nulová",N168,0)</f>
        <v>0</v>
      </c>
      <c r="BJ168" s="19" t="s">
        <v>102</v>
      </c>
      <c r="BK168" s="143">
        <f>ROUND(L168*K168,2)</f>
        <v>0</v>
      </c>
      <c r="BL168" s="19" t="s">
        <v>518</v>
      </c>
      <c r="BM168" s="19" t="s">
        <v>622</v>
      </c>
    </row>
    <row r="169" spans="2:65" s="1" customFormat="1" ht="6.95" customHeight="1">
      <c r="B169" s="53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5"/>
    </row>
  </sheetData>
  <mergeCells count="201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7:Q97"/>
    <mergeCell ref="L99:Q99"/>
    <mergeCell ref="C105:Q105"/>
    <mergeCell ref="F107:P107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7:I157"/>
    <mergeCell ref="L157:M157"/>
    <mergeCell ref="N157:Q157"/>
    <mergeCell ref="F158:I158"/>
    <mergeCell ref="L158:M158"/>
    <mergeCell ref="N158:Q158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67:I167"/>
    <mergeCell ref="L167:M167"/>
    <mergeCell ref="N167:Q167"/>
    <mergeCell ref="F168:I168"/>
    <mergeCell ref="L168:M168"/>
    <mergeCell ref="N168:Q168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N117:Q117"/>
    <mergeCell ref="N118:Q118"/>
    <mergeCell ref="N119:Q119"/>
    <mergeCell ref="N129:Q129"/>
    <mergeCell ref="N139:Q139"/>
    <mergeCell ref="N155:Q155"/>
    <mergeCell ref="N166:Q166"/>
    <mergeCell ref="H1:K1"/>
    <mergeCell ref="S2:AC2"/>
    <mergeCell ref="F165:I165"/>
    <mergeCell ref="L165:M165"/>
    <mergeCell ref="N165:Q165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6:I156"/>
    <mergeCell ref="L156:M156"/>
    <mergeCell ref="N156:Q156"/>
  </mergeCells>
  <hyperlinks>
    <hyperlink ref="F1:G1" location="C2" display="1) Krycí list rozpočtu"/>
    <hyperlink ref="H1:K1" location="C87" display="2) Rekapitulácia rozpočtu"/>
    <hyperlink ref="L1" location="C116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N136"/>
  <sheetViews>
    <sheetView showGridLines="0" workbookViewId="0">
      <pane ySplit="1" topLeftCell="A2" activePane="bottomLeft" state="frozen"/>
      <selection pane="bottomLeft" activeCell="L121" sqref="L118:M12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6"/>
      <c r="B1" s="13"/>
      <c r="C1" s="13"/>
      <c r="D1" s="14" t="s">
        <v>1</v>
      </c>
      <c r="E1" s="13"/>
      <c r="F1" s="15" t="s">
        <v>210</v>
      </c>
      <c r="G1" s="15"/>
      <c r="H1" s="214" t="s">
        <v>211</v>
      </c>
      <c r="I1" s="214"/>
      <c r="J1" s="214"/>
      <c r="K1" s="214"/>
      <c r="L1" s="15" t="s">
        <v>212</v>
      </c>
      <c r="M1" s="13"/>
      <c r="N1" s="13"/>
      <c r="O1" s="14" t="s">
        <v>213</v>
      </c>
      <c r="P1" s="13"/>
      <c r="Q1" s="13"/>
      <c r="R1" s="13"/>
      <c r="S1" s="15" t="s">
        <v>214</v>
      </c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170" t="s">
        <v>8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T2" s="19" t="s">
        <v>175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75</v>
      </c>
    </row>
    <row r="4" spans="1:66" ht="36.950000000000003" customHeight="1">
      <c r="B4" s="23"/>
      <c r="C4" s="191" t="s">
        <v>215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24"/>
      <c r="T4" s="18" t="s">
        <v>12</v>
      </c>
      <c r="AT4" s="19" t="s">
        <v>6</v>
      </c>
    </row>
    <row r="5" spans="1:66" ht="6.95" customHeight="1">
      <c r="B5" s="23"/>
      <c r="R5" s="24"/>
    </row>
    <row r="6" spans="1:66" ht="25.35" customHeight="1">
      <c r="B6" s="23"/>
      <c r="D6" s="28" t="s">
        <v>16</v>
      </c>
      <c r="F6" s="226" t="str">
        <f>'Rekapitulácia stavby'!K6</f>
        <v>Modernizácia pracovísk akútnej zdravotnej starostlivosti Gynekologicko - pôrodníckeho oddelenia v Nemocnici Krompachy</v>
      </c>
      <c r="G6" s="227"/>
      <c r="H6" s="227"/>
      <c r="I6" s="227"/>
      <c r="J6" s="227"/>
      <c r="K6" s="227"/>
      <c r="L6" s="227"/>
      <c r="M6" s="227"/>
      <c r="N6" s="227"/>
      <c r="O6" s="227"/>
      <c r="P6" s="227"/>
      <c r="R6" s="24"/>
    </row>
    <row r="7" spans="1:66" ht="25.35" customHeight="1">
      <c r="B7" s="23"/>
      <c r="D7" s="28" t="s">
        <v>216</v>
      </c>
      <c r="F7" s="226" t="s">
        <v>3576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R7" s="24"/>
    </row>
    <row r="8" spans="1:66" s="1" customFormat="1" ht="32.85" customHeight="1">
      <c r="B8" s="31"/>
      <c r="D8" s="27" t="s">
        <v>2969</v>
      </c>
      <c r="F8" s="203" t="s">
        <v>3767</v>
      </c>
      <c r="G8" s="225"/>
      <c r="H8" s="225"/>
      <c r="I8" s="225"/>
      <c r="J8" s="225"/>
      <c r="K8" s="225"/>
      <c r="L8" s="225"/>
      <c r="M8" s="225"/>
      <c r="N8" s="225"/>
      <c r="O8" s="225"/>
      <c r="P8" s="225"/>
      <c r="R8" s="32"/>
    </row>
    <row r="9" spans="1:66" s="1" customFormat="1" ht="14.45" customHeight="1">
      <c r="B9" s="31"/>
      <c r="D9" s="28" t="s">
        <v>18</v>
      </c>
      <c r="F9" s="26" t="s">
        <v>5</v>
      </c>
      <c r="M9" s="28" t="s">
        <v>19</v>
      </c>
      <c r="O9" s="26" t="s">
        <v>5</v>
      </c>
      <c r="R9" s="32"/>
    </row>
    <row r="10" spans="1:66" s="1" customFormat="1" ht="14.45" customHeight="1">
      <c r="B10" s="31"/>
      <c r="D10" s="28" t="s">
        <v>20</v>
      </c>
      <c r="F10" s="26" t="s">
        <v>21</v>
      </c>
      <c r="M10" s="28" t="s">
        <v>22</v>
      </c>
      <c r="O10" s="228" t="str">
        <f>'Rekapitulácia stavby'!AN8</f>
        <v>15. 5. 2018</v>
      </c>
      <c r="P10" s="228"/>
      <c r="R10" s="32"/>
    </row>
    <row r="11" spans="1:66" s="1" customFormat="1" ht="10.9" customHeight="1">
      <c r="B11" s="31"/>
      <c r="R11" s="32"/>
    </row>
    <row r="12" spans="1:66" s="1" customFormat="1" ht="14.45" customHeight="1">
      <c r="B12" s="31"/>
      <c r="D12" s="28" t="s">
        <v>24</v>
      </c>
      <c r="M12" s="28" t="s">
        <v>25</v>
      </c>
      <c r="O12" s="202" t="s">
        <v>5</v>
      </c>
      <c r="P12" s="202"/>
      <c r="R12" s="32"/>
    </row>
    <row r="13" spans="1:66" s="1" customFormat="1" ht="18" customHeight="1">
      <c r="B13" s="31"/>
      <c r="E13" s="26" t="s">
        <v>26</v>
      </c>
      <c r="M13" s="28" t="s">
        <v>27</v>
      </c>
      <c r="O13" s="202" t="s">
        <v>5</v>
      </c>
      <c r="P13" s="202"/>
      <c r="R13" s="32"/>
    </row>
    <row r="14" spans="1:66" s="1" customFormat="1" ht="6.95" customHeight="1">
      <c r="B14" s="31"/>
      <c r="R14" s="32"/>
    </row>
    <row r="15" spans="1:66" s="1" customFormat="1" ht="14.45" customHeight="1">
      <c r="B15" s="31"/>
      <c r="D15" s="28" t="s">
        <v>28</v>
      </c>
      <c r="M15" s="28" t="s">
        <v>25</v>
      </c>
      <c r="O15" s="202" t="s">
        <v>5</v>
      </c>
      <c r="P15" s="202"/>
      <c r="R15" s="32"/>
    </row>
    <row r="16" spans="1:66" s="1" customFormat="1" ht="18" customHeight="1">
      <c r="B16" s="31"/>
      <c r="E16" s="26" t="s">
        <v>29</v>
      </c>
      <c r="M16" s="28" t="s">
        <v>27</v>
      </c>
      <c r="O16" s="202" t="s">
        <v>5</v>
      </c>
      <c r="P16" s="202"/>
      <c r="R16" s="32"/>
    </row>
    <row r="17" spans="2:18" s="1" customFormat="1" ht="6.95" customHeight="1">
      <c r="B17" s="31"/>
      <c r="R17" s="32"/>
    </row>
    <row r="18" spans="2:18" s="1" customFormat="1" ht="14.45" customHeight="1">
      <c r="B18" s="31"/>
      <c r="D18" s="28" t="s">
        <v>30</v>
      </c>
      <c r="M18" s="28" t="s">
        <v>25</v>
      </c>
      <c r="O18" s="202" t="s">
        <v>5</v>
      </c>
      <c r="P18" s="202"/>
      <c r="R18" s="32"/>
    </row>
    <row r="19" spans="2:18" s="1" customFormat="1" ht="18" customHeight="1">
      <c r="B19" s="31"/>
      <c r="E19" s="26" t="s">
        <v>31</v>
      </c>
      <c r="M19" s="28" t="s">
        <v>27</v>
      </c>
      <c r="O19" s="202" t="s">
        <v>5</v>
      </c>
      <c r="P19" s="202"/>
      <c r="R19" s="32"/>
    </row>
    <row r="20" spans="2:18" s="1" customFormat="1" ht="6.95" customHeight="1">
      <c r="B20" s="31"/>
      <c r="R20" s="32"/>
    </row>
    <row r="21" spans="2:18" s="1" customFormat="1" ht="14.45" customHeight="1">
      <c r="B21" s="31"/>
      <c r="D21" s="28" t="s">
        <v>33</v>
      </c>
      <c r="M21" s="28" t="s">
        <v>25</v>
      </c>
      <c r="O21" s="202" t="str">
        <f>IF('Rekapitulácia stavby'!AN19="","",'Rekapitulácia stavby'!AN19)</f>
        <v/>
      </c>
      <c r="P21" s="202"/>
      <c r="R21" s="32"/>
    </row>
    <row r="22" spans="2:18" s="1" customFormat="1" ht="18" customHeight="1">
      <c r="B22" s="31"/>
      <c r="E22" s="26" t="str">
        <f>IF('Rekapitulácia stavby'!E20="","",'Rekapitulácia stavby'!E20)</f>
        <v xml:space="preserve"> </v>
      </c>
      <c r="M22" s="28" t="s">
        <v>27</v>
      </c>
      <c r="O22" s="202" t="str">
        <f>IF('Rekapitulácia stavby'!AN20="","",'Rekapitulácia stavby'!AN20)</f>
        <v/>
      </c>
      <c r="P22" s="202"/>
      <c r="R22" s="32"/>
    </row>
    <row r="23" spans="2:18" s="1" customFormat="1" ht="6.95" customHeight="1">
      <c r="B23" s="31"/>
      <c r="R23" s="32"/>
    </row>
    <row r="24" spans="2:18" s="1" customFormat="1" ht="14.45" customHeight="1">
      <c r="B24" s="31"/>
      <c r="D24" s="28" t="s">
        <v>35</v>
      </c>
      <c r="R24" s="32"/>
    </row>
    <row r="25" spans="2:18" s="1" customFormat="1" ht="16.5" customHeight="1">
      <c r="B25" s="31"/>
      <c r="E25" s="204" t="s">
        <v>5</v>
      </c>
      <c r="F25" s="204"/>
      <c r="G25" s="204"/>
      <c r="H25" s="204"/>
      <c r="I25" s="204"/>
      <c r="J25" s="204"/>
      <c r="K25" s="204"/>
      <c r="L25" s="204"/>
      <c r="R25" s="32"/>
    </row>
    <row r="26" spans="2:18" s="1" customFormat="1" ht="6.95" customHeight="1">
      <c r="B26" s="31"/>
      <c r="R26" s="32"/>
    </row>
    <row r="27" spans="2:18" s="1" customFormat="1" ht="6.95" customHeight="1">
      <c r="B27" s="31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R27" s="32"/>
    </row>
    <row r="28" spans="2:18" s="1" customFormat="1" ht="14.45" customHeight="1">
      <c r="B28" s="31"/>
      <c r="D28" s="95" t="s">
        <v>218</v>
      </c>
      <c r="M28" s="205">
        <f>N89</f>
        <v>0</v>
      </c>
      <c r="N28" s="205"/>
      <c r="O28" s="205"/>
      <c r="P28" s="205"/>
      <c r="R28" s="32"/>
    </row>
    <row r="29" spans="2:18" s="1" customFormat="1" ht="14.45" customHeight="1">
      <c r="B29" s="31"/>
      <c r="D29" s="30" t="s">
        <v>219</v>
      </c>
      <c r="M29" s="205">
        <f>N95</f>
        <v>0</v>
      </c>
      <c r="N29" s="205"/>
      <c r="O29" s="205"/>
      <c r="P29" s="205"/>
      <c r="R29" s="32"/>
    </row>
    <row r="30" spans="2:18" s="1" customFormat="1" ht="6.95" customHeight="1">
      <c r="B30" s="31"/>
      <c r="R30" s="32"/>
    </row>
    <row r="31" spans="2:18" s="1" customFormat="1" ht="25.35" customHeight="1">
      <c r="B31" s="31"/>
      <c r="D31" s="103" t="s">
        <v>38</v>
      </c>
      <c r="M31" s="237">
        <f>ROUND(M28+M29,2)</f>
        <v>0</v>
      </c>
      <c r="N31" s="225"/>
      <c r="O31" s="225"/>
      <c r="P31" s="225"/>
      <c r="R31" s="32"/>
    </row>
    <row r="32" spans="2:18" s="1" customFormat="1" ht="6.95" customHeight="1">
      <c r="B32" s="31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R32" s="32"/>
    </row>
    <row r="33" spans="2:18" s="1" customFormat="1" ht="14.45" customHeight="1">
      <c r="B33" s="31"/>
      <c r="D33" s="36" t="s">
        <v>39</v>
      </c>
      <c r="E33" s="36" t="s">
        <v>40</v>
      </c>
      <c r="F33" s="37">
        <v>0.2</v>
      </c>
      <c r="G33" s="104" t="s">
        <v>41</v>
      </c>
      <c r="H33" s="234">
        <f>ROUND((SUM(BE95:BE96)+SUM(BE115:BE135)), 2)</f>
        <v>0</v>
      </c>
      <c r="I33" s="225"/>
      <c r="J33" s="225"/>
      <c r="M33" s="234">
        <f>ROUND(ROUND((SUM(BE95:BE96)+SUM(BE115:BE135)), 2)*F33, 2)</f>
        <v>0</v>
      </c>
      <c r="N33" s="225"/>
      <c r="O33" s="225"/>
      <c r="P33" s="225"/>
      <c r="R33" s="32"/>
    </row>
    <row r="34" spans="2:18" s="1" customFormat="1" ht="14.45" customHeight="1">
      <c r="B34" s="31"/>
      <c r="E34" s="36" t="s">
        <v>42</v>
      </c>
      <c r="F34" s="37">
        <v>0.2</v>
      </c>
      <c r="G34" s="104" t="s">
        <v>41</v>
      </c>
      <c r="H34" s="234">
        <f>ROUND((SUM(BF95:BF96)+SUM(BF115:BF135)), 2)</f>
        <v>0</v>
      </c>
      <c r="I34" s="225"/>
      <c r="J34" s="225"/>
      <c r="M34" s="234">
        <f>ROUND(ROUND((SUM(BF95:BF96)+SUM(BF115:BF135)), 2)*F34, 2)</f>
        <v>0</v>
      </c>
      <c r="N34" s="225"/>
      <c r="O34" s="225"/>
      <c r="P34" s="225"/>
      <c r="R34" s="32"/>
    </row>
    <row r="35" spans="2:18" s="1" customFormat="1" ht="14.45" hidden="1" customHeight="1">
      <c r="B35" s="31"/>
      <c r="E35" s="36" t="s">
        <v>43</v>
      </c>
      <c r="F35" s="37">
        <v>0.2</v>
      </c>
      <c r="G35" s="104" t="s">
        <v>41</v>
      </c>
      <c r="H35" s="234">
        <f>ROUND((SUM(BG95:BG96)+SUM(BG115:BG135)), 2)</f>
        <v>0</v>
      </c>
      <c r="I35" s="225"/>
      <c r="J35" s="225"/>
      <c r="M35" s="234">
        <v>0</v>
      </c>
      <c r="N35" s="225"/>
      <c r="O35" s="225"/>
      <c r="P35" s="225"/>
      <c r="R35" s="32"/>
    </row>
    <row r="36" spans="2:18" s="1" customFormat="1" ht="14.45" hidden="1" customHeight="1">
      <c r="B36" s="31"/>
      <c r="E36" s="36" t="s">
        <v>44</v>
      </c>
      <c r="F36" s="37">
        <v>0.2</v>
      </c>
      <c r="G36" s="104" t="s">
        <v>41</v>
      </c>
      <c r="H36" s="234">
        <f>ROUND((SUM(BH95:BH96)+SUM(BH115:BH135)), 2)</f>
        <v>0</v>
      </c>
      <c r="I36" s="225"/>
      <c r="J36" s="225"/>
      <c r="M36" s="234">
        <v>0</v>
      </c>
      <c r="N36" s="225"/>
      <c r="O36" s="225"/>
      <c r="P36" s="225"/>
      <c r="R36" s="32"/>
    </row>
    <row r="37" spans="2:18" s="1" customFormat="1" ht="14.45" hidden="1" customHeight="1">
      <c r="B37" s="31"/>
      <c r="E37" s="36" t="s">
        <v>45</v>
      </c>
      <c r="F37" s="37">
        <v>0</v>
      </c>
      <c r="G37" s="104" t="s">
        <v>41</v>
      </c>
      <c r="H37" s="234">
        <f>ROUND((SUM(BI95:BI96)+SUM(BI115:BI135)), 2)</f>
        <v>0</v>
      </c>
      <c r="I37" s="225"/>
      <c r="J37" s="225"/>
      <c r="M37" s="234">
        <v>0</v>
      </c>
      <c r="N37" s="225"/>
      <c r="O37" s="225"/>
      <c r="P37" s="225"/>
      <c r="R37" s="32"/>
    </row>
    <row r="38" spans="2:18" s="1" customFormat="1" ht="6.95" customHeight="1">
      <c r="B38" s="31"/>
      <c r="R38" s="32"/>
    </row>
    <row r="39" spans="2:18" s="1" customFormat="1" ht="25.35" customHeight="1">
      <c r="B39" s="31"/>
      <c r="C39" s="102"/>
      <c r="D39" s="105" t="s">
        <v>46</v>
      </c>
      <c r="E39" s="67"/>
      <c r="F39" s="67"/>
      <c r="G39" s="106" t="s">
        <v>47</v>
      </c>
      <c r="H39" s="107" t="s">
        <v>48</v>
      </c>
      <c r="I39" s="67"/>
      <c r="J39" s="67"/>
      <c r="K39" s="67"/>
      <c r="L39" s="235">
        <f>SUM(M31:M37)</f>
        <v>0</v>
      </c>
      <c r="M39" s="235"/>
      <c r="N39" s="235"/>
      <c r="O39" s="235"/>
      <c r="P39" s="236"/>
      <c r="Q39" s="102"/>
      <c r="R39" s="32"/>
    </row>
    <row r="40" spans="2:18" s="1" customFormat="1" ht="14.45" customHeight="1">
      <c r="B40" s="31"/>
      <c r="R40" s="32"/>
    </row>
    <row r="41" spans="2:18" s="1" customFormat="1" ht="14.45" customHeight="1">
      <c r="B41" s="31"/>
      <c r="R41" s="32"/>
    </row>
    <row r="42" spans="2:18">
      <c r="B42" s="23"/>
      <c r="R42" s="24"/>
    </row>
    <row r="43" spans="2:18">
      <c r="B43" s="23"/>
      <c r="R43" s="24"/>
    </row>
    <row r="44" spans="2:18">
      <c r="B44" s="23"/>
      <c r="R44" s="24"/>
    </row>
    <row r="45" spans="2:18">
      <c r="B45" s="23"/>
      <c r="R45" s="24"/>
    </row>
    <row r="46" spans="2:18">
      <c r="B46" s="23"/>
      <c r="R46" s="24"/>
    </row>
    <row r="47" spans="2:18">
      <c r="B47" s="23"/>
      <c r="R47" s="24"/>
    </row>
    <row r="48" spans="2:18">
      <c r="B48" s="23"/>
      <c r="R48" s="24"/>
    </row>
    <row r="49" spans="2:18">
      <c r="B49" s="23"/>
      <c r="R49" s="24"/>
    </row>
    <row r="50" spans="2:18" s="1" customFormat="1" ht="15">
      <c r="B50" s="31"/>
      <c r="D50" s="44" t="s">
        <v>49</v>
      </c>
      <c r="E50" s="45"/>
      <c r="F50" s="45"/>
      <c r="G50" s="45"/>
      <c r="H50" s="46"/>
      <c r="J50" s="44" t="s">
        <v>50</v>
      </c>
      <c r="K50" s="45"/>
      <c r="L50" s="45"/>
      <c r="M50" s="45"/>
      <c r="N50" s="45"/>
      <c r="O50" s="45"/>
      <c r="P50" s="46"/>
      <c r="R50" s="32"/>
    </row>
    <row r="51" spans="2:18">
      <c r="B51" s="23"/>
      <c r="D51" s="47"/>
      <c r="H51" s="48"/>
      <c r="J51" s="47"/>
      <c r="P51" s="48"/>
      <c r="R51" s="24"/>
    </row>
    <row r="52" spans="2:18">
      <c r="B52" s="23"/>
      <c r="D52" s="47"/>
      <c r="H52" s="48"/>
      <c r="J52" s="47"/>
      <c r="P52" s="48"/>
      <c r="R52" s="24"/>
    </row>
    <row r="53" spans="2:18">
      <c r="B53" s="23"/>
      <c r="D53" s="47"/>
      <c r="H53" s="48"/>
      <c r="J53" s="47"/>
      <c r="P53" s="48"/>
      <c r="R53" s="24"/>
    </row>
    <row r="54" spans="2:18">
      <c r="B54" s="23"/>
      <c r="D54" s="47"/>
      <c r="H54" s="48"/>
      <c r="J54" s="47"/>
      <c r="P54" s="48"/>
      <c r="R54" s="24"/>
    </row>
    <row r="55" spans="2:18">
      <c r="B55" s="23"/>
      <c r="D55" s="47"/>
      <c r="H55" s="48"/>
      <c r="J55" s="47"/>
      <c r="P55" s="48"/>
      <c r="R55" s="24"/>
    </row>
    <row r="56" spans="2:18">
      <c r="B56" s="23"/>
      <c r="D56" s="47"/>
      <c r="H56" s="48"/>
      <c r="J56" s="47"/>
      <c r="P56" s="48"/>
      <c r="R56" s="24"/>
    </row>
    <row r="57" spans="2:18">
      <c r="B57" s="23"/>
      <c r="D57" s="47"/>
      <c r="H57" s="48"/>
      <c r="J57" s="47"/>
      <c r="P57" s="48"/>
      <c r="R57" s="24"/>
    </row>
    <row r="58" spans="2:18">
      <c r="B58" s="23"/>
      <c r="D58" s="47"/>
      <c r="H58" s="48"/>
      <c r="J58" s="47"/>
      <c r="P58" s="48"/>
      <c r="R58" s="24"/>
    </row>
    <row r="59" spans="2:18" s="1" customFormat="1" ht="15">
      <c r="B59" s="31"/>
      <c r="D59" s="49" t="s">
        <v>51</v>
      </c>
      <c r="E59" s="50"/>
      <c r="F59" s="50"/>
      <c r="G59" s="51" t="s">
        <v>52</v>
      </c>
      <c r="H59" s="52"/>
      <c r="J59" s="49" t="s">
        <v>51</v>
      </c>
      <c r="K59" s="50"/>
      <c r="L59" s="50"/>
      <c r="M59" s="50"/>
      <c r="N59" s="51" t="s">
        <v>52</v>
      </c>
      <c r="O59" s="50"/>
      <c r="P59" s="52"/>
      <c r="R59" s="32"/>
    </row>
    <row r="60" spans="2:18">
      <c r="B60" s="23"/>
      <c r="R60" s="24"/>
    </row>
    <row r="61" spans="2:18" s="1" customFormat="1" ht="15">
      <c r="B61" s="31"/>
      <c r="D61" s="44" t="s">
        <v>53</v>
      </c>
      <c r="E61" s="45"/>
      <c r="F61" s="45"/>
      <c r="G61" s="45"/>
      <c r="H61" s="46"/>
      <c r="J61" s="44" t="s">
        <v>54</v>
      </c>
      <c r="K61" s="45"/>
      <c r="L61" s="45"/>
      <c r="M61" s="45"/>
      <c r="N61" s="45"/>
      <c r="O61" s="45"/>
      <c r="P61" s="46"/>
      <c r="R61" s="32"/>
    </row>
    <row r="62" spans="2:18">
      <c r="B62" s="23"/>
      <c r="D62" s="47"/>
      <c r="H62" s="48"/>
      <c r="J62" s="47"/>
      <c r="P62" s="48"/>
      <c r="R62" s="24"/>
    </row>
    <row r="63" spans="2:18">
      <c r="B63" s="23"/>
      <c r="D63" s="47"/>
      <c r="H63" s="48"/>
      <c r="J63" s="47"/>
      <c r="P63" s="48"/>
      <c r="R63" s="24"/>
    </row>
    <row r="64" spans="2:18">
      <c r="B64" s="23"/>
      <c r="D64" s="47"/>
      <c r="H64" s="48"/>
      <c r="J64" s="47"/>
      <c r="P64" s="48"/>
      <c r="R64" s="24"/>
    </row>
    <row r="65" spans="2:18">
      <c r="B65" s="23"/>
      <c r="D65" s="47"/>
      <c r="H65" s="48"/>
      <c r="J65" s="47"/>
      <c r="P65" s="48"/>
      <c r="R65" s="24"/>
    </row>
    <row r="66" spans="2:18">
      <c r="B66" s="23"/>
      <c r="D66" s="47"/>
      <c r="H66" s="48"/>
      <c r="J66" s="47"/>
      <c r="P66" s="48"/>
      <c r="R66" s="24"/>
    </row>
    <row r="67" spans="2:18">
      <c r="B67" s="23"/>
      <c r="D67" s="47"/>
      <c r="H67" s="48"/>
      <c r="J67" s="47"/>
      <c r="P67" s="48"/>
      <c r="R67" s="24"/>
    </row>
    <row r="68" spans="2:18">
      <c r="B68" s="23"/>
      <c r="D68" s="47"/>
      <c r="H68" s="48"/>
      <c r="J68" s="47"/>
      <c r="P68" s="48"/>
      <c r="R68" s="24"/>
    </row>
    <row r="69" spans="2:18">
      <c r="B69" s="23"/>
      <c r="D69" s="47"/>
      <c r="H69" s="48"/>
      <c r="J69" s="47"/>
      <c r="P69" s="48"/>
      <c r="R69" s="24"/>
    </row>
    <row r="70" spans="2:18" s="1" customFormat="1" ht="15">
      <c r="B70" s="31"/>
      <c r="D70" s="49" t="s">
        <v>51</v>
      </c>
      <c r="E70" s="50"/>
      <c r="F70" s="50"/>
      <c r="G70" s="51" t="s">
        <v>52</v>
      </c>
      <c r="H70" s="52"/>
      <c r="J70" s="49" t="s">
        <v>51</v>
      </c>
      <c r="K70" s="50"/>
      <c r="L70" s="50"/>
      <c r="M70" s="50"/>
      <c r="N70" s="51" t="s">
        <v>52</v>
      </c>
      <c r="O70" s="50"/>
      <c r="P70" s="52"/>
      <c r="R70" s="32"/>
    </row>
    <row r="71" spans="2:18" s="1" customFormat="1" ht="14.4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  <row r="75" spans="2:18" s="1" customFormat="1" ht="6.9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/>
    </row>
    <row r="76" spans="2:18" s="1" customFormat="1" ht="36.950000000000003" customHeight="1">
      <c r="B76" s="31"/>
      <c r="C76" s="191" t="s">
        <v>220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2"/>
    </row>
    <row r="77" spans="2:18" s="1" customFormat="1" ht="6.95" customHeight="1">
      <c r="B77" s="31"/>
      <c r="R77" s="32"/>
    </row>
    <row r="78" spans="2:18" s="1" customFormat="1" ht="30" customHeight="1">
      <c r="B78" s="31"/>
      <c r="C78" s="28" t="s">
        <v>16</v>
      </c>
      <c r="F78" s="226" t="str">
        <f>F6</f>
        <v>Modernizácia pracovísk akútnej zdravotnej starostlivosti Gynekologicko - pôrodníckeho oddelenia v Nemocnici Krompachy</v>
      </c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R78" s="32"/>
    </row>
    <row r="79" spans="2:18" ht="30" customHeight="1">
      <c r="B79" s="23"/>
      <c r="C79" s="28" t="s">
        <v>216</v>
      </c>
      <c r="F79" s="226" t="s">
        <v>3576</v>
      </c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R79" s="24"/>
    </row>
    <row r="80" spans="2:18" s="1" customFormat="1" ht="36.950000000000003" customHeight="1">
      <c r="B80" s="31"/>
      <c r="C80" s="62" t="s">
        <v>2969</v>
      </c>
      <c r="F80" s="193" t="str">
        <f>F8</f>
        <v>08.4 - Hlasová signalizácia požiaru - 4.NP</v>
      </c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R80" s="32"/>
    </row>
    <row r="81" spans="2:47" s="1" customFormat="1" ht="6.95" customHeight="1">
      <c r="B81" s="31"/>
      <c r="R81" s="32"/>
    </row>
    <row r="82" spans="2:47" s="1" customFormat="1" ht="18" customHeight="1">
      <c r="B82" s="31"/>
      <c r="C82" s="28" t="s">
        <v>20</v>
      </c>
      <c r="F82" s="26" t="str">
        <f>F10</f>
        <v>Nemocnica Krompachy</v>
      </c>
      <c r="K82" s="28" t="s">
        <v>22</v>
      </c>
      <c r="M82" s="228" t="str">
        <f>IF(O10="","",O10)</f>
        <v>15. 5. 2018</v>
      </c>
      <c r="N82" s="228"/>
      <c r="O82" s="228"/>
      <c r="P82" s="228"/>
      <c r="R82" s="32"/>
    </row>
    <row r="83" spans="2:47" s="1" customFormat="1" ht="6.95" customHeight="1">
      <c r="B83" s="31"/>
      <c r="R83" s="32"/>
    </row>
    <row r="84" spans="2:47" s="1" customFormat="1" ht="15">
      <c r="B84" s="31"/>
      <c r="C84" s="28" t="s">
        <v>24</v>
      </c>
      <c r="F84" s="26" t="str">
        <f>E13</f>
        <v xml:space="preserve">Nemocnica Krompachy spol., s.r.o., </v>
      </c>
      <c r="K84" s="28" t="s">
        <v>30</v>
      </c>
      <c r="M84" s="202" t="str">
        <f>E19</f>
        <v>ODYSEA-PROJEKT s.r.o. Košice , Ing Komjáthy L.</v>
      </c>
      <c r="N84" s="202"/>
      <c r="O84" s="202"/>
      <c r="P84" s="202"/>
      <c r="Q84" s="202"/>
      <c r="R84" s="32"/>
    </row>
    <row r="85" spans="2:47" s="1" customFormat="1" ht="14.45" customHeight="1">
      <c r="B85" s="31"/>
      <c r="C85" s="28" t="s">
        <v>28</v>
      </c>
      <c r="F85" s="26" t="str">
        <f>IF(E16="","",E16)</f>
        <v>Výber</v>
      </c>
      <c r="K85" s="28" t="s">
        <v>33</v>
      </c>
      <c r="M85" s="202" t="str">
        <f>E22</f>
        <v xml:space="preserve"> </v>
      </c>
      <c r="N85" s="202"/>
      <c r="O85" s="202"/>
      <c r="P85" s="202"/>
      <c r="Q85" s="202"/>
      <c r="R85" s="32"/>
    </row>
    <row r="86" spans="2:47" s="1" customFormat="1" ht="10.35" customHeight="1">
      <c r="B86" s="31"/>
      <c r="R86" s="32"/>
    </row>
    <row r="87" spans="2:47" s="1" customFormat="1" ht="29.25" customHeight="1">
      <c r="B87" s="31"/>
      <c r="C87" s="232" t="s">
        <v>221</v>
      </c>
      <c r="D87" s="233"/>
      <c r="E87" s="233"/>
      <c r="F87" s="233"/>
      <c r="G87" s="233"/>
      <c r="H87" s="102"/>
      <c r="I87" s="102"/>
      <c r="J87" s="102"/>
      <c r="K87" s="102"/>
      <c r="L87" s="102"/>
      <c r="M87" s="102"/>
      <c r="N87" s="232" t="s">
        <v>222</v>
      </c>
      <c r="O87" s="233"/>
      <c r="P87" s="233"/>
      <c r="Q87" s="233"/>
      <c r="R87" s="32"/>
    </row>
    <row r="88" spans="2:47" s="1" customFormat="1" ht="10.35" customHeight="1">
      <c r="B88" s="31"/>
      <c r="R88" s="32"/>
    </row>
    <row r="89" spans="2:47" s="1" customFormat="1" ht="29.25" customHeight="1">
      <c r="B89" s="31"/>
      <c r="C89" s="108" t="s">
        <v>223</v>
      </c>
      <c r="N89" s="168">
        <f>N115</f>
        <v>0</v>
      </c>
      <c r="O89" s="223"/>
      <c r="P89" s="223"/>
      <c r="Q89" s="223"/>
      <c r="R89" s="32"/>
      <c r="AU89" s="19" t="s">
        <v>224</v>
      </c>
    </row>
    <row r="90" spans="2:47" s="7" customFormat="1" ht="24.95" customHeight="1">
      <c r="B90" s="109"/>
      <c r="D90" s="110" t="s">
        <v>3578</v>
      </c>
      <c r="N90" s="218">
        <f>N116</f>
        <v>0</v>
      </c>
      <c r="O90" s="231"/>
      <c r="P90" s="231"/>
      <c r="Q90" s="231"/>
      <c r="R90" s="111"/>
    </row>
    <row r="91" spans="2:47" s="8" customFormat="1" ht="19.899999999999999" customHeight="1">
      <c r="B91" s="112"/>
      <c r="D91" s="113" t="s">
        <v>3768</v>
      </c>
      <c r="N91" s="172">
        <f>N117</f>
        <v>0</v>
      </c>
      <c r="O91" s="173"/>
      <c r="P91" s="173"/>
      <c r="Q91" s="173"/>
      <c r="R91" s="114"/>
    </row>
    <row r="92" spans="2:47" s="8" customFormat="1" ht="19.899999999999999" customHeight="1">
      <c r="B92" s="112"/>
      <c r="D92" s="113" t="s">
        <v>3769</v>
      </c>
      <c r="N92" s="172">
        <f>N122</f>
        <v>0</v>
      </c>
      <c r="O92" s="173"/>
      <c r="P92" s="173"/>
      <c r="Q92" s="173"/>
      <c r="R92" s="114"/>
    </row>
    <row r="93" spans="2:47" s="8" customFormat="1" ht="19.899999999999999" customHeight="1">
      <c r="B93" s="112"/>
      <c r="D93" s="113" t="s">
        <v>3770</v>
      </c>
      <c r="N93" s="172">
        <f>N133</f>
        <v>0</v>
      </c>
      <c r="O93" s="173"/>
      <c r="P93" s="173"/>
      <c r="Q93" s="173"/>
      <c r="R93" s="114"/>
    </row>
    <row r="94" spans="2:47" s="1" customFormat="1" ht="21.75" customHeight="1">
      <c r="B94" s="31"/>
      <c r="R94" s="32"/>
    </row>
    <row r="95" spans="2:47" s="1" customFormat="1" ht="29.25" customHeight="1">
      <c r="B95" s="31"/>
      <c r="C95" s="108" t="s">
        <v>252</v>
      </c>
      <c r="N95" s="223">
        <v>0</v>
      </c>
      <c r="O95" s="224"/>
      <c r="P95" s="224"/>
      <c r="Q95" s="224"/>
      <c r="R95" s="32"/>
      <c r="T95" s="115"/>
      <c r="U95" s="116" t="s">
        <v>39</v>
      </c>
    </row>
    <row r="96" spans="2:47" s="1" customFormat="1" ht="18" customHeight="1">
      <c r="B96" s="31"/>
      <c r="R96" s="32"/>
    </row>
    <row r="97" spans="2:18" s="1" customFormat="1" ht="29.25" customHeight="1">
      <c r="B97" s="31"/>
      <c r="C97" s="101" t="s">
        <v>209</v>
      </c>
      <c r="D97" s="102"/>
      <c r="E97" s="102"/>
      <c r="F97" s="102"/>
      <c r="G97" s="102"/>
      <c r="H97" s="102"/>
      <c r="I97" s="102"/>
      <c r="J97" s="102"/>
      <c r="K97" s="102"/>
      <c r="L97" s="169">
        <f>ROUND(SUM(N89+N95),2)</f>
        <v>0</v>
      </c>
      <c r="M97" s="169"/>
      <c r="N97" s="169"/>
      <c r="O97" s="169"/>
      <c r="P97" s="169"/>
      <c r="Q97" s="169"/>
      <c r="R97" s="32"/>
    </row>
    <row r="98" spans="2:18" s="1" customFormat="1" ht="6.95" customHeight="1">
      <c r="B98" s="53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5"/>
    </row>
    <row r="102" spans="2:18" s="1" customFormat="1" ht="6.95" customHeight="1">
      <c r="B102" s="56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8"/>
    </row>
    <row r="103" spans="2:18" s="1" customFormat="1" ht="36.950000000000003" customHeight="1">
      <c r="B103" s="31"/>
      <c r="C103" s="191" t="s">
        <v>253</v>
      </c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32"/>
    </row>
    <row r="104" spans="2:18" s="1" customFormat="1" ht="6.95" customHeight="1">
      <c r="B104" s="31"/>
      <c r="R104" s="32"/>
    </row>
    <row r="105" spans="2:18" s="1" customFormat="1" ht="30" customHeight="1">
      <c r="B105" s="31"/>
      <c r="C105" s="28" t="s">
        <v>16</v>
      </c>
      <c r="F105" s="226" t="str">
        <f>F6</f>
        <v>Modernizácia pracovísk akútnej zdravotnej starostlivosti Gynekologicko - pôrodníckeho oddelenia v Nemocnici Krompachy</v>
      </c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R105" s="32"/>
    </row>
    <row r="106" spans="2:18" ht="30" customHeight="1">
      <c r="B106" s="23"/>
      <c r="C106" s="28" t="s">
        <v>216</v>
      </c>
      <c r="F106" s="226" t="s">
        <v>3576</v>
      </c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R106" s="24"/>
    </row>
    <row r="107" spans="2:18" s="1" customFormat="1" ht="36.950000000000003" customHeight="1">
      <c r="B107" s="31"/>
      <c r="C107" s="62" t="s">
        <v>2969</v>
      </c>
      <c r="F107" s="193" t="str">
        <f>F8</f>
        <v>08.4 - Hlasová signalizácia požiaru - 4.NP</v>
      </c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R107" s="32"/>
    </row>
    <row r="108" spans="2:18" s="1" customFormat="1" ht="6.95" customHeight="1">
      <c r="B108" s="31"/>
      <c r="R108" s="32"/>
    </row>
    <row r="109" spans="2:18" s="1" customFormat="1" ht="18" customHeight="1">
      <c r="B109" s="31"/>
      <c r="C109" s="28" t="s">
        <v>20</v>
      </c>
      <c r="F109" s="26" t="str">
        <f>F10</f>
        <v>Nemocnica Krompachy</v>
      </c>
      <c r="K109" s="28" t="s">
        <v>22</v>
      </c>
      <c r="M109" s="228" t="str">
        <f>IF(O10="","",O10)</f>
        <v>15. 5. 2018</v>
      </c>
      <c r="N109" s="228"/>
      <c r="O109" s="228"/>
      <c r="P109" s="228"/>
      <c r="R109" s="32"/>
    </row>
    <row r="110" spans="2:18" s="1" customFormat="1" ht="6.95" customHeight="1">
      <c r="B110" s="31"/>
      <c r="R110" s="32"/>
    </row>
    <row r="111" spans="2:18" s="1" customFormat="1" ht="15">
      <c r="B111" s="31"/>
      <c r="C111" s="28" t="s">
        <v>24</v>
      </c>
      <c r="F111" s="26" t="str">
        <f>E13</f>
        <v xml:space="preserve">Nemocnica Krompachy spol., s.r.o., </v>
      </c>
      <c r="K111" s="28" t="s">
        <v>30</v>
      </c>
      <c r="M111" s="202" t="str">
        <f>E19</f>
        <v>ODYSEA-PROJEKT s.r.o. Košice , Ing Komjáthy L.</v>
      </c>
      <c r="N111" s="202"/>
      <c r="O111" s="202"/>
      <c r="P111" s="202"/>
      <c r="Q111" s="202"/>
      <c r="R111" s="32"/>
    </row>
    <row r="112" spans="2:18" s="1" customFormat="1" ht="14.45" customHeight="1">
      <c r="B112" s="31"/>
      <c r="C112" s="28" t="s">
        <v>28</v>
      </c>
      <c r="F112" s="26" t="str">
        <f>IF(E16="","",E16)</f>
        <v>Výber</v>
      </c>
      <c r="K112" s="28" t="s">
        <v>33</v>
      </c>
      <c r="M112" s="202" t="str">
        <f>E22</f>
        <v xml:space="preserve"> </v>
      </c>
      <c r="N112" s="202"/>
      <c r="O112" s="202"/>
      <c r="P112" s="202"/>
      <c r="Q112" s="202"/>
      <c r="R112" s="32"/>
    </row>
    <row r="113" spans="2:65" s="1" customFormat="1" ht="10.35" customHeight="1">
      <c r="B113" s="31"/>
      <c r="R113" s="32"/>
    </row>
    <row r="114" spans="2:65" s="9" customFormat="1" ht="29.25" customHeight="1">
      <c r="B114" s="117"/>
      <c r="C114" s="118" t="s">
        <v>254</v>
      </c>
      <c r="D114" s="119" t="s">
        <v>255</v>
      </c>
      <c r="E114" s="119" t="s">
        <v>57</v>
      </c>
      <c r="F114" s="229" t="s">
        <v>256</v>
      </c>
      <c r="G114" s="229"/>
      <c r="H114" s="229"/>
      <c r="I114" s="229"/>
      <c r="J114" s="119" t="s">
        <v>257</v>
      </c>
      <c r="K114" s="119" t="s">
        <v>258</v>
      </c>
      <c r="L114" s="229" t="s">
        <v>259</v>
      </c>
      <c r="M114" s="229"/>
      <c r="N114" s="229" t="s">
        <v>222</v>
      </c>
      <c r="O114" s="229"/>
      <c r="P114" s="229"/>
      <c r="Q114" s="230"/>
      <c r="R114" s="120"/>
      <c r="T114" s="68" t="s">
        <v>260</v>
      </c>
      <c r="U114" s="69" t="s">
        <v>39</v>
      </c>
      <c r="V114" s="69" t="s">
        <v>261</v>
      </c>
      <c r="W114" s="69" t="s">
        <v>262</v>
      </c>
      <c r="X114" s="69" t="s">
        <v>263</v>
      </c>
      <c r="Y114" s="69" t="s">
        <v>264</v>
      </c>
      <c r="Z114" s="69" t="s">
        <v>265</v>
      </c>
      <c r="AA114" s="70" t="s">
        <v>266</v>
      </c>
    </row>
    <row r="115" spans="2:65" s="1" customFormat="1" ht="29.25" customHeight="1">
      <c r="B115" s="31"/>
      <c r="C115" s="72" t="s">
        <v>218</v>
      </c>
      <c r="N115" s="215">
        <f>BK115</f>
        <v>0</v>
      </c>
      <c r="O115" s="216"/>
      <c r="P115" s="216"/>
      <c r="Q115" s="216"/>
      <c r="R115" s="32"/>
      <c r="T115" s="71"/>
      <c r="U115" s="45"/>
      <c r="V115" s="45"/>
      <c r="W115" s="121">
        <f>W116</f>
        <v>0</v>
      </c>
      <c r="X115" s="45"/>
      <c r="Y115" s="121">
        <f>Y116</f>
        <v>0</v>
      </c>
      <c r="Z115" s="45"/>
      <c r="AA115" s="122">
        <f>AA116</f>
        <v>0</v>
      </c>
      <c r="AT115" s="19" t="s">
        <v>74</v>
      </c>
      <c r="AU115" s="19" t="s">
        <v>224</v>
      </c>
      <c r="BK115" s="123">
        <f>BK116</f>
        <v>0</v>
      </c>
    </row>
    <row r="116" spans="2:65" s="10" customFormat="1" ht="37.35" customHeight="1">
      <c r="B116" s="124"/>
      <c r="D116" s="125" t="s">
        <v>3578</v>
      </c>
      <c r="E116" s="125"/>
      <c r="F116" s="125"/>
      <c r="G116" s="125"/>
      <c r="H116" s="125"/>
      <c r="I116" s="125"/>
      <c r="J116" s="125"/>
      <c r="K116" s="125"/>
      <c r="L116" s="125"/>
      <c r="M116" s="125"/>
      <c r="N116" s="217">
        <f>BK116</f>
        <v>0</v>
      </c>
      <c r="O116" s="218"/>
      <c r="P116" s="218"/>
      <c r="Q116" s="218"/>
      <c r="R116" s="126"/>
      <c r="T116" s="127"/>
      <c r="W116" s="128">
        <f>W117+W122+W133</f>
        <v>0</v>
      </c>
      <c r="Y116" s="128">
        <f>Y117+Y122+Y133</f>
        <v>0</v>
      </c>
      <c r="AA116" s="129">
        <f>AA117+AA122+AA133</f>
        <v>0</v>
      </c>
      <c r="AR116" s="130" t="s">
        <v>277</v>
      </c>
      <c r="AT116" s="131" t="s">
        <v>74</v>
      </c>
      <c r="AU116" s="131" t="s">
        <v>75</v>
      </c>
      <c r="AY116" s="130" t="s">
        <v>267</v>
      </c>
      <c r="BK116" s="132">
        <f>BK117+BK122+BK133</f>
        <v>0</v>
      </c>
    </row>
    <row r="117" spans="2:65" s="10" customFormat="1" ht="19.899999999999999" customHeight="1">
      <c r="B117" s="124"/>
      <c r="D117" s="133" t="s">
        <v>3768</v>
      </c>
      <c r="E117" s="133"/>
      <c r="F117" s="133"/>
      <c r="G117" s="133"/>
      <c r="H117" s="133"/>
      <c r="I117" s="133"/>
      <c r="J117" s="133"/>
      <c r="K117" s="133"/>
      <c r="L117" s="133"/>
      <c r="M117" s="133"/>
      <c r="N117" s="212">
        <f>BK117</f>
        <v>0</v>
      </c>
      <c r="O117" s="213"/>
      <c r="P117" s="213"/>
      <c r="Q117" s="213"/>
      <c r="R117" s="126"/>
      <c r="T117" s="127"/>
      <c r="W117" s="128">
        <f>SUM(W118:W121)</f>
        <v>0</v>
      </c>
      <c r="Y117" s="128">
        <f>SUM(Y118:Y121)</f>
        <v>0</v>
      </c>
      <c r="AA117" s="129">
        <f>SUM(AA118:AA121)</f>
        <v>0</v>
      </c>
      <c r="AR117" s="130" t="s">
        <v>277</v>
      </c>
      <c r="AT117" s="131" t="s">
        <v>74</v>
      </c>
      <c r="AU117" s="131" t="s">
        <v>83</v>
      </c>
      <c r="AY117" s="130" t="s">
        <v>267</v>
      </c>
      <c r="BK117" s="132">
        <f>SUM(BK118:BK121)</f>
        <v>0</v>
      </c>
    </row>
    <row r="118" spans="2:65" s="1" customFormat="1" ht="16.5" customHeight="1">
      <c r="B118" s="134"/>
      <c r="C118" s="135" t="s">
        <v>83</v>
      </c>
      <c r="D118" s="135" t="s">
        <v>268</v>
      </c>
      <c r="E118" s="136" t="s">
        <v>3724</v>
      </c>
      <c r="F118" s="219" t="s">
        <v>3725</v>
      </c>
      <c r="G118" s="219"/>
      <c r="H118" s="219"/>
      <c r="I118" s="219"/>
      <c r="J118" s="137" t="s">
        <v>374</v>
      </c>
      <c r="K118" s="138">
        <v>22</v>
      </c>
      <c r="L118" s="220"/>
      <c r="M118" s="220"/>
      <c r="N118" s="220">
        <f>ROUND(L118*K118,2)</f>
        <v>0</v>
      </c>
      <c r="O118" s="220"/>
      <c r="P118" s="220"/>
      <c r="Q118" s="220"/>
      <c r="R118" s="139"/>
      <c r="T118" s="140" t="s">
        <v>5</v>
      </c>
      <c r="U118" s="38" t="s">
        <v>42</v>
      </c>
      <c r="V118" s="141">
        <v>0</v>
      </c>
      <c r="W118" s="141">
        <f>V118*K118</f>
        <v>0</v>
      </c>
      <c r="X118" s="141">
        <v>0</v>
      </c>
      <c r="Y118" s="141">
        <f>X118*K118</f>
        <v>0</v>
      </c>
      <c r="Z118" s="141">
        <v>0</v>
      </c>
      <c r="AA118" s="142">
        <f>Z118*K118</f>
        <v>0</v>
      </c>
      <c r="AR118" s="19" t="s">
        <v>518</v>
      </c>
      <c r="AT118" s="19" t="s">
        <v>268</v>
      </c>
      <c r="AU118" s="19" t="s">
        <v>102</v>
      </c>
      <c r="AY118" s="19" t="s">
        <v>267</v>
      </c>
      <c r="BE118" s="143">
        <f>IF(U118="základná",N118,0)</f>
        <v>0</v>
      </c>
      <c r="BF118" s="143">
        <f>IF(U118="znížená",N118,0)</f>
        <v>0</v>
      </c>
      <c r="BG118" s="143">
        <f>IF(U118="zákl. prenesená",N118,0)</f>
        <v>0</v>
      </c>
      <c r="BH118" s="143">
        <f>IF(U118="zníž. prenesená",N118,0)</f>
        <v>0</v>
      </c>
      <c r="BI118" s="143">
        <f>IF(U118="nulová",N118,0)</f>
        <v>0</v>
      </c>
      <c r="BJ118" s="19" t="s">
        <v>102</v>
      </c>
      <c r="BK118" s="143">
        <f>ROUND(L118*K118,2)</f>
        <v>0</v>
      </c>
      <c r="BL118" s="19" t="s">
        <v>518</v>
      </c>
      <c r="BM118" s="19" t="s">
        <v>102</v>
      </c>
    </row>
    <row r="119" spans="2:65" s="1" customFormat="1" ht="16.5" customHeight="1">
      <c r="B119" s="134"/>
      <c r="C119" s="135" t="s">
        <v>102</v>
      </c>
      <c r="D119" s="135" t="s">
        <v>268</v>
      </c>
      <c r="E119" s="136" t="s">
        <v>3726</v>
      </c>
      <c r="F119" s="219" t="s">
        <v>3727</v>
      </c>
      <c r="G119" s="219"/>
      <c r="H119" s="219"/>
      <c r="I119" s="219"/>
      <c r="J119" s="137" t="s">
        <v>374</v>
      </c>
      <c r="K119" s="138">
        <v>5</v>
      </c>
      <c r="L119" s="220"/>
      <c r="M119" s="220"/>
      <c r="N119" s="220">
        <f>ROUND(L119*K119,2)</f>
        <v>0</v>
      </c>
      <c r="O119" s="220"/>
      <c r="P119" s="220"/>
      <c r="Q119" s="220"/>
      <c r="R119" s="139"/>
      <c r="T119" s="140" t="s">
        <v>5</v>
      </c>
      <c r="U119" s="38" t="s">
        <v>42</v>
      </c>
      <c r="V119" s="141">
        <v>0</v>
      </c>
      <c r="W119" s="141">
        <f>V119*K119</f>
        <v>0</v>
      </c>
      <c r="X119" s="141">
        <v>0</v>
      </c>
      <c r="Y119" s="141">
        <f>X119*K119</f>
        <v>0</v>
      </c>
      <c r="Z119" s="141">
        <v>0</v>
      </c>
      <c r="AA119" s="142">
        <f>Z119*K119</f>
        <v>0</v>
      </c>
      <c r="AR119" s="19" t="s">
        <v>518</v>
      </c>
      <c r="AT119" s="19" t="s">
        <v>268</v>
      </c>
      <c r="AU119" s="19" t="s">
        <v>102</v>
      </c>
      <c r="AY119" s="19" t="s">
        <v>267</v>
      </c>
      <c r="BE119" s="143">
        <f>IF(U119="základná",N119,0)</f>
        <v>0</v>
      </c>
      <c r="BF119" s="143">
        <f>IF(U119="znížená",N119,0)</f>
        <v>0</v>
      </c>
      <c r="BG119" s="143">
        <f>IF(U119="zákl. prenesená",N119,0)</f>
        <v>0</v>
      </c>
      <c r="BH119" s="143">
        <f>IF(U119="zníž. prenesená",N119,0)</f>
        <v>0</v>
      </c>
      <c r="BI119" s="143">
        <f>IF(U119="nulová",N119,0)</f>
        <v>0</v>
      </c>
      <c r="BJ119" s="19" t="s">
        <v>102</v>
      </c>
      <c r="BK119" s="143">
        <f>ROUND(L119*K119,2)</f>
        <v>0</v>
      </c>
      <c r="BL119" s="19" t="s">
        <v>518</v>
      </c>
      <c r="BM119" s="19" t="s">
        <v>272</v>
      </c>
    </row>
    <row r="120" spans="2:65" s="1" customFormat="1" ht="16.5" customHeight="1">
      <c r="B120" s="134"/>
      <c r="C120" s="135" t="s">
        <v>277</v>
      </c>
      <c r="D120" s="135" t="s">
        <v>268</v>
      </c>
      <c r="E120" s="136" t="s">
        <v>3728</v>
      </c>
      <c r="F120" s="219" t="s">
        <v>3729</v>
      </c>
      <c r="G120" s="219"/>
      <c r="H120" s="219"/>
      <c r="I120" s="219"/>
      <c r="J120" s="137" t="s">
        <v>374</v>
      </c>
      <c r="K120" s="138">
        <v>17</v>
      </c>
      <c r="L120" s="220"/>
      <c r="M120" s="220"/>
      <c r="N120" s="220">
        <f>ROUND(L120*K120,2)</f>
        <v>0</v>
      </c>
      <c r="O120" s="220"/>
      <c r="P120" s="220"/>
      <c r="Q120" s="220"/>
      <c r="R120" s="139"/>
      <c r="T120" s="140" t="s">
        <v>5</v>
      </c>
      <c r="U120" s="38" t="s">
        <v>42</v>
      </c>
      <c r="V120" s="141">
        <v>0</v>
      </c>
      <c r="W120" s="141">
        <f>V120*K120</f>
        <v>0</v>
      </c>
      <c r="X120" s="141">
        <v>0</v>
      </c>
      <c r="Y120" s="141">
        <f>X120*K120</f>
        <v>0</v>
      </c>
      <c r="Z120" s="141">
        <v>0</v>
      </c>
      <c r="AA120" s="142">
        <f>Z120*K120</f>
        <v>0</v>
      </c>
      <c r="AR120" s="19" t="s">
        <v>518</v>
      </c>
      <c r="AT120" s="19" t="s">
        <v>268</v>
      </c>
      <c r="AU120" s="19" t="s">
        <v>102</v>
      </c>
      <c r="AY120" s="19" t="s">
        <v>267</v>
      </c>
      <c r="BE120" s="143">
        <f>IF(U120="základná",N120,0)</f>
        <v>0</v>
      </c>
      <c r="BF120" s="143">
        <f>IF(U120="znížená",N120,0)</f>
        <v>0</v>
      </c>
      <c r="BG120" s="143">
        <f>IF(U120="zákl. prenesená",N120,0)</f>
        <v>0</v>
      </c>
      <c r="BH120" s="143">
        <f>IF(U120="zníž. prenesená",N120,0)</f>
        <v>0</v>
      </c>
      <c r="BI120" s="143">
        <f>IF(U120="nulová",N120,0)</f>
        <v>0</v>
      </c>
      <c r="BJ120" s="19" t="s">
        <v>102</v>
      </c>
      <c r="BK120" s="143">
        <f>ROUND(L120*K120,2)</f>
        <v>0</v>
      </c>
      <c r="BL120" s="19" t="s">
        <v>518</v>
      </c>
      <c r="BM120" s="19" t="s">
        <v>289</v>
      </c>
    </row>
    <row r="121" spans="2:65" s="1" customFormat="1" ht="25.5" customHeight="1">
      <c r="B121" s="134"/>
      <c r="C121" s="135" t="s">
        <v>272</v>
      </c>
      <c r="D121" s="135" t="s">
        <v>268</v>
      </c>
      <c r="E121" s="136" t="s">
        <v>3730</v>
      </c>
      <c r="F121" s="219" t="s">
        <v>3731</v>
      </c>
      <c r="G121" s="219"/>
      <c r="H121" s="219"/>
      <c r="I121" s="219"/>
      <c r="J121" s="137" t="s">
        <v>374</v>
      </c>
      <c r="K121" s="138">
        <v>22</v>
      </c>
      <c r="L121" s="220"/>
      <c r="M121" s="220"/>
      <c r="N121" s="220">
        <f>ROUND(L121*K121,2)</f>
        <v>0</v>
      </c>
      <c r="O121" s="220"/>
      <c r="P121" s="220"/>
      <c r="Q121" s="220"/>
      <c r="R121" s="139"/>
      <c r="T121" s="140" t="s">
        <v>5</v>
      </c>
      <c r="U121" s="38" t="s">
        <v>42</v>
      </c>
      <c r="V121" s="141">
        <v>0</v>
      </c>
      <c r="W121" s="141">
        <f>V121*K121</f>
        <v>0</v>
      </c>
      <c r="X121" s="141">
        <v>0</v>
      </c>
      <c r="Y121" s="141">
        <f>X121*K121</f>
        <v>0</v>
      </c>
      <c r="Z121" s="141">
        <v>0</v>
      </c>
      <c r="AA121" s="142">
        <f>Z121*K121</f>
        <v>0</v>
      </c>
      <c r="AR121" s="19" t="s">
        <v>518</v>
      </c>
      <c r="AT121" s="19" t="s">
        <v>268</v>
      </c>
      <c r="AU121" s="19" t="s">
        <v>102</v>
      </c>
      <c r="AY121" s="19" t="s">
        <v>267</v>
      </c>
      <c r="BE121" s="143">
        <f>IF(U121="základná",N121,0)</f>
        <v>0</v>
      </c>
      <c r="BF121" s="143">
        <f>IF(U121="znížená",N121,0)</f>
        <v>0</v>
      </c>
      <c r="BG121" s="143">
        <f>IF(U121="zákl. prenesená",N121,0)</f>
        <v>0</v>
      </c>
      <c r="BH121" s="143">
        <f>IF(U121="zníž. prenesená",N121,0)</f>
        <v>0</v>
      </c>
      <c r="BI121" s="143">
        <f>IF(U121="nulová",N121,0)</f>
        <v>0</v>
      </c>
      <c r="BJ121" s="19" t="s">
        <v>102</v>
      </c>
      <c r="BK121" s="143">
        <f>ROUND(L121*K121,2)</f>
        <v>0</v>
      </c>
      <c r="BL121" s="19" t="s">
        <v>518</v>
      </c>
      <c r="BM121" s="19" t="s">
        <v>297</v>
      </c>
    </row>
    <row r="122" spans="2:65" s="10" customFormat="1" ht="29.85" customHeight="1">
      <c r="B122" s="124"/>
      <c r="D122" s="133" t="s">
        <v>3769</v>
      </c>
      <c r="E122" s="133"/>
      <c r="F122" s="133"/>
      <c r="G122" s="133"/>
      <c r="H122" s="133"/>
      <c r="I122" s="133"/>
      <c r="J122" s="133"/>
      <c r="K122" s="133"/>
      <c r="L122" s="133"/>
      <c r="M122" s="133"/>
      <c r="N122" s="208">
        <f>BK122</f>
        <v>0</v>
      </c>
      <c r="O122" s="209"/>
      <c r="P122" s="209"/>
      <c r="Q122" s="209"/>
      <c r="R122" s="126"/>
      <c r="T122" s="127"/>
      <c r="W122" s="128">
        <f>SUM(W123:W132)</f>
        <v>0</v>
      </c>
      <c r="Y122" s="128">
        <f>SUM(Y123:Y132)</f>
        <v>0</v>
      </c>
      <c r="AA122" s="129">
        <f>SUM(AA123:AA132)</f>
        <v>0</v>
      </c>
      <c r="AR122" s="130" t="s">
        <v>277</v>
      </c>
      <c r="AT122" s="131" t="s">
        <v>74</v>
      </c>
      <c r="AU122" s="131" t="s">
        <v>83</v>
      </c>
      <c r="AY122" s="130" t="s">
        <v>267</v>
      </c>
      <c r="BK122" s="132">
        <f>SUM(BK123:BK132)</f>
        <v>0</v>
      </c>
    </row>
    <row r="123" spans="2:65" s="1" customFormat="1" ht="25.5" customHeight="1">
      <c r="B123" s="134"/>
      <c r="C123" s="135" t="s">
        <v>285</v>
      </c>
      <c r="D123" s="135" t="s">
        <v>268</v>
      </c>
      <c r="E123" s="136" t="s">
        <v>3746</v>
      </c>
      <c r="F123" s="219" t="s">
        <v>3747</v>
      </c>
      <c r="G123" s="219"/>
      <c r="H123" s="219"/>
      <c r="I123" s="219"/>
      <c r="J123" s="137" t="s">
        <v>322</v>
      </c>
      <c r="K123" s="138">
        <v>220</v>
      </c>
      <c r="L123" s="220"/>
      <c r="M123" s="220"/>
      <c r="N123" s="220">
        <f t="shared" ref="N123:N132" si="0">ROUND(L123*K123,2)</f>
        <v>0</v>
      </c>
      <c r="O123" s="220"/>
      <c r="P123" s="220"/>
      <c r="Q123" s="220"/>
      <c r="R123" s="139"/>
      <c r="T123" s="140" t="s">
        <v>5</v>
      </c>
      <c r="U123" s="38" t="s">
        <v>42</v>
      </c>
      <c r="V123" s="141">
        <v>0</v>
      </c>
      <c r="W123" s="141">
        <f t="shared" ref="W123:W132" si="1">V123*K123</f>
        <v>0</v>
      </c>
      <c r="X123" s="141">
        <v>0</v>
      </c>
      <c r="Y123" s="141">
        <f t="shared" ref="Y123:Y132" si="2">X123*K123</f>
        <v>0</v>
      </c>
      <c r="Z123" s="141">
        <v>0</v>
      </c>
      <c r="AA123" s="142">
        <f t="shared" ref="AA123:AA132" si="3">Z123*K123</f>
        <v>0</v>
      </c>
      <c r="AR123" s="19" t="s">
        <v>518</v>
      </c>
      <c r="AT123" s="19" t="s">
        <v>268</v>
      </c>
      <c r="AU123" s="19" t="s">
        <v>102</v>
      </c>
      <c r="AY123" s="19" t="s">
        <v>267</v>
      </c>
      <c r="BE123" s="143">
        <f t="shared" ref="BE123:BE132" si="4">IF(U123="základná",N123,0)</f>
        <v>0</v>
      </c>
      <c r="BF123" s="143">
        <f t="shared" ref="BF123:BF132" si="5">IF(U123="znížená",N123,0)</f>
        <v>0</v>
      </c>
      <c r="BG123" s="143">
        <f t="shared" ref="BG123:BG132" si="6">IF(U123="zákl. prenesená",N123,0)</f>
        <v>0</v>
      </c>
      <c r="BH123" s="143">
        <f t="shared" ref="BH123:BH132" si="7">IF(U123="zníž. prenesená",N123,0)</f>
        <v>0</v>
      </c>
      <c r="BI123" s="143">
        <f t="shared" ref="BI123:BI132" si="8">IF(U123="nulová",N123,0)</f>
        <v>0</v>
      </c>
      <c r="BJ123" s="19" t="s">
        <v>102</v>
      </c>
      <c r="BK123" s="143">
        <f t="shared" ref="BK123:BK132" si="9">ROUND(L123*K123,2)</f>
        <v>0</v>
      </c>
      <c r="BL123" s="19" t="s">
        <v>518</v>
      </c>
      <c r="BM123" s="19" t="s">
        <v>306</v>
      </c>
    </row>
    <row r="124" spans="2:65" s="1" customFormat="1" ht="25.5" customHeight="1">
      <c r="B124" s="134"/>
      <c r="C124" s="135" t="s">
        <v>289</v>
      </c>
      <c r="D124" s="135" t="s">
        <v>268</v>
      </c>
      <c r="E124" s="136" t="s">
        <v>3748</v>
      </c>
      <c r="F124" s="219" t="s">
        <v>3641</v>
      </c>
      <c r="G124" s="219"/>
      <c r="H124" s="219"/>
      <c r="I124" s="219"/>
      <c r="J124" s="137" t="s">
        <v>322</v>
      </c>
      <c r="K124" s="138">
        <v>30</v>
      </c>
      <c r="L124" s="220"/>
      <c r="M124" s="220"/>
      <c r="N124" s="220">
        <f t="shared" si="0"/>
        <v>0</v>
      </c>
      <c r="O124" s="220"/>
      <c r="P124" s="220"/>
      <c r="Q124" s="220"/>
      <c r="R124" s="139"/>
      <c r="T124" s="140" t="s">
        <v>5</v>
      </c>
      <c r="U124" s="38" t="s">
        <v>42</v>
      </c>
      <c r="V124" s="141">
        <v>0</v>
      </c>
      <c r="W124" s="141">
        <f t="shared" si="1"/>
        <v>0</v>
      </c>
      <c r="X124" s="141">
        <v>0</v>
      </c>
      <c r="Y124" s="141">
        <f t="shared" si="2"/>
        <v>0</v>
      </c>
      <c r="Z124" s="141">
        <v>0</v>
      </c>
      <c r="AA124" s="142">
        <f t="shared" si="3"/>
        <v>0</v>
      </c>
      <c r="AR124" s="19" t="s">
        <v>518</v>
      </c>
      <c r="AT124" s="19" t="s">
        <v>268</v>
      </c>
      <c r="AU124" s="19" t="s">
        <v>102</v>
      </c>
      <c r="AY124" s="19" t="s">
        <v>267</v>
      </c>
      <c r="BE124" s="143">
        <f t="shared" si="4"/>
        <v>0</v>
      </c>
      <c r="BF124" s="143">
        <f t="shared" si="5"/>
        <v>0</v>
      </c>
      <c r="BG124" s="143">
        <f t="shared" si="6"/>
        <v>0</v>
      </c>
      <c r="BH124" s="143">
        <f t="shared" si="7"/>
        <v>0</v>
      </c>
      <c r="BI124" s="143">
        <f t="shared" si="8"/>
        <v>0</v>
      </c>
      <c r="BJ124" s="19" t="s">
        <v>102</v>
      </c>
      <c r="BK124" s="143">
        <f t="shared" si="9"/>
        <v>0</v>
      </c>
      <c r="BL124" s="19" t="s">
        <v>518</v>
      </c>
      <c r="BM124" s="19" t="s">
        <v>314</v>
      </c>
    </row>
    <row r="125" spans="2:65" s="1" customFormat="1" ht="25.5" customHeight="1">
      <c r="B125" s="134"/>
      <c r="C125" s="135" t="s">
        <v>293</v>
      </c>
      <c r="D125" s="135" t="s">
        <v>268</v>
      </c>
      <c r="E125" s="136" t="s">
        <v>3642</v>
      </c>
      <c r="F125" s="219" t="s">
        <v>3643</v>
      </c>
      <c r="G125" s="219"/>
      <c r="H125" s="219"/>
      <c r="I125" s="219"/>
      <c r="J125" s="137" t="s">
        <v>374</v>
      </c>
      <c r="K125" s="138">
        <v>40</v>
      </c>
      <c r="L125" s="220"/>
      <c r="M125" s="220"/>
      <c r="N125" s="220">
        <f t="shared" si="0"/>
        <v>0</v>
      </c>
      <c r="O125" s="220"/>
      <c r="P125" s="220"/>
      <c r="Q125" s="220"/>
      <c r="R125" s="139"/>
      <c r="T125" s="140" t="s">
        <v>5</v>
      </c>
      <c r="U125" s="38" t="s">
        <v>42</v>
      </c>
      <c r="V125" s="141">
        <v>0</v>
      </c>
      <c r="W125" s="141">
        <f t="shared" si="1"/>
        <v>0</v>
      </c>
      <c r="X125" s="141">
        <v>0</v>
      </c>
      <c r="Y125" s="141">
        <f t="shared" si="2"/>
        <v>0</v>
      </c>
      <c r="Z125" s="141">
        <v>0</v>
      </c>
      <c r="AA125" s="142">
        <f t="shared" si="3"/>
        <v>0</v>
      </c>
      <c r="AR125" s="19" t="s">
        <v>518</v>
      </c>
      <c r="AT125" s="19" t="s">
        <v>268</v>
      </c>
      <c r="AU125" s="19" t="s">
        <v>102</v>
      </c>
      <c r="AY125" s="19" t="s">
        <v>267</v>
      </c>
      <c r="BE125" s="143">
        <f t="shared" si="4"/>
        <v>0</v>
      </c>
      <c r="BF125" s="143">
        <f t="shared" si="5"/>
        <v>0</v>
      </c>
      <c r="BG125" s="143">
        <f t="shared" si="6"/>
        <v>0</v>
      </c>
      <c r="BH125" s="143">
        <f t="shared" si="7"/>
        <v>0</v>
      </c>
      <c r="BI125" s="143">
        <f t="shared" si="8"/>
        <v>0</v>
      </c>
      <c r="BJ125" s="19" t="s">
        <v>102</v>
      </c>
      <c r="BK125" s="143">
        <f t="shared" si="9"/>
        <v>0</v>
      </c>
      <c r="BL125" s="19" t="s">
        <v>518</v>
      </c>
      <c r="BM125" s="19" t="s">
        <v>324</v>
      </c>
    </row>
    <row r="126" spans="2:65" s="1" customFormat="1" ht="51" customHeight="1">
      <c r="B126" s="134"/>
      <c r="C126" s="135" t="s">
        <v>297</v>
      </c>
      <c r="D126" s="135" t="s">
        <v>268</v>
      </c>
      <c r="E126" s="136" t="s">
        <v>3749</v>
      </c>
      <c r="F126" s="219" t="s">
        <v>3750</v>
      </c>
      <c r="G126" s="219"/>
      <c r="H126" s="219"/>
      <c r="I126" s="219"/>
      <c r="J126" s="137" t="s">
        <v>374</v>
      </c>
      <c r="K126" s="138">
        <v>590</v>
      </c>
      <c r="L126" s="220"/>
      <c r="M126" s="220"/>
      <c r="N126" s="220">
        <f t="shared" si="0"/>
        <v>0</v>
      </c>
      <c r="O126" s="220"/>
      <c r="P126" s="220"/>
      <c r="Q126" s="220"/>
      <c r="R126" s="139"/>
      <c r="T126" s="140" t="s">
        <v>5</v>
      </c>
      <c r="U126" s="38" t="s">
        <v>42</v>
      </c>
      <c r="V126" s="141">
        <v>0</v>
      </c>
      <c r="W126" s="141">
        <f t="shared" si="1"/>
        <v>0</v>
      </c>
      <c r="X126" s="141">
        <v>0</v>
      </c>
      <c r="Y126" s="141">
        <f t="shared" si="2"/>
        <v>0</v>
      </c>
      <c r="Z126" s="141">
        <v>0</v>
      </c>
      <c r="AA126" s="142">
        <f t="shared" si="3"/>
        <v>0</v>
      </c>
      <c r="AR126" s="19" t="s">
        <v>518</v>
      </c>
      <c r="AT126" s="19" t="s">
        <v>268</v>
      </c>
      <c r="AU126" s="19" t="s">
        <v>102</v>
      </c>
      <c r="AY126" s="19" t="s">
        <v>267</v>
      </c>
      <c r="BE126" s="143">
        <f t="shared" si="4"/>
        <v>0</v>
      </c>
      <c r="BF126" s="143">
        <f t="shared" si="5"/>
        <v>0</v>
      </c>
      <c r="BG126" s="143">
        <f t="shared" si="6"/>
        <v>0</v>
      </c>
      <c r="BH126" s="143">
        <f t="shared" si="7"/>
        <v>0</v>
      </c>
      <c r="BI126" s="143">
        <f t="shared" si="8"/>
        <v>0</v>
      </c>
      <c r="BJ126" s="19" t="s">
        <v>102</v>
      </c>
      <c r="BK126" s="143">
        <f t="shared" si="9"/>
        <v>0</v>
      </c>
      <c r="BL126" s="19" t="s">
        <v>518</v>
      </c>
      <c r="BM126" s="19" t="s">
        <v>331</v>
      </c>
    </row>
    <row r="127" spans="2:65" s="1" customFormat="1" ht="38.25" customHeight="1">
      <c r="B127" s="134"/>
      <c r="C127" s="163" t="s">
        <v>301</v>
      </c>
      <c r="D127" s="163" t="s">
        <v>268</v>
      </c>
      <c r="E127" s="164" t="s">
        <v>3693</v>
      </c>
      <c r="F127" s="240" t="s">
        <v>4202</v>
      </c>
      <c r="G127" s="240"/>
      <c r="H127" s="240"/>
      <c r="I127" s="240"/>
      <c r="J127" s="165" t="s">
        <v>785</v>
      </c>
      <c r="K127" s="166">
        <v>1</v>
      </c>
      <c r="L127" s="241"/>
      <c r="M127" s="241"/>
      <c r="N127" s="241">
        <f t="shared" si="0"/>
        <v>0</v>
      </c>
      <c r="O127" s="241"/>
      <c r="P127" s="241"/>
      <c r="Q127" s="241"/>
      <c r="R127" s="139"/>
      <c r="T127" s="140" t="s">
        <v>5</v>
      </c>
      <c r="U127" s="38" t="s">
        <v>42</v>
      </c>
      <c r="V127" s="141">
        <v>0</v>
      </c>
      <c r="W127" s="141">
        <f t="shared" si="1"/>
        <v>0</v>
      </c>
      <c r="X127" s="141">
        <v>0</v>
      </c>
      <c r="Y127" s="141">
        <f t="shared" si="2"/>
        <v>0</v>
      </c>
      <c r="Z127" s="141">
        <v>0</v>
      </c>
      <c r="AA127" s="142">
        <f t="shared" si="3"/>
        <v>0</v>
      </c>
      <c r="AR127" s="19" t="s">
        <v>518</v>
      </c>
      <c r="AT127" s="19" t="s">
        <v>268</v>
      </c>
      <c r="AU127" s="19" t="s">
        <v>102</v>
      </c>
      <c r="AY127" s="19" t="s">
        <v>267</v>
      </c>
      <c r="BE127" s="143">
        <f t="shared" si="4"/>
        <v>0</v>
      </c>
      <c r="BF127" s="143">
        <f t="shared" si="5"/>
        <v>0</v>
      </c>
      <c r="BG127" s="143">
        <f t="shared" si="6"/>
        <v>0</v>
      </c>
      <c r="BH127" s="143">
        <f t="shared" si="7"/>
        <v>0</v>
      </c>
      <c r="BI127" s="143">
        <f t="shared" si="8"/>
        <v>0</v>
      </c>
      <c r="BJ127" s="19" t="s">
        <v>102</v>
      </c>
      <c r="BK127" s="143">
        <f t="shared" si="9"/>
        <v>0</v>
      </c>
      <c r="BL127" s="19" t="s">
        <v>518</v>
      </c>
      <c r="BM127" s="19" t="s">
        <v>338</v>
      </c>
    </row>
    <row r="128" spans="2:65" s="1" customFormat="1" ht="38.25" customHeight="1">
      <c r="B128" s="134"/>
      <c r="C128" s="163" t="s">
        <v>306</v>
      </c>
      <c r="D128" s="163" t="s">
        <v>268</v>
      </c>
      <c r="E128" s="164" t="s">
        <v>3694</v>
      </c>
      <c r="F128" s="240" t="s">
        <v>4203</v>
      </c>
      <c r="G128" s="240"/>
      <c r="H128" s="240"/>
      <c r="I128" s="240"/>
      <c r="J128" s="165" t="s">
        <v>1908</v>
      </c>
      <c r="K128" s="166">
        <v>1</v>
      </c>
      <c r="L128" s="241"/>
      <c r="M128" s="241"/>
      <c r="N128" s="241">
        <f t="shared" si="0"/>
        <v>0</v>
      </c>
      <c r="O128" s="241"/>
      <c r="P128" s="241"/>
      <c r="Q128" s="241"/>
      <c r="R128" s="139"/>
      <c r="T128" s="140" t="s">
        <v>5</v>
      </c>
      <c r="U128" s="38" t="s">
        <v>42</v>
      </c>
      <c r="V128" s="141">
        <v>0</v>
      </c>
      <c r="W128" s="141">
        <f t="shared" si="1"/>
        <v>0</v>
      </c>
      <c r="X128" s="141">
        <v>0</v>
      </c>
      <c r="Y128" s="141">
        <f t="shared" si="2"/>
        <v>0</v>
      </c>
      <c r="Z128" s="141">
        <v>0</v>
      </c>
      <c r="AA128" s="142">
        <f t="shared" si="3"/>
        <v>0</v>
      </c>
      <c r="AR128" s="19" t="s">
        <v>518</v>
      </c>
      <c r="AT128" s="19" t="s">
        <v>268</v>
      </c>
      <c r="AU128" s="19" t="s">
        <v>102</v>
      </c>
      <c r="AY128" s="19" t="s">
        <v>267</v>
      </c>
      <c r="BE128" s="143">
        <f t="shared" si="4"/>
        <v>0</v>
      </c>
      <c r="BF128" s="143">
        <f t="shared" si="5"/>
        <v>0</v>
      </c>
      <c r="BG128" s="143">
        <f t="shared" si="6"/>
        <v>0</v>
      </c>
      <c r="BH128" s="143">
        <f t="shared" si="7"/>
        <v>0</v>
      </c>
      <c r="BI128" s="143">
        <f t="shared" si="8"/>
        <v>0</v>
      </c>
      <c r="BJ128" s="19" t="s">
        <v>102</v>
      </c>
      <c r="BK128" s="143">
        <f t="shared" si="9"/>
        <v>0</v>
      </c>
      <c r="BL128" s="19" t="s">
        <v>518</v>
      </c>
      <c r="BM128" s="19" t="s">
        <v>10</v>
      </c>
    </row>
    <row r="129" spans="2:65" s="1" customFormat="1" ht="25.5" customHeight="1">
      <c r="B129" s="134"/>
      <c r="C129" s="135" t="s">
        <v>310</v>
      </c>
      <c r="D129" s="135" t="s">
        <v>268</v>
      </c>
      <c r="E129" s="136" t="s">
        <v>3771</v>
      </c>
      <c r="F129" s="219" t="s">
        <v>3696</v>
      </c>
      <c r="G129" s="219"/>
      <c r="H129" s="219"/>
      <c r="I129" s="219"/>
      <c r="J129" s="137" t="s">
        <v>374</v>
      </c>
      <c r="K129" s="138">
        <v>1</v>
      </c>
      <c r="L129" s="220"/>
      <c r="M129" s="220"/>
      <c r="N129" s="220">
        <f t="shared" si="0"/>
        <v>0</v>
      </c>
      <c r="O129" s="220"/>
      <c r="P129" s="220"/>
      <c r="Q129" s="220"/>
      <c r="R129" s="139"/>
      <c r="T129" s="140" t="s">
        <v>5</v>
      </c>
      <c r="U129" s="38" t="s">
        <v>42</v>
      </c>
      <c r="V129" s="141">
        <v>0</v>
      </c>
      <c r="W129" s="141">
        <f t="shared" si="1"/>
        <v>0</v>
      </c>
      <c r="X129" s="141">
        <v>0</v>
      </c>
      <c r="Y129" s="141">
        <f t="shared" si="2"/>
        <v>0</v>
      </c>
      <c r="Z129" s="141">
        <v>0</v>
      </c>
      <c r="AA129" s="142">
        <f t="shared" si="3"/>
        <v>0</v>
      </c>
      <c r="AR129" s="19" t="s">
        <v>518</v>
      </c>
      <c r="AT129" s="19" t="s">
        <v>268</v>
      </c>
      <c r="AU129" s="19" t="s">
        <v>102</v>
      </c>
      <c r="AY129" s="19" t="s">
        <v>267</v>
      </c>
      <c r="BE129" s="143">
        <f t="shared" si="4"/>
        <v>0</v>
      </c>
      <c r="BF129" s="143">
        <f t="shared" si="5"/>
        <v>0</v>
      </c>
      <c r="BG129" s="143">
        <f t="shared" si="6"/>
        <v>0</v>
      </c>
      <c r="BH129" s="143">
        <f t="shared" si="7"/>
        <v>0</v>
      </c>
      <c r="BI129" s="143">
        <f t="shared" si="8"/>
        <v>0</v>
      </c>
      <c r="BJ129" s="19" t="s">
        <v>102</v>
      </c>
      <c r="BK129" s="143">
        <f t="shared" si="9"/>
        <v>0</v>
      </c>
      <c r="BL129" s="19" t="s">
        <v>518</v>
      </c>
      <c r="BM129" s="19" t="s">
        <v>352</v>
      </c>
    </row>
    <row r="130" spans="2:65" s="1" customFormat="1" ht="16.5" customHeight="1">
      <c r="B130" s="134"/>
      <c r="C130" s="135" t="s">
        <v>314</v>
      </c>
      <c r="D130" s="135" t="s">
        <v>268</v>
      </c>
      <c r="E130" s="136" t="s">
        <v>3772</v>
      </c>
      <c r="F130" s="219" t="s">
        <v>3758</v>
      </c>
      <c r="G130" s="219"/>
      <c r="H130" s="219"/>
      <c r="I130" s="219"/>
      <c r="J130" s="137" t="s">
        <v>374</v>
      </c>
      <c r="K130" s="138">
        <v>1</v>
      </c>
      <c r="L130" s="220"/>
      <c r="M130" s="220"/>
      <c r="N130" s="220">
        <f t="shared" si="0"/>
        <v>0</v>
      </c>
      <c r="O130" s="220"/>
      <c r="P130" s="220"/>
      <c r="Q130" s="220"/>
      <c r="R130" s="139"/>
      <c r="T130" s="140" t="s">
        <v>5</v>
      </c>
      <c r="U130" s="38" t="s">
        <v>42</v>
      </c>
      <c r="V130" s="141">
        <v>0</v>
      </c>
      <c r="W130" s="141">
        <f t="shared" si="1"/>
        <v>0</v>
      </c>
      <c r="X130" s="141">
        <v>0</v>
      </c>
      <c r="Y130" s="141">
        <f t="shared" si="2"/>
        <v>0</v>
      </c>
      <c r="Z130" s="141">
        <v>0</v>
      </c>
      <c r="AA130" s="142">
        <f t="shared" si="3"/>
        <v>0</v>
      </c>
      <c r="AR130" s="19" t="s">
        <v>518</v>
      </c>
      <c r="AT130" s="19" t="s">
        <v>268</v>
      </c>
      <c r="AU130" s="19" t="s">
        <v>102</v>
      </c>
      <c r="AY130" s="19" t="s">
        <v>267</v>
      </c>
      <c r="BE130" s="143">
        <f t="shared" si="4"/>
        <v>0</v>
      </c>
      <c r="BF130" s="143">
        <f t="shared" si="5"/>
        <v>0</v>
      </c>
      <c r="BG130" s="143">
        <f t="shared" si="6"/>
        <v>0</v>
      </c>
      <c r="BH130" s="143">
        <f t="shared" si="7"/>
        <v>0</v>
      </c>
      <c r="BI130" s="143">
        <f t="shared" si="8"/>
        <v>0</v>
      </c>
      <c r="BJ130" s="19" t="s">
        <v>102</v>
      </c>
      <c r="BK130" s="143">
        <f t="shared" si="9"/>
        <v>0</v>
      </c>
      <c r="BL130" s="19" t="s">
        <v>518</v>
      </c>
      <c r="BM130" s="19" t="s">
        <v>360</v>
      </c>
    </row>
    <row r="131" spans="2:65" s="1" customFormat="1" ht="38.25" customHeight="1">
      <c r="B131" s="134"/>
      <c r="C131" s="163" t="s">
        <v>319</v>
      </c>
      <c r="D131" s="163" t="s">
        <v>268</v>
      </c>
      <c r="E131" s="164" t="s">
        <v>3773</v>
      </c>
      <c r="F131" s="240" t="s">
        <v>4204</v>
      </c>
      <c r="G131" s="240"/>
      <c r="H131" s="240"/>
      <c r="I131" s="240"/>
      <c r="J131" s="165" t="s">
        <v>1908</v>
      </c>
      <c r="K131" s="166">
        <v>1</v>
      </c>
      <c r="L131" s="241"/>
      <c r="M131" s="241"/>
      <c r="N131" s="241">
        <f t="shared" si="0"/>
        <v>0</v>
      </c>
      <c r="O131" s="241"/>
      <c r="P131" s="241"/>
      <c r="Q131" s="241"/>
      <c r="R131" s="139"/>
      <c r="T131" s="140" t="s">
        <v>5</v>
      </c>
      <c r="U131" s="38" t="s">
        <v>42</v>
      </c>
      <c r="V131" s="141">
        <v>0</v>
      </c>
      <c r="W131" s="141">
        <f t="shared" si="1"/>
        <v>0</v>
      </c>
      <c r="X131" s="141">
        <v>0</v>
      </c>
      <c r="Y131" s="141">
        <f t="shared" si="2"/>
        <v>0</v>
      </c>
      <c r="Z131" s="141">
        <v>0</v>
      </c>
      <c r="AA131" s="142">
        <f t="shared" si="3"/>
        <v>0</v>
      </c>
      <c r="AR131" s="19" t="s">
        <v>518</v>
      </c>
      <c r="AT131" s="19" t="s">
        <v>268</v>
      </c>
      <c r="AU131" s="19" t="s">
        <v>102</v>
      </c>
      <c r="AY131" s="19" t="s">
        <v>267</v>
      </c>
      <c r="BE131" s="143">
        <f t="shared" si="4"/>
        <v>0</v>
      </c>
      <c r="BF131" s="143">
        <f t="shared" si="5"/>
        <v>0</v>
      </c>
      <c r="BG131" s="143">
        <f t="shared" si="6"/>
        <v>0</v>
      </c>
      <c r="BH131" s="143">
        <f t="shared" si="7"/>
        <v>0</v>
      </c>
      <c r="BI131" s="143">
        <f t="shared" si="8"/>
        <v>0</v>
      </c>
      <c r="BJ131" s="19" t="s">
        <v>102</v>
      </c>
      <c r="BK131" s="143">
        <f t="shared" si="9"/>
        <v>0</v>
      </c>
      <c r="BL131" s="19" t="s">
        <v>518</v>
      </c>
      <c r="BM131" s="19" t="s">
        <v>368</v>
      </c>
    </row>
    <row r="132" spans="2:65" s="1" customFormat="1" ht="76.5" customHeight="1">
      <c r="B132" s="134"/>
      <c r="C132" s="163" t="s">
        <v>324</v>
      </c>
      <c r="D132" s="163" t="s">
        <v>268</v>
      </c>
      <c r="E132" s="164" t="s">
        <v>3774</v>
      </c>
      <c r="F132" s="240" t="s">
        <v>3663</v>
      </c>
      <c r="G132" s="240"/>
      <c r="H132" s="240"/>
      <c r="I132" s="240"/>
      <c r="J132" s="165" t="s">
        <v>785</v>
      </c>
      <c r="K132" s="166">
        <v>6</v>
      </c>
      <c r="L132" s="241"/>
      <c r="M132" s="241"/>
      <c r="N132" s="241">
        <f t="shared" si="0"/>
        <v>0</v>
      </c>
      <c r="O132" s="241"/>
      <c r="P132" s="241"/>
      <c r="Q132" s="241"/>
      <c r="R132" s="139"/>
      <c r="T132" s="140" t="s">
        <v>5</v>
      </c>
      <c r="U132" s="38" t="s">
        <v>42</v>
      </c>
      <c r="V132" s="141">
        <v>0</v>
      </c>
      <c r="W132" s="141">
        <f t="shared" si="1"/>
        <v>0</v>
      </c>
      <c r="X132" s="141">
        <v>0</v>
      </c>
      <c r="Y132" s="141">
        <f t="shared" si="2"/>
        <v>0</v>
      </c>
      <c r="Z132" s="141">
        <v>0</v>
      </c>
      <c r="AA132" s="142">
        <f t="shared" si="3"/>
        <v>0</v>
      </c>
      <c r="AR132" s="19" t="s">
        <v>518</v>
      </c>
      <c r="AT132" s="19" t="s">
        <v>268</v>
      </c>
      <c r="AU132" s="19" t="s">
        <v>102</v>
      </c>
      <c r="AY132" s="19" t="s">
        <v>267</v>
      </c>
      <c r="BE132" s="143">
        <f t="shared" si="4"/>
        <v>0</v>
      </c>
      <c r="BF132" s="143">
        <f t="shared" si="5"/>
        <v>0</v>
      </c>
      <c r="BG132" s="143">
        <f t="shared" si="6"/>
        <v>0</v>
      </c>
      <c r="BH132" s="143">
        <f t="shared" si="7"/>
        <v>0</v>
      </c>
      <c r="BI132" s="143">
        <f t="shared" si="8"/>
        <v>0</v>
      </c>
      <c r="BJ132" s="19" t="s">
        <v>102</v>
      </c>
      <c r="BK132" s="143">
        <f t="shared" si="9"/>
        <v>0</v>
      </c>
      <c r="BL132" s="19" t="s">
        <v>518</v>
      </c>
      <c r="BM132" s="19" t="s">
        <v>376</v>
      </c>
    </row>
    <row r="133" spans="2:65" s="10" customFormat="1" ht="29.85" customHeight="1">
      <c r="B133" s="124"/>
      <c r="D133" s="133" t="s">
        <v>3770</v>
      </c>
      <c r="E133" s="133"/>
      <c r="F133" s="133"/>
      <c r="G133" s="133"/>
      <c r="H133" s="133"/>
      <c r="I133" s="133"/>
      <c r="J133" s="133"/>
      <c r="K133" s="133"/>
      <c r="L133" s="133"/>
      <c r="M133" s="133"/>
      <c r="N133" s="208">
        <f>BK133</f>
        <v>0</v>
      </c>
      <c r="O133" s="209"/>
      <c r="P133" s="209"/>
      <c r="Q133" s="209"/>
      <c r="R133" s="126"/>
      <c r="T133" s="127"/>
      <c r="W133" s="128">
        <f>SUM(W134:W135)</f>
        <v>0</v>
      </c>
      <c r="Y133" s="128">
        <f>SUM(Y134:Y135)</f>
        <v>0</v>
      </c>
      <c r="AA133" s="129">
        <f>SUM(AA134:AA135)</f>
        <v>0</v>
      </c>
      <c r="AR133" s="130" t="s">
        <v>277</v>
      </c>
      <c r="AT133" s="131" t="s">
        <v>74</v>
      </c>
      <c r="AU133" s="131" t="s">
        <v>83</v>
      </c>
      <c r="AY133" s="130" t="s">
        <v>267</v>
      </c>
      <c r="BK133" s="132">
        <f>SUM(BK134:BK135)</f>
        <v>0</v>
      </c>
    </row>
    <row r="134" spans="2:65" s="1" customFormat="1" ht="16.5" customHeight="1">
      <c r="B134" s="134"/>
      <c r="C134" s="163" t="s">
        <v>327</v>
      </c>
      <c r="D134" s="163" t="s">
        <v>268</v>
      </c>
      <c r="E134" s="164" t="s">
        <v>3775</v>
      </c>
      <c r="F134" s="240" t="s">
        <v>4205</v>
      </c>
      <c r="G134" s="240"/>
      <c r="H134" s="240"/>
      <c r="I134" s="240"/>
      <c r="J134" s="165" t="s">
        <v>785</v>
      </c>
      <c r="K134" s="166">
        <v>2.8</v>
      </c>
      <c r="L134" s="241"/>
      <c r="M134" s="241"/>
      <c r="N134" s="241">
        <f>ROUND(L134*K134,2)</f>
        <v>0</v>
      </c>
      <c r="O134" s="241"/>
      <c r="P134" s="241"/>
      <c r="Q134" s="241"/>
      <c r="R134" s="139"/>
      <c r="T134" s="140" t="s">
        <v>5</v>
      </c>
      <c r="U134" s="38" t="s">
        <v>42</v>
      </c>
      <c r="V134" s="141">
        <v>0</v>
      </c>
      <c r="W134" s="141">
        <f>V134*K134</f>
        <v>0</v>
      </c>
      <c r="X134" s="141">
        <v>0</v>
      </c>
      <c r="Y134" s="141">
        <f>X134*K134</f>
        <v>0</v>
      </c>
      <c r="Z134" s="141">
        <v>0</v>
      </c>
      <c r="AA134" s="142">
        <f>Z134*K134</f>
        <v>0</v>
      </c>
      <c r="AR134" s="19" t="s">
        <v>518</v>
      </c>
      <c r="AT134" s="19" t="s">
        <v>268</v>
      </c>
      <c r="AU134" s="19" t="s">
        <v>102</v>
      </c>
      <c r="AY134" s="19" t="s">
        <v>267</v>
      </c>
      <c r="BE134" s="143">
        <f>IF(U134="základná",N134,0)</f>
        <v>0</v>
      </c>
      <c r="BF134" s="143">
        <f>IF(U134="znížená",N134,0)</f>
        <v>0</v>
      </c>
      <c r="BG134" s="143">
        <f>IF(U134="zákl. prenesená",N134,0)</f>
        <v>0</v>
      </c>
      <c r="BH134" s="143">
        <f>IF(U134="zníž. prenesená",N134,0)</f>
        <v>0</v>
      </c>
      <c r="BI134" s="143">
        <f>IF(U134="nulová",N134,0)</f>
        <v>0</v>
      </c>
      <c r="BJ134" s="19" t="s">
        <v>102</v>
      </c>
      <c r="BK134" s="143">
        <f>ROUND(L134*K134,2)</f>
        <v>0</v>
      </c>
      <c r="BL134" s="19" t="s">
        <v>518</v>
      </c>
      <c r="BM134" s="19" t="s">
        <v>384</v>
      </c>
    </row>
    <row r="135" spans="2:65" s="1" customFormat="1" ht="16.5" customHeight="1">
      <c r="B135" s="134"/>
      <c r="C135" s="163" t="s">
        <v>331</v>
      </c>
      <c r="D135" s="163" t="s">
        <v>268</v>
      </c>
      <c r="E135" s="164" t="s">
        <v>4197</v>
      </c>
      <c r="F135" s="240" t="s">
        <v>4198</v>
      </c>
      <c r="G135" s="240"/>
      <c r="H135" s="240"/>
      <c r="I135" s="240"/>
      <c r="J135" s="165" t="s">
        <v>271</v>
      </c>
      <c r="K135" s="166">
        <v>200</v>
      </c>
      <c r="L135" s="241"/>
      <c r="M135" s="241"/>
      <c r="N135" s="241">
        <f>ROUND(L135*K135,2)</f>
        <v>0</v>
      </c>
      <c r="O135" s="241"/>
      <c r="P135" s="241"/>
      <c r="Q135" s="241"/>
      <c r="R135" s="139"/>
      <c r="T135" s="140" t="s">
        <v>5</v>
      </c>
      <c r="U135" s="148" t="s">
        <v>42</v>
      </c>
      <c r="V135" s="149">
        <v>0</v>
      </c>
      <c r="W135" s="149">
        <f>V135*K135</f>
        <v>0</v>
      </c>
      <c r="X135" s="149">
        <v>0</v>
      </c>
      <c r="Y135" s="149">
        <f>X135*K135</f>
        <v>0</v>
      </c>
      <c r="Z135" s="149">
        <v>0</v>
      </c>
      <c r="AA135" s="150">
        <f>Z135*K135</f>
        <v>0</v>
      </c>
      <c r="AR135" s="19" t="s">
        <v>518</v>
      </c>
      <c r="AT135" s="19" t="s">
        <v>268</v>
      </c>
      <c r="AU135" s="19" t="s">
        <v>102</v>
      </c>
      <c r="AY135" s="19" t="s">
        <v>267</v>
      </c>
      <c r="BE135" s="143">
        <f>IF(U135="základná",N135,0)</f>
        <v>0</v>
      </c>
      <c r="BF135" s="143">
        <f>IF(U135="znížená",N135,0)</f>
        <v>0</v>
      </c>
      <c r="BG135" s="143">
        <f>IF(U135="zákl. prenesená",N135,0)</f>
        <v>0</v>
      </c>
      <c r="BH135" s="143">
        <f>IF(U135="zníž. prenesená",N135,0)</f>
        <v>0</v>
      </c>
      <c r="BI135" s="143">
        <f>IF(U135="nulová",N135,0)</f>
        <v>0</v>
      </c>
      <c r="BJ135" s="19" t="s">
        <v>102</v>
      </c>
      <c r="BK135" s="143">
        <f>ROUND(L135*K135,2)</f>
        <v>0</v>
      </c>
      <c r="BL135" s="19" t="s">
        <v>518</v>
      </c>
      <c r="BM135" s="19" t="s">
        <v>392</v>
      </c>
    </row>
    <row r="136" spans="2:65" s="1" customFormat="1" ht="6.95" customHeight="1">
      <c r="B136" s="53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5"/>
    </row>
  </sheetData>
  <mergeCells count="110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F118:I118"/>
    <mergeCell ref="L118:M118"/>
    <mergeCell ref="N118:Q118"/>
    <mergeCell ref="N115:Q115"/>
    <mergeCell ref="N116:Q116"/>
    <mergeCell ref="N117:Q117"/>
    <mergeCell ref="L125:M125"/>
    <mergeCell ref="N125:Q125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N122:Q122"/>
    <mergeCell ref="F135:I135"/>
    <mergeCell ref="L135:M135"/>
    <mergeCell ref="N135:Q135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N133:Q133"/>
    <mergeCell ref="H1:K1"/>
    <mergeCell ref="S2:AC2"/>
    <mergeCell ref="F132:I132"/>
    <mergeCell ref="L132:M132"/>
    <mergeCell ref="N132:Q132"/>
    <mergeCell ref="F134:I134"/>
    <mergeCell ref="L134:M134"/>
    <mergeCell ref="N134:Q134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</mergeCells>
  <hyperlinks>
    <hyperlink ref="F1:G1" location="C2" display="1) Krycí list rozpočtu"/>
    <hyperlink ref="H1:K1" location="C87" display="2) Rekapitulácia rozpočtu"/>
    <hyperlink ref="L1" location="C114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5"/>
  <sheetViews>
    <sheetView showGridLines="0" workbookViewId="0">
      <pane ySplit="1" topLeftCell="A2" activePane="bottomLeft" state="frozen"/>
      <selection pane="bottomLeft" activeCell="L124" sqref="L114:M12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6"/>
      <c r="B1" s="13"/>
      <c r="C1" s="13"/>
      <c r="D1" s="14" t="s">
        <v>1</v>
      </c>
      <c r="E1" s="13"/>
      <c r="F1" s="15" t="s">
        <v>210</v>
      </c>
      <c r="G1" s="15"/>
      <c r="H1" s="214" t="s">
        <v>211</v>
      </c>
      <c r="I1" s="214"/>
      <c r="J1" s="214"/>
      <c r="K1" s="214"/>
      <c r="L1" s="15" t="s">
        <v>212</v>
      </c>
      <c r="M1" s="13"/>
      <c r="N1" s="13"/>
      <c r="O1" s="14" t="s">
        <v>213</v>
      </c>
      <c r="P1" s="13"/>
      <c r="Q1" s="13"/>
      <c r="R1" s="13"/>
      <c r="S1" s="15" t="s">
        <v>214</v>
      </c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170" t="s">
        <v>8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T2" s="19" t="s">
        <v>178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75</v>
      </c>
    </row>
    <row r="4" spans="1:66" ht="36.950000000000003" customHeight="1">
      <c r="B4" s="23"/>
      <c r="C4" s="191" t="s">
        <v>215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24"/>
      <c r="T4" s="18" t="s">
        <v>12</v>
      </c>
      <c r="AT4" s="19" t="s">
        <v>6</v>
      </c>
    </row>
    <row r="5" spans="1:66" ht="6.95" customHeight="1">
      <c r="B5" s="23"/>
      <c r="R5" s="24"/>
    </row>
    <row r="6" spans="1:66" ht="25.35" customHeight="1">
      <c r="B6" s="23"/>
      <c r="D6" s="28" t="s">
        <v>16</v>
      </c>
      <c r="F6" s="226" t="str">
        <f>'Rekapitulácia stavby'!K6</f>
        <v>Modernizácia pracovísk akútnej zdravotnej starostlivosti Gynekologicko - pôrodníckeho oddelenia v Nemocnici Krompachy</v>
      </c>
      <c r="G6" s="227"/>
      <c r="H6" s="227"/>
      <c r="I6" s="227"/>
      <c r="J6" s="227"/>
      <c r="K6" s="227"/>
      <c r="L6" s="227"/>
      <c r="M6" s="227"/>
      <c r="N6" s="227"/>
      <c r="O6" s="227"/>
      <c r="P6" s="227"/>
      <c r="R6" s="24"/>
    </row>
    <row r="7" spans="1:66" ht="25.35" customHeight="1">
      <c r="B7" s="23"/>
      <c r="D7" s="28" t="s">
        <v>216</v>
      </c>
      <c r="F7" s="226" t="s">
        <v>3576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R7" s="24"/>
    </row>
    <row r="8" spans="1:66" s="1" customFormat="1" ht="32.85" customHeight="1">
      <c r="B8" s="31"/>
      <c r="D8" s="27" t="s">
        <v>2969</v>
      </c>
      <c r="F8" s="203" t="s">
        <v>3776</v>
      </c>
      <c r="G8" s="225"/>
      <c r="H8" s="225"/>
      <c r="I8" s="225"/>
      <c r="J8" s="225"/>
      <c r="K8" s="225"/>
      <c r="L8" s="225"/>
      <c r="M8" s="225"/>
      <c r="N8" s="225"/>
      <c r="O8" s="225"/>
      <c r="P8" s="225"/>
      <c r="R8" s="32"/>
    </row>
    <row r="9" spans="1:66" s="1" customFormat="1" ht="14.45" customHeight="1">
      <c r="B9" s="31"/>
      <c r="D9" s="28" t="s">
        <v>18</v>
      </c>
      <c r="F9" s="26" t="s">
        <v>5</v>
      </c>
      <c r="M9" s="28" t="s">
        <v>19</v>
      </c>
      <c r="O9" s="26" t="s">
        <v>5</v>
      </c>
      <c r="R9" s="32"/>
    </row>
    <row r="10" spans="1:66" s="1" customFormat="1" ht="14.45" customHeight="1">
      <c r="B10" s="31"/>
      <c r="D10" s="28" t="s">
        <v>20</v>
      </c>
      <c r="F10" s="26" t="s">
        <v>21</v>
      </c>
      <c r="M10" s="28" t="s">
        <v>22</v>
      </c>
      <c r="O10" s="228" t="str">
        <f>'Rekapitulácia stavby'!AN8</f>
        <v>15. 5. 2018</v>
      </c>
      <c r="P10" s="228"/>
      <c r="R10" s="32"/>
    </row>
    <row r="11" spans="1:66" s="1" customFormat="1" ht="10.9" customHeight="1">
      <c r="B11" s="31"/>
      <c r="R11" s="32"/>
    </row>
    <row r="12" spans="1:66" s="1" customFormat="1" ht="14.45" customHeight="1">
      <c r="B12" s="31"/>
      <c r="D12" s="28" t="s">
        <v>24</v>
      </c>
      <c r="M12" s="28" t="s">
        <v>25</v>
      </c>
      <c r="O12" s="202" t="s">
        <v>5</v>
      </c>
      <c r="P12" s="202"/>
      <c r="R12" s="32"/>
    </row>
    <row r="13" spans="1:66" s="1" customFormat="1" ht="18" customHeight="1">
      <c r="B13" s="31"/>
      <c r="E13" s="26" t="s">
        <v>26</v>
      </c>
      <c r="M13" s="28" t="s">
        <v>27</v>
      </c>
      <c r="O13" s="202" t="s">
        <v>5</v>
      </c>
      <c r="P13" s="202"/>
      <c r="R13" s="32"/>
    </row>
    <row r="14" spans="1:66" s="1" customFormat="1" ht="6.95" customHeight="1">
      <c r="B14" s="31"/>
      <c r="R14" s="32"/>
    </row>
    <row r="15" spans="1:66" s="1" customFormat="1" ht="14.45" customHeight="1">
      <c r="B15" s="31"/>
      <c r="D15" s="28" t="s">
        <v>28</v>
      </c>
      <c r="M15" s="28" t="s">
        <v>25</v>
      </c>
      <c r="O15" s="202" t="s">
        <v>5</v>
      </c>
      <c r="P15" s="202"/>
      <c r="R15" s="32"/>
    </row>
    <row r="16" spans="1:66" s="1" customFormat="1" ht="18" customHeight="1">
      <c r="B16" s="31"/>
      <c r="E16" s="26" t="s">
        <v>29</v>
      </c>
      <c r="M16" s="28" t="s">
        <v>27</v>
      </c>
      <c r="O16" s="202" t="s">
        <v>5</v>
      </c>
      <c r="P16" s="202"/>
      <c r="R16" s="32"/>
    </row>
    <row r="17" spans="2:18" s="1" customFormat="1" ht="6.95" customHeight="1">
      <c r="B17" s="31"/>
      <c r="R17" s="32"/>
    </row>
    <row r="18" spans="2:18" s="1" customFormat="1" ht="14.45" customHeight="1">
      <c r="B18" s="31"/>
      <c r="D18" s="28" t="s">
        <v>30</v>
      </c>
      <c r="M18" s="28" t="s">
        <v>25</v>
      </c>
      <c r="O18" s="202" t="s">
        <v>5</v>
      </c>
      <c r="P18" s="202"/>
      <c r="R18" s="32"/>
    </row>
    <row r="19" spans="2:18" s="1" customFormat="1" ht="18" customHeight="1">
      <c r="B19" s="31"/>
      <c r="E19" s="26" t="s">
        <v>31</v>
      </c>
      <c r="M19" s="28" t="s">
        <v>27</v>
      </c>
      <c r="O19" s="202" t="s">
        <v>5</v>
      </c>
      <c r="P19" s="202"/>
      <c r="R19" s="32"/>
    </row>
    <row r="20" spans="2:18" s="1" customFormat="1" ht="6.95" customHeight="1">
      <c r="B20" s="31"/>
      <c r="R20" s="32"/>
    </row>
    <row r="21" spans="2:18" s="1" customFormat="1" ht="14.45" customHeight="1">
      <c r="B21" s="31"/>
      <c r="D21" s="28" t="s">
        <v>33</v>
      </c>
      <c r="M21" s="28" t="s">
        <v>25</v>
      </c>
      <c r="O21" s="202" t="str">
        <f>IF('Rekapitulácia stavby'!AN19="","",'Rekapitulácia stavby'!AN19)</f>
        <v/>
      </c>
      <c r="P21" s="202"/>
      <c r="R21" s="32"/>
    </row>
    <row r="22" spans="2:18" s="1" customFormat="1" ht="18" customHeight="1">
      <c r="B22" s="31"/>
      <c r="E22" s="26" t="str">
        <f>IF('Rekapitulácia stavby'!E20="","",'Rekapitulácia stavby'!E20)</f>
        <v xml:space="preserve"> </v>
      </c>
      <c r="M22" s="28" t="s">
        <v>27</v>
      </c>
      <c r="O22" s="202" t="str">
        <f>IF('Rekapitulácia stavby'!AN20="","",'Rekapitulácia stavby'!AN20)</f>
        <v/>
      </c>
      <c r="P22" s="202"/>
      <c r="R22" s="32"/>
    </row>
    <row r="23" spans="2:18" s="1" customFormat="1" ht="6.95" customHeight="1">
      <c r="B23" s="31"/>
      <c r="R23" s="32"/>
    </row>
    <row r="24" spans="2:18" s="1" customFormat="1" ht="14.45" customHeight="1">
      <c r="B24" s="31"/>
      <c r="D24" s="28" t="s">
        <v>35</v>
      </c>
      <c r="R24" s="32"/>
    </row>
    <row r="25" spans="2:18" s="1" customFormat="1" ht="16.5" customHeight="1">
      <c r="B25" s="31"/>
      <c r="E25" s="204" t="s">
        <v>5</v>
      </c>
      <c r="F25" s="204"/>
      <c r="G25" s="204"/>
      <c r="H25" s="204"/>
      <c r="I25" s="204"/>
      <c r="J25" s="204"/>
      <c r="K25" s="204"/>
      <c r="L25" s="204"/>
      <c r="R25" s="32"/>
    </row>
    <row r="26" spans="2:18" s="1" customFormat="1" ht="6.95" customHeight="1">
      <c r="B26" s="31"/>
      <c r="R26" s="32"/>
    </row>
    <row r="27" spans="2:18" s="1" customFormat="1" ht="6.95" customHeight="1">
      <c r="B27" s="31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R27" s="32"/>
    </row>
    <row r="28" spans="2:18" s="1" customFormat="1" ht="14.45" customHeight="1">
      <c r="B28" s="31"/>
      <c r="D28" s="95" t="s">
        <v>218</v>
      </c>
      <c r="M28" s="205">
        <f>N89</f>
        <v>0</v>
      </c>
      <c r="N28" s="205"/>
      <c r="O28" s="205"/>
      <c r="P28" s="205"/>
      <c r="R28" s="32"/>
    </row>
    <row r="29" spans="2:18" s="1" customFormat="1" ht="14.45" customHeight="1">
      <c r="B29" s="31"/>
      <c r="D29" s="30" t="s">
        <v>219</v>
      </c>
      <c r="M29" s="205">
        <f>N92</f>
        <v>0</v>
      </c>
      <c r="N29" s="205"/>
      <c r="O29" s="205"/>
      <c r="P29" s="205"/>
      <c r="R29" s="32"/>
    </row>
    <row r="30" spans="2:18" s="1" customFormat="1" ht="6.95" customHeight="1">
      <c r="B30" s="31"/>
      <c r="R30" s="32"/>
    </row>
    <row r="31" spans="2:18" s="1" customFormat="1" ht="25.35" customHeight="1">
      <c r="B31" s="31"/>
      <c r="D31" s="103" t="s">
        <v>38</v>
      </c>
      <c r="M31" s="237">
        <f>ROUND(M28+M29,2)</f>
        <v>0</v>
      </c>
      <c r="N31" s="225"/>
      <c r="O31" s="225"/>
      <c r="P31" s="225"/>
      <c r="R31" s="32"/>
    </row>
    <row r="32" spans="2:18" s="1" customFormat="1" ht="6.95" customHeight="1">
      <c r="B32" s="31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R32" s="32"/>
    </row>
    <row r="33" spans="2:18" s="1" customFormat="1" ht="14.45" customHeight="1">
      <c r="B33" s="31"/>
      <c r="D33" s="36" t="s">
        <v>39</v>
      </c>
      <c r="E33" s="36" t="s">
        <v>40</v>
      </c>
      <c r="F33" s="37">
        <v>0.2</v>
      </c>
      <c r="G33" s="104" t="s">
        <v>41</v>
      </c>
      <c r="H33" s="234">
        <f>ROUND((SUM(BE92:BE93)+SUM(BE112:BE124)), 2)</f>
        <v>0</v>
      </c>
      <c r="I33" s="225"/>
      <c r="J33" s="225"/>
      <c r="M33" s="234">
        <f>ROUND(ROUND((SUM(BE92:BE93)+SUM(BE112:BE124)), 2)*F33, 2)</f>
        <v>0</v>
      </c>
      <c r="N33" s="225"/>
      <c r="O33" s="225"/>
      <c r="P33" s="225"/>
      <c r="R33" s="32"/>
    </row>
    <row r="34" spans="2:18" s="1" customFormat="1" ht="14.45" customHeight="1">
      <c r="B34" s="31"/>
      <c r="E34" s="36" t="s">
        <v>42</v>
      </c>
      <c r="F34" s="37">
        <v>0.2</v>
      </c>
      <c r="G34" s="104" t="s">
        <v>41</v>
      </c>
      <c r="H34" s="234">
        <f>ROUND((SUM(BF92:BF93)+SUM(BF112:BF124)), 2)</f>
        <v>0</v>
      </c>
      <c r="I34" s="225"/>
      <c r="J34" s="225"/>
      <c r="M34" s="234">
        <f>ROUND(ROUND((SUM(BF92:BF93)+SUM(BF112:BF124)), 2)*F34, 2)</f>
        <v>0</v>
      </c>
      <c r="N34" s="225"/>
      <c r="O34" s="225"/>
      <c r="P34" s="225"/>
      <c r="R34" s="32"/>
    </row>
    <row r="35" spans="2:18" s="1" customFormat="1" ht="14.45" hidden="1" customHeight="1">
      <c r="B35" s="31"/>
      <c r="E35" s="36" t="s">
        <v>43</v>
      </c>
      <c r="F35" s="37">
        <v>0.2</v>
      </c>
      <c r="G35" s="104" t="s">
        <v>41</v>
      </c>
      <c r="H35" s="234">
        <f>ROUND((SUM(BG92:BG93)+SUM(BG112:BG124)), 2)</f>
        <v>0</v>
      </c>
      <c r="I35" s="225"/>
      <c r="J35" s="225"/>
      <c r="M35" s="234">
        <v>0</v>
      </c>
      <c r="N35" s="225"/>
      <c r="O35" s="225"/>
      <c r="P35" s="225"/>
      <c r="R35" s="32"/>
    </row>
    <row r="36" spans="2:18" s="1" customFormat="1" ht="14.45" hidden="1" customHeight="1">
      <c r="B36" s="31"/>
      <c r="E36" s="36" t="s">
        <v>44</v>
      </c>
      <c r="F36" s="37">
        <v>0.2</v>
      </c>
      <c r="G36" s="104" t="s">
        <v>41</v>
      </c>
      <c r="H36" s="234">
        <f>ROUND((SUM(BH92:BH93)+SUM(BH112:BH124)), 2)</f>
        <v>0</v>
      </c>
      <c r="I36" s="225"/>
      <c r="J36" s="225"/>
      <c r="M36" s="234">
        <v>0</v>
      </c>
      <c r="N36" s="225"/>
      <c r="O36" s="225"/>
      <c r="P36" s="225"/>
      <c r="R36" s="32"/>
    </row>
    <row r="37" spans="2:18" s="1" customFormat="1" ht="14.45" hidden="1" customHeight="1">
      <c r="B37" s="31"/>
      <c r="E37" s="36" t="s">
        <v>45</v>
      </c>
      <c r="F37" s="37">
        <v>0</v>
      </c>
      <c r="G37" s="104" t="s">
        <v>41</v>
      </c>
      <c r="H37" s="234">
        <f>ROUND((SUM(BI92:BI93)+SUM(BI112:BI124)), 2)</f>
        <v>0</v>
      </c>
      <c r="I37" s="225"/>
      <c r="J37" s="225"/>
      <c r="M37" s="234">
        <v>0</v>
      </c>
      <c r="N37" s="225"/>
      <c r="O37" s="225"/>
      <c r="P37" s="225"/>
      <c r="R37" s="32"/>
    </row>
    <row r="38" spans="2:18" s="1" customFormat="1" ht="6.95" customHeight="1">
      <c r="B38" s="31"/>
      <c r="R38" s="32"/>
    </row>
    <row r="39" spans="2:18" s="1" customFormat="1" ht="25.35" customHeight="1">
      <c r="B39" s="31"/>
      <c r="C39" s="102"/>
      <c r="D39" s="105" t="s">
        <v>46</v>
      </c>
      <c r="E39" s="67"/>
      <c r="F39" s="67"/>
      <c r="G39" s="106" t="s">
        <v>47</v>
      </c>
      <c r="H39" s="107" t="s">
        <v>48</v>
      </c>
      <c r="I39" s="67"/>
      <c r="J39" s="67"/>
      <c r="K39" s="67"/>
      <c r="L39" s="235">
        <f>SUM(M31:M37)</f>
        <v>0</v>
      </c>
      <c r="M39" s="235"/>
      <c r="N39" s="235"/>
      <c r="O39" s="235"/>
      <c r="P39" s="236"/>
      <c r="Q39" s="102"/>
      <c r="R39" s="32"/>
    </row>
    <row r="40" spans="2:18" s="1" customFormat="1" ht="14.45" customHeight="1">
      <c r="B40" s="31"/>
      <c r="R40" s="32"/>
    </row>
    <row r="41" spans="2:18" s="1" customFormat="1" ht="14.45" customHeight="1">
      <c r="B41" s="31"/>
      <c r="R41" s="32"/>
    </row>
    <row r="42" spans="2:18">
      <c r="B42" s="23"/>
      <c r="R42" s="24"/>
    </row>
    <row r="43" spans="2:18">
      <c r="B43" s="23"/>
      <c r="R43" s="24"/>
    </row>
    <row r="44" spans="2:18">
      <c r="B44" s="23"/>
      <c r="R44" s="24"/>
    </row>
    <row r="45" spans="2:18">
      <c r="B45" s="23"/>
      <c r="R45" s="24"/>
    </row>
    <row r="46" spans="2:18">
      <c r="B46" s="23"/>
      <c r="R46" s="24"/>
    </row>
    <row r="47" spans="2:18">
      <c r="B47" s="23"/>
      <c r="R47" s="24"/>
    </row>
    <row r="48" spans="2:18">
      <c r="B48" s="23"/>
      <c r="R48" s="24"/>
    </row>
    <row r="49" spans="2:18">
      <c r="B49" s="23"/>
      <c r="R49" s="24"/>
    </row>
    <row r="50" spans="2:18" s="1" customFormat="1" ht="15">
      <c r="B50" s="31"/>
      <c r="D50" s="44" t="s">
        <v>49</v>
      </c>
      <c r="E50" s="45"/>
      <c r="F50" s="45"/>
      <c r="G50" s="45"/>
      <c r="H50" s="46"/>
      <c r="J50" s="44" t="s">
        <v>50</v>
      </c>
      <c r="K50" s="45"/>
      <c r="L50" s="45"/>
      <c r="M50" s="45"/>
      <c r="N50" s="45"/>
      <c r="O50" s="45"/>
      <c r="P50" s="46"/>
      <c r="R50" s="32"/>
    </row>
    <row r="51" spans="2:18">
      <c r="B51" s="23"/>
      <c r="D51" s="47"/>
      <c r="H51" s="48"/>
      <c r="J51" s="47"/>
      <c r="P51" s="48"/>
      <c r="R51" s="24"/>
    </row>
    <row r="52" spans="2:18">
      <c r="B52" s="23"/>
      <c r="D52" s="47"/>
      <c r="H52" s="48"/>
      <c r="J52" s="47"/>
      <c r="P52" s="48"/>
      <c r="R52" s="24"/>
    </row>
    <row r="53" spans="2:18">
      <c r="B53" s="23"/>
      <c r="D53" s="47"/>
      <c r="H53" s="48"/>
      <c r="J53" s="47"/>
      <c r="P53" s="48"/>
      <c r="R53" s="24"/>
    </row>
    <row r="54" spans="2:18">
      <c r="B54" s="23"/>
      <c r="D54" s="47"/>
      <c r="H54" s="48"/>
      <c r="J54" s="47"/>
      <c r="P54" s="48"/>
      <c r="R54" s="24"/>
    </row>
    <row r="55" spans="2:18">
      <c r="B55" s="23"/>
      <c r="D55" s="47"/>
      <c r="H55" s="48"/>
      <c r="J55" s="47"/>
      <c r="P55" s="48"/>
      <c r="R55" s="24"/>
    </row>
    <row r="56" spans="2:18">
      <c r="B56" s="23"/>
      <c r="D56" s="47"/>
      <c r="H56" s="48"/>
      <c r="J56" s="47"/>
      <c r="P56" s="48"/>
      <c r="R56" s="24"/>
    </row>
    <row r="57" spans="2:18">
      <c r="B57" s="23"/>
      <c r="D57" s="47"/>
      <c r="H57" s="48"/>
      <c r="J57" s="47"/>
      <c r="P57" s="48"/>
      <c r="R57" s="24"/>
    </row>
    <row r="58" spans="2:18">
      <c r="B58" s="23"/>
      <c r="D58" s="47"/>
      <c r="H58" s="48"/>
      <c r="J58" s="47"/>
      <c r="P58" s="48"/>
      <c r="R58" s="24"/>
    </row>
    <row r="59" spans="2:18" s="1" customFormat="1" ht="15">
      <c r="B59" s="31"/>
      <c r="D59" s="49" t="s">
        <v>51</v>
      </c>
      <c r="E59" s="50"/>
      <c r="F59" s="50"/>
      <c r="G59" s="51" t="s">
        <v>52</v>
      </c>
      <c r="H59" s="52"/>
      <c r="J59" s="49" t="s">
        <v>51</v>
      </c>
      <c r="K59" s="50"/>
      <c r="L59" s="50"/>
      <c r="M59" s="50"/>
      <c r="N59" s="51" t="s">
        <v>52</v>
      </c>
      <c r="O59" s="50"/>
      <c r="P59" s="52"/>
      <c r="R59" s="32"/>
    </row>
    <row r="60" spans="2:18">
      <c r="B60" s="23"/>
      <c r="R60" s="24"/>
    </row>
    <row r="61" spans="2:18" s="1" customFormat="1" ht="15">
      <c r="B61" s="31"/>
      <c r="D61" s="44" t="s">
        <v>53</v>
      </c>
      <c r="E61" s="45"/>
      <c r="F61" s="45"/>
      <c r="G61" s="45"/>
      <c r="H61" s="46"/>
      <c r="J61" s="44" t="s">
        <v>54</v>
      </c>
      <c r="K61" s="45"/>
      <c r="L61" s="45"/>
      <c r="M61" s="45"/>
      <c r="N61" s="45"/>
      <c r="O61" s="45"/>
      <c r="P61" s="46"/>
      <c r="R61" s="32"/>
    </row>
    <row r="62" spans="2:18">
      <c r="B62" s="23"/>
      <c r="D62" s="47"/>
      <c r="H62" s="48"/>
      <c r="J62" s="47"/>
      <c r="P62" s="48"/>
      <c r="R62" s="24"/>
    </row>
    <row r="63" spans="2:18">
      <c r="B63" s="23"/>
      <c r="D63" s="47"/>
      <c r="H63" s="48"/>
      <c r="J63" s="47"/>
      <c r="P63" s="48"/>
      <c r="R63" s="24"/>
    </row>
    <row r="64" spans="2:18">
      <c r="B64" s="23"/>
      <c r="D64" s="47"/>
      <c r="H64" s="48"/>
      <c r="J64" s="47"/>
      <c r="P64" s="48"/>
      <c r="R64" s="24"/>
    </row>
    <row r="65" spans="2:18">
      <c r="B65" s="23"/>
      <c r="D65" s="47"/>
      <c r="H65" s="48"/>
      <c r="J65" s="47"/>
      <c r="P65" s="48"/>
      <c r="R65" s="24"/>
    </row>
    <row r="66" spans="2:18">
      <c r="B66" s="23"/>
      <c r="D66" s="47"/>
      <c r="H66" s="48"/>
      <c r="J66" s="47"/>
      <c r="P66" s="48"/>
      <c r="R66" s="24"/>
    </row>
    <row r="67" spans="2:18">
      <c r="B67" s="23"/>
      <c r="D67" s="47"/>
      <c r="H67" s="48"/>
      <c r="J67" s="47"/>
      <c r="P67" s="48"/>
      <c r="R67" s="24"/>
    </row>
    <row r="68" spans="2:18">
      <c r="B68" s="23"/>
      <c r="D68" s="47"/>
      <c r="H68" s="48"/>
      <c r="J68" s="47"/>
      <c r="P68" s="48"/>
      <c r="R68" s="24"/>
    </row>
    <row r="69" spans="2:18">
      <c r="B69" s="23"/>
      <c r="D69" s="47"/>
      <c r="H69" s="48"/>
      <c r="J69" s="47"/>
      <c r="P69" s="48"/>
      <c r="R69" s="24"/>
    </row>
    <row r="70" spans="2:18" s="1" customFormat="1" ht="15">
      <c r="B70" s="31"/>
      <c r="D70" s="49" t="s">
        <v>51</v>
      </c>
      <c r="E70" s="50"/>
      <c r="F70" s="50"/>
      <c r="G70" s="51" t="s">
        <v>52</v>
      </c>
      <c r="H70" s="52"/>
      <c r="J70" s="49" t="s">
        <v>51</v>
      </c>
      <c r="K70" s="50"/>
      <c r="L70" s="50"/>
      <c r="M70" s="50"/>
      <c r="N70" s="51" t="s">
        <v>52</v>
      </c>
      <c r="O70" s="50"/>
      <c r="P70" s="52"/>
      <c r="R70" s="32"/>
    </row>
    <row r="71" spans="2:18" s="1" customFormat="1" ht="14.4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  <row r="75" spans="2:18" s="1" customFormat="1" ht="6.9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/>
    </row>
    <row r="76" spans="2:18" s="1" customFormat="1" ht="36.950000000000003" customHeight="1">
      <c r="B76" s="31"/>
      <c r="C76" s="191" t="s">
        <v>220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2"/>
    </row>
    <row r="77" spans="2:18" s="1" customFormat="1" ht="6.95" customHeight="1">
      <c r="B77" s="31"/>
      <c r="R77" s="32"/>
    </row>
    <row r="78" spans="2:18" s="1" customFormat="1" ht="30" customHeight="1">
      <c r="B78" s="31"/>
      <c r="C78" s="28" t="s">
        <v>16</v>
      </c>
      <c r="F78" s="226" t="str">
        <f>F6</f>
        <v>Modernizácia pracovísk akútnej zdravotnej starostlivosti Gynekologicko - pôrodníckeho oddelenia v Nemocnici Krompachy</v>
      </c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R78" s="32"/>
    </row>
    <row r="79" spans="2:18" ht="30" customHeight="1">
      <c r="B79" s="23"/>
      <c r="C79" s="28" t="s">
        <v>216</v>
      </c>
      <c r="F79" s="226" t="s">
        <v>3576</v>
      </c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R79" s="24"/>
    </row>
    <row r="80" spans="2:18" s="1" customFormat="1" ht="36.950000000000003" customHeight="1">
      <c r="B80" s="31"/>
      <c r="C80" s="62" t="s">
        <v>2969</v>
      </c>
      <c r="F80" s="193" t="str">
        <f>F8</f>
        <v>08.5 - SLP rozvody Komun.systém pacient - sestra 1.PP-3.NP</v>
      </c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R80" s="32"/>
    </row>
    <row r="81" spans="2:47" s="1" customFormat="1" ht="6.95" customHeight="1">
      <c r="B81" s="31"/>
      <c r="R81" s="32"/>
    </row>
    <row r="82" spans="2:47" s="1" customFormat="1" ht="18" customHeight="1">
      <c r="B82" s="31"/>
      <c r="C82" s="28" t="s">
        <v>20</v>
      </c>
      <c r="F82" s="26" t="str">
        <f>F10</f>
        <v>Nemocnica Krompachy</v>
      </c>
      <c r="K82" s="28" t="s">
        <v>22</v>
      </c>
      <c r="M82" s="228" t="str">
        <f>IF(O10="","",O10)</f>
        <v>15. 5. 2018</v>
      </c>
      <c r="N82" s="228"/>
      <c r="O82" s="228"/>
      <c r="P82" s="228"/>
      <c r="R82" s="32"/>
    </row>
    <row r="83" spans="2:47" s="1" customFormat="1" ht="6.95" customHeight="1">
      <c r="B83" s="31"/>
      <c r="R83" s="32"/>
    </row>
    <row r="84" spans="2:47" s="1" customFormat="1" ht="15">
      <c r="B84" s="31"/>
      <c r="C84" s="28" t="s">
        <v>24</v>
      </c>
      <c r="F84" s="26" t="str">
        <f>E13</f>
        <v xml:space="preserve">Nemocnica Krompachy spol., s.r.o., </v>
      </c>
      <c r="K84" s="28" t="s">
        <v>30</v>
      </c>
      <c r="M84" s="202" t="str">
        <f>E19</f>
        <v>ODYSEA-PROJEKT s.r.o. Košice , Ing Komjáthy L.</v>
      </c>
      <c r="N84" s="202"/>
      <c r="O84" s="202"/>
      <c r="P84" s="202"/>
      <c r="Q84" s="202"/>
      <c r="R84" s="32"/>
    </row>
    <row r="85" spans="2:47" s="1" customFormat="1" ht="14.45" customHeight="1">
      <c r="B85" s="31"/>
      <c r="C85" s="28" t="s">
        <v>28</v>
      </c>
      <c r="F85" s="26" t="str">
        <f>IF(E16="","",E16)</f>
        <v>Výber</v>
      </c>
      <c r="K85" s="28" t="s">
        <v>33</v>
      </c>
      <c r="M85" s="202" t="str">
        <f>E22</f>
        <v xml:space="preserve"> </v>
      </c>
      <c r="N85" s="202"/>
      <c r="O85" s="202"/>
      <c r="P85" s="202"/>
      <c r="Q85" s="202"/>
      <c r="R85" s="32"/>
    </row>
    <row r="86" spans="2:47" s="1" customFormat="1" ht="10.35" customHeight="1">
      <c r="B86" s="31"/>
      <c r="R86" s="32"/>
    </row>
    <row r="87" spans="2:47" s="1" customFormat="1" ht="29.25" customHeight="1">
      <c r="B87" s="31"/>
      <c r="C87" s="232" t="s">
        <v>221</v>
      </c>
      <c r="D87" s="233"/>
      <c r="E87" s="233"/>
      <c r="F87" s="233"/>
      <c r="G87" s="233"/>
      <c r="H87" s="102"/>
      <c r="I87" s="102"/>
      <c r="J87" s="102"/>
      <c r="K87" s="102"/>
      <c r="L87" s="102"/>
      <c r="M87" s="102"/>
      <c r="N87" s="232" t="s">
        <v>222</v>
      </c>
      <c r="O87" s="233"/>
      <c r="P87" s="233"/>
      <c r="Q87" s="233"/>
      <c r="R87" s="32"/>
    </row>
    <row r="88" spans="2:47" s="1" customFormat="1" ht="10.35" customHeight="1">
      <c r="B88" s="31"/>
      <c r="R88" s="32"/>
    </row>
    <row r="89" spans="2:47" s="1" customFormat="1" ht="29.25" customHeight="1">
      <c r="B89" s="31"/>
      <c r="C89" s="108" t="s">
        <v>223</v>
      </c>
      <c r="N89" s="168">
        <f>N112</f>
        <v>0</v>
      </c>
      <c r="O89" s="223"/>
      <c r="P89" s="223"/>
      <c r="Q89" s="223"/>
      <c r="R89" s="32"/>
      <c r="AU89" s="19" t="s">
        <v>224</v>
      </c>
    </row>
    <row r="90" spans="2:47" s="7" customFormat="1" ht="24.95" customHeight="1">
      <c r="B90" s="109"/>
      <c r="D90" s="110" t="s">
        <v>3777</v>
      </c>
      <c r="N90" s="218">
        <f>N113</f>
        <v>0</v>
      </c>
      <c r="O90" s="231"/>
      <c r="P90" s="231"/>
      <c r="Q90" s="231"/>
      <c r="R90" s="111"/>
    </row>
    <row r="91" spans="2:47" s="1" customFormat="1" ht="21.75" customHeight="1">
      <c r="B91" s="31"/>
      <c r="R91" s="32"/>
    </row>
    <row r="92" spans="2:47" s="1" customFormat="1" ht="29.25" customHeight="1">
      <c r="B92" s="31"/>
      <c r="C92" s="108" t="s">
        <v>252</v>
      </c>
      <c r="N92" s="223">
        <v>0</v>
      </c>
      <c r="O92" s="224"/>
      <c r="P92" s="224"/>
      <c r="Q92" s="224"/>
      <c r="R92" s="32"/>
      <c r="T92" s="115"/>
      <c r="U92" s="116" t="s">
        <v>39</v>
      </c>
    </row>
    <row r="93" spans="2:47" s="1" customFormat="1" ht="18" customHeight="1">
      <c r="B93" s="31"/>
      <c r="R93" s="32"/>
    </row>
    <row r="94" spans="2:47" s="1" customFormat="1" ht="29.25" customHeight="1">
      <c r="B94" s="31"/>
      <c r="C94" s="101" t="s">
        <v>209</v>
      </c>
      <c r="D94" s="102"/>
      <c r="E94" s="102"/>
      <c r="F94" s="102"/>
      <c r="G94" s="102"/>
      <c r="H94" s="102"/>
      <c r="I94" s="102"/>
      <c r="J94" s="102"/>
      <c r="K94" s="102"/>
      <c r="L94" s="169">
        <f>ROUND(SUM(N89+N92),2)</f>
        <v>0</v>
      </c>
      <c r="M94" s="169"/>
      <c r="N94" s="169"/>
      <c r="O94" s="169"/>
      <c r="P94" s="169"/>
      <c r="Q94" s="169"/>
      <c r="R94" s="32"/>
    </row>
    <row r="95" spans="2:47" s="1" customFormat="1" ht="6.95" customHeight="1">
      <c r="B95" s="53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5"/>
    </row>
    <row r="99" spans="2:63" s="1" customFormat="1" ht="6.95" customHeight="1">
      <c r="B99" s="56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8"/>
    </row>
    <row r="100" spans="2:63" s="1" customFormat="1" ht="36.950000000000003" customHeight="1">
      <c r="B100" s="31"/>
      <c r="C100" s="191" t="s">
        <v>253</v>
      </c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32"/>
    </row>
    <row r="101" spans="2:63" s="1" customFormat="1" ht="6.95" customHeight="1">
      <c r="B101" s="31"/>
      <c r="R101" s="32"/>
    </row>
    <row r="102" spans="2:63" s="1" customFormat="1" ht="30" customHeight="1">
      <c r="B102" s="31"/>
      <c r="C102" s="28" t="s">
        <v>16</v>
      </c>
      <c r="F102" s="226" t="str">
        <f>F6</f>
        <v>Modernizácia pracovísk akútnej zdravotnej starostlivosti Gynekologicko - pôrodníckeho oddelenia v Nemocnici Krompachy</v>
      </c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R102" s="32"/>
    </row>
    <row r="103" spans="2:63" ht="30" customHeight="1">
      <c r="B103" s="23"/>
      <c r="C103" s="28" t="s">
        <v>216</v>
      </c>
      <c r="F103" s="226" t="s">
        <v>3576</v>
      </c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R103" s="24"/>
    </row>
    <row r="104" spans="2:63" s="1" customFormat="1" ht="36.950000000000003" customHeight="1">
      <c r="B104" s="31"/>
      <c r="C104" s="62" t="s">
        <v>2969</v>
      </c>
      <c r="F104" s="193" t="str">
        <f>F8</f>
        <v>08.5 - SLP rozvody Komun.systém pacient - sestra 1.PP-3.NP</v>
      </c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R104" s="32"/>
    </row>
    <row r="105" spans="2:63" s="1" customFormat="1" ht="6.95" customHeight="1">
      <c r="B105" s="31"/>
      <c r="R105" s="32"/>
    </row>
    <row r="106" spans="2:63" s="1" customFormat="1" ht="18" customHeight="1">
      <c r="B106" s="31"/>
      <c r="C106" s="28" t="s">
        <v>20</v>
      </c>
      <c r="F106" s="26" t="str">
        <f>F10</f>
        <v>Nemocnica Krompachy</v>
      </c>
      <c r="K106" s="28" t="s">
        <v>22</v>
      </c>
      <c r="M106" s="228" t="str">
        <f>IF(O10="","",O10)</f>
        <v>15. 5. 2018</v>
      </c>
      <c r="N106" s="228"/>
      <c r="O106" s="228"/>
      <c r="P106" s="228"/>
      <c r="R106" s="32"/>
    </row>
    <row r="107" spans="2:63" s="1" customFormat="1" ht="6.95" customHeight="1">
      <c r="B107" s="31"/>
      <c r="R107" s="32"/>
    </row>
    <row r="108" spans="2:63" s="1" customFormat="1" ht="15">
      <c r="B108" s="31"/>
      <c r="C108" s="28" t="s">
        <v>24</v>
      </c>
      <c r="F108" s="26" t="str">
        <f>E13</f>
        <v xml:space="preserve">Nemocnica Krompachy spol., s.r.o., </v>
      </c>
      <c r="K108" s="28" t="s">
        <v>30</v>
      </c>
      <c r="M108" s="202" t="str">
        <f>E19</f>
        <v>ODYSEA-PROJEKT s.r.o. Košice , Ing Komjáthy L.</v>
      </c>
      <c r="N108" s="202"/>
      <c r="O108" s="202"/>
      <c r="P108" s="202"/>
      <c r="Q108" s="202"/>
      <c r="R108" s="32"/>
    </row>
    <row r="109" spans="2:63" s="1" customFormat="1" ht="14.45" customHeight="1">
      <c r="B109" s="31"/>
      <c r="C109" s="28" t="s">
        <v>28</v>
      </c>
      <c r="F109" s="26" t="str">
        <f>IF(E16="","",E16)</f>
        <v>Výber</v>
      </c>
      <c r="K109" s="28" t="s">
        <v>33</v>
      </c>
      <c r="M109" s="202" t="str">
        <f>E22</f>
        <v xml:space="preserve"> </v>
      </c>
      <c r="N109" s="202"/>
      <c r="O109" s="202"/>
      <c r="P109" s="202"/>
      <c r="Q109" s="202"/>
      <c r="R109" s="32"/>
    </row>
    <row r="110" spans="2:63" s="1" customFormat="1" ht="10.35" customHeight="1">
      <c r="B110" s="31"/>
      <c r="R110" s="32"/>
    </row>
    <row r="111" spans="2:63" s="9" customFormat="1" ht="29.25" customHeight="1">
      <c r="B111" s="117"/>
      <c r="C111" s="118" t="s">
        <v>254</v>
      </c>
      <c r="D111" s="119" t="s">
        <v>255</v>
      </c>
      <c r="E111" s="119" t="s">
        <v>57</v>
      </c>
      <c r="F111" s="229" t="s">
        <v>256</v>
      </c>
      <c r="G111" s="229"/>
      <c r="H111" s="229"/>
      <c r="I111" s="229"/>
      <c r="J111" s="119" t="s">
        <v>257</v>
      </c>
      <c r="K111" s="119" t="s">
        <v>258</v>
      </c>
      <c r="L111" s="229" t="s">
        <v>259</v>
      </c>
      <c r="M111" s="229"/>
      <c r="N111" s="229" t="s">
        <v>222</v>
      </c>
      <c r="O111" s="229"/>
      <c r="P111" s="229"/>
      <c r="Q111" s="230"/>
      <c r="R111" s="120"/>
      <c r="T111" s="68" t="s">
        <v>260</v>
      </c>
      <c r="U111" s="69" t="s">
        <v>39</v>
      </c>
      <c r="V111" s="69" t="s">
        <v>261</v>
      </c>
      <c r="W111" s="69" t="s">
        <v>262</v>
      </c>
      <c r="X111" s="69" t="s">
        <v>263</v>
      </c>
      <c r="Y111" s="69" t="s">
        <v>264</v>
      </c>
      <c r="Z111" s="69" t="s">
        <v>265</v>
      </c>
      <c r="AA111" s="70" t="s">
        <v>266</v>
      </c>
    </row>
    <row r="112" spans="2:63" s="1" customFormat="1" ht="29.25" customHeight="1">
      <c r="B112" s="31"/>
      <c r="C112" s="72" t="s">
        <v>218</v>
      </c>
      <c r="N112" s="215">
        <f>BK112</f>
        <v>0</v>
      </c>
      <c r="O112" s="216"/>
      <c r="P112" s="216"/>
      <c r="Q112" s="216"/>
      <c r="R112" s="32"/>
      <c r="T112" s="71"/>
      <c r="U112" s="45"/>
      <c r="V112" s="45"/>
      <c r="W112" s="121">
        <f>W113</f>
        <v>0</v>
      </c>
      <c r="X112" s="45"/>
      <c r="Y112" s="121">
        <f>Y113</f>
        <v>0</v>
      </c>
      <c r="Z112" s="45"/>
      <c r="AA112" s="122">
        <f>AA113</f>
        <v>0</v>
      </c>
      <c r="AT112" s="19" t="s">
        <v>74</v>
      </c>
      <c r="AU112" s="19" t="s">
        <v>224</v>
      </c>
      <c r="BK112" s="123">
        <f>BK113</f>
        <v>0</v>
      </c>
    </row>
    <row r="113" spans="2:65" s="10" customFormat="1" ht="37.35" customHeight="1">
      <c r="B113" s="124"/>
      <c r="D113" s="125" t="s">
        <v>3777</v>
      </c>
      <c r="E113" s="125"/>
      <c r="F113" s="125"/>
      <c r="G113" s="125"/>
      <c r="H113" s="125"/>
      <c r="I113" s="125"/>
      <c r="J113" s="125"/>
      <c r="K113" s="125"/>
      <c r="L113" s="125"/>
      <c r="M113" s="125"/>
      <c r="N113" s="243">
        <f>BK113</f>
        <v>0</v>
      </c>
      <c r="O113" s="244"/>
      <c r="P113" s="244"/>
      <c r="Q113" s="244"/>
      <c r="R113" s="126"/>
      <c r="T113" s="127"/>
      <c r="W113" s="128">
        <f>SUM(W114:W124)</f>
        <v>0</v>
      </c>
      <c r="Y113" s="128">
        <f>SUM(Y114:Y124)</f>
        <v>0</v>
      </c>
      <c r="AA113" s="129">
        <f>SUM(AA114:AA124)</f>
        <v>0</v>
      </c>
      <c r="AR113" s="130" t="s">
        <v>277</v>
      </c>
      <c r="AT113" s="131" t="s">
        <v>74</v>
      </c>
      <c r="AU113" s="131" t="s">
        <v>75</v>
      </c>
      <c r="AY113" s="130" t="s">
        <v>267</v>
      </c>
      <c r="BK113" s="132">
        <f>SUM(BK114:BK124)</f>
        <v>0</v>
      </c>
    </row>
    <row r="114" spans="2:65" s="1" customFormat="1" ht="16.5" customHeight="1">
      <c r="B114" s="134"/>
      <c r="C114" s="135" t="s">
        <v>83</v>
      </c>
      <c r="D114" s="135" t="s">
        <v>268</v>
      </c>
      <c r="E114" s="136" t="s">
        <v>3778</v>
      </c>
      <c r="F114" s="219" t="s">
        <v>3779</v>
      </c>
      <c r="G114" s="219"/>
      <c r="H114" s="219"/>
      <c r="I114" s="219"/>
      <c r="J114" s="137" t="s">
        <v>322</v>
      </c>
      <c r="K114" s="138">
        <v>300</v>
      </c>
      <c r="L114" s="220"/>
      <c r="M114" s="220"/>
      <c r="N114" s="220">
        <f t="shared" ref="N114:N124" si="0">ROUND(L114*K114,2)</f>
        <v>0</v>
      </c>
      <c r="O114" s="220"/>
      <c r="P114" s="220"/>
      <c r="Q114" s="220"/>
      <c r="R114" s="139"/>
      <c r="T114" s="140" t="s">
        <v>5</v>
      </c>
      <c r="U114" s="38" t="s">
        <v>42</v>
      </c>
      <c r="V114" s="141">
        <v>0</v>
      </c>
      <c r="W114" s="141">
        <f t="shared" ref="W114:W124" si="1">V114*K114</f>
        <v>0</v>
      </c>
      <c r="X114" s="141">
        <v>0</v>
      </c>
      <c r="Y114" s="141">
        <f t="shared" ref="Y114:Y124" si="2">X114*K114</f>
        <v>0</v>
      </c>
      <c r="Z114" s="141">
        <v>0</v>
      </c>
      <c r="AA114" s="142">
        <f t="shared" ref="AA114:AA124" si="3">Z114*K114</f>
        <v>0</v>
      </c>
      <c r="AR114" s="19" t="s">
        <v>518</v>
      </c>
      <c r="AT114" s="19" t="s">
        <v>268</v>
      </c>
      <c r="AU114" s="19" t="s">
        <v>83</v>
      </c>
      <c r="AY114" s="19" t="s">
        <v>267</v>
      </c>
      <c r="BE114" s="143">
        <f t="shared" ref="BE114:BE124" si="4">IF(U114="základná",N114,0)</f>
        <v>0</v>
      </c>
      <c r="BF114" s="143">
        <f t="shared" ref="BF114:BF124" si="5">IF(U114="znížená",N114,0)</f>
        <v>0</v>
      </c>
      <c r="BG114" s="143">
        <f t="shared" ref="BG114:BG124" si="6">IF(U114="zákl. prenesená",N114,0)</f>
        <v>0</v>
      </c>
      <c r="BH114" s="143">
        <f t="shared" ref="BH114:BH124" si="7">IF(U114="zníž. prenesená",N114,0)</f>
        <v>0</v>
      </c>
      <c r="BI114" s="143">
        <f t="shared" ref="BI114:BI124" si="8">IF(U114="nulová",N114,0)</f>
        <v>0</v>
      </c>
      <c r="BJ114" s="19" t="s">
        <v>102</v>
      </c>
      <c r="BK114" s="143">
        <f t="shared" ref="BK114:BK124" si="9">ROUND(L114*K114,2)</f>
        <v>0</v>
      </c>
      <c r="BL114" s="19" t="s">
        <v>518</v>
      </c>
      <c r="BM114" s="19" t="s">
        <v>102</v>
      </c>
    </row>
    <row r="115" spans="2:65" s="1" customFormat="1" ht="16.5" customHeight="1">
      <c r="B115" s="134"/>
      <c r="C115" s="135" t="s">
        <v>102</v>
      </c>
      <c r="D115" s="135" t="s">
        <v>268</v>
      </c>
      <c r="E115" s="136" t="s">
        <v>3780</v>
      </c>
      <c r="F115" s="219" t="s">
        <v>3781</v>
      </c>
      <c r="G115" s="219"/>
      <c r="H115" s="219"/>
      <c r="I115" s="219"/>
      <c r="J115" s="137" t="s">
        <v>374</v>
      </c>
      <c r="K115" s="138">
        <v>10</v>
      </c>
      <c r="L115" s="220"/>
      <c r="M115" s="220"/>
      <c r="N115" s="220">
        <f t="shared" si="0"/>
        <v>0</v>
      </c>
      <c r="O115" s="220"/>
      <c r="P115" s="220"/>
      <c r="Q115" s="220"/>
      <c r="R115" s="139"/>
      <c r="T115" s="140" t="s">
        <v>5</v>
      </c>
      <c r="U115" s="38" t="s">
        <v>42</v>
      </c>
      <c r="V115" s="141">
        <v>0</v>
      </c>
      <c r="W115" s="141">
        <f t="shared" si="1"/>
        <v>0</v>
      </c>
      <c r="X115" s="141">
        <v>0</v>
      </c>
      <c r="Y115" s="141">
        <f t="shared" si="2"/>
        <v>0</v>
      </c>
      <c r="Z115" s="141">
        <v>0</v>
      </c>
      <c r="AA115" s="142">
        <f t="shared" si="3"/>
        <v>0</v>
      </c>
      <c r="AR115" s="19" t="s">
        <v>518</v>
      </c>
      <c r="AT115" s="19" t="s">
        <v>268</v>
      </c>
      <c r="AU115" s="19" t="s">
        <v>83</v>
      </c>
      <c r="AY115" s="19" t="s">
        <v>267</v>
      </c>
      <c r="BE115" s="143">
        <f t="shared" si="4"/>
        <v>0</v>
      </c>
      <c r="BF115" s="143">
        <f t="shared" si="5"/>
        <v>0</v>
      </c>
      <c r="BG115" s="143">
        <f t="shared" si="6"/>
        <v>0</v>
      </c>
      <c r="BH115" s="143">
        <f t="shared" si="7"/>
        <v>0</v>
      </c>
      <c r="BI115" s="143">
        <f t="shared" si="8"/>
        <v>0</v>
      </c>
      <c r="BJ115" s="19" t="s">
        <v>102</v>
      </c>
      <c r="BK115" s="143">
        <f t="shared" si="9"/>
        <v>0</v>
      </c>
      <c r="BL115" s="19" t="s">
        <v>518</v>
      </c>
      <c r="BM115" s="19" t="s">
        <v>272</v>
      </c>
    </row>
    <row r="116" spans="2:65" s="1" customFormat="1" ht="16.5" customHeight="1">
      <c r="B116" s="134"/>
      <c r="C116" s="135" t="s">
        <v>277</v>
      </c>
      <c r="D116" s="135" t="s">
        <v>268</v>
      </c>
      <c r="E116" s="136" t="s">
        <v>3782</v>
      </c>
      <c r="F116" s="219" t="s">
        <v>3783</v>
      </c>
      <c r="G116" s="219"/>
      <c r="H116" s="219"/>
      <c r="I116" s="219"/>
      <c r="J116" s="137" t="s">
        <v>374</v>
      </c>
      <c r="K116" s="138">
        <v>19</v>
      </c>
      <c r="L116" s="220"/>
      <c r="M116" s="220"/>
      <c r="N116" s="220">
        <f t="shared" si="0"/>
        <v>0</v>
      </c>
      <c r="O116" s="220"/>
      <c r="P116" s="220"/>
      <c r="Q116" s="220"/>
      <c r="R116" s="139"/>
      <c r="T116" s="140" t="s">
        <v>5</v>
      </c>
      <c r="U116" s="38" t="s">
        <v>42</v>
      </c>
      <c r="V116" s="141">
        <v>0</v>
      </c>
      <c r="W116" s="141">
        <f t="shared" si="1"/>
        <v>0</v>
      </c>
      <c r="X116" s="141">
        <v>0</v>
      </c>
      <c r="Y116" s="141">
        <f t="shared" si="2"/>
        <v>0</v>
      </c>
      <c r="Z116" s="141">
        <v>0</v>
      </c>
      <c r="AA116" s="142">
        <f t="shared" si="3"/>
        <v>0</v>
      </c>
      <c r="AR116" s="19" t="s">
        <v>518</v>
      </c>
      <c r="AT116" s="19" t="s">
        <v>268</v>
      </c>
      <c r="AU116" s="19" t="s">
        <v>83</v>
      </c>
      <c r="AY116" s="19" t="s">
        <v>267</v>
      </c>
      <c r="BE116" s="143">
        <f t="shared" si="4"/>
        <v>0</v>
      </c>
      <c r="BF116" s="143">
        <f t="shared" si="5"/>
        <v>0</v>
      </c>
      <c r="BG116" s="143">
        <f t="shared" si="6"/>
        <v>0</v>
      </c>
      <c r="BH116" s="143">
        <f t="shared" si="7"/>
        <v>0</v>
      </c>
      <c r="BI116" s="143">
        <f t="shared" si="8"/>
        <v>0</v>
      </c>
      <c r="BJ116" s="19" t="s">
        <v>102</v>
      </c>
      <c r="BK116" s="143">
        <f t="shared" si="9"/>
        <v>0</v>
      </c>
      <c r="BL116" s="19" t="s">
        <v>518</v>
      </c>
      <c r="BM116" s="19" t="s">
        <v>289</v>
      </c>
    </row>
    <row r="117" spans="2:65" s="1" customFormat="1" ht="16.5" customHeight="1">
      <c r="B117" s="134"/>
      <c r="C117" s="135" t="s">
        <v>272</v>
      </c>
      <c r="D117" s="135" t="s">
        <v>268</v>
      </c>
      <c r="E117" s="136" t="s">
        <v>3784</v>
      </c>
      <c r="F117" s="219" t="s">
        <v>3785</v>
      </c>
      <c r="G117" s="219"/>
      <c r="H117" s="219"/>
      <c r="I117" s="219"/>
      <c r="J117" s="137" t="s">
        <v>374</v>
      </c>
      <c r="K117" s="138">
        <v>58</v>
      </c>
      <c r="L117" s="220"/>
      <c r="M117" s="220"/>
      <c r="N117" s="220">
        <f t="shared" si="0"/>
        <v>0</v>
      </c>
      <c r="O117" s="220"/>
      <c r="P117" s="220"/>
      <c r="Q117" s="220"/>
      <c r="R117" s="139"/>
      <c r="T117" s="140" t="s">
        <v>5</v>
      </c>
      <c r="U117" s="38" t="s">
        <v>42</v>
      </c>
      <c r="V117" s="141">
        <v>0</v>
      </c>
      <c r="W117" s="141">
        <f t="shared" si="1"/>
        <v>0</v>
      </c>
      <c r="X117" s="141">
        <v>0</v>
      </c>
      <c r="Y117" s="141">
        <f t="shared" si="2"/>
        <v>0</v>
      </c>
      <c r="Z117" s="141">
        <v>0</v>
      </c>
      <c r="AA117" s="142">
        <f t="shared" si="3"/>
        <v>0</v>
      </c>
      <c r="AR117" s="19" t="s">
        <v>518</v>
      </c>
      <c r="AT117" s="19" t="s">
        <v>268</v>
      </c>
      <c r="AU117" s="19" t="s">
        <v>83</v>
      </c>
      <c r="AY117" s="19" t="s">
        <v>267</v>
      </c>
      <c r="BE117" s="143">
        <f t="shared" si="4"/>
        <v>0</v>
      </c>
      <c r="BF117" s="143">
        <f t="shared" si="5"/>
        <v>0</v>
      </c>
      <c r="BG117" s="143">
        <f t="shared" si="6"/>
        <v>0</v>
      </c>
      <c r="BH117" s="143">
        <f t="shared" si="7"/>
        <v>0</v>
      </c>
      <c r="BI117" s="143">
        <f t="shared" si="8"/>
        <v>0</v>
      </c>
      <c r="BJ117" s="19" t="s">
        <v>102</v>
      </c>
      <c r="BK117" s="143">
        <f t="shared" si="9"/>
        <v>0</v>
      </c>
      <c r="BL117" s="19" t="s">
        <v>518</v>
      </c>
      <c r="BM117" s="19" t="s">
        <v>297</v>
      </c>
    </row>
    <row r="118" spans="2:65" s="1" customFormat="1" ht="16.5" customHeight="1">
      <c r="B118" s="134"/>
      <c r="C118" s="135" t="s">
        <v>285</v>
      </c>
      <c r="D118" s="135" t="s">
        <v>268</v>
      </c>
      <c r="E118" s="136" t="s">
        <v>3786</v>
      </c>
      <c r="F118" s="219" t="s">
        <v>3787</v>
      </c>
      <c r="G118" s="219"/>
      <c r="H118" s="219"/>
      <c r="I118" s="219"/>
      <c r="J118" s="137" t="s">
        <v>322</v>
      </c>
      <c r="K118" s="138">
        <v>1498</v>
      </c>
      <c r="L118" s="220"/>
      <c r="M118" s="220"/>
      <c r="N118" s="220">
        <f t="shared" si="0"/>
        <v>0</v>
      </c>
      <c r="O118" s="220"/>
      <c r="P118" s="220"/>
      <c r="Q118" s="220"/>
      <c r="R118" s="139"/>
      <c r="T118" s="140" t="s">
        <v>5</v>
      </c>
      <c r="U118" s="38" t="s">
        <v>42</v>
      </c>
      <c r="V118" s="141">
        <v>0</v>
      </c>
      <c r="W118" s="141">
        <f t="shared" si="1"/>
        <v>0</v>
      </c>
      <c r="X118" s="141">
        <v>0</v>
      </c>
      <c r="Y118" s="141">
        <f t="shared" si="2"/>
        <v>0</v>
      </c>
      <c r="Z118" s="141">
        <v>0</v>
      </c>
      <c r="AA118" s="142">
        <f t="shared" si="3"/>
        <v>0</v>
      </c>
      <c r="AR118" s="19" t="s">
        <v>518</v>
      </c>
      <c r="AT118" s="19" t="s">
        <v>268</v>
      </c>
      <c r="AU118" s="19" t="s">
        <v>83</v>
      </c>
      <c r="AY118" s="19" t="s">
        <v>267</v>
      </c>
      <c r="BE118" s="143">
        <f t="shared" si="4"/>
        <v>0</v>
      </c>
      <c r="BF118" s="143">
        <f t="shared" si="5"/>
        <v>0</v>
      </c>
      <c r="BG118" s="143">
        <f t="shared" si="6"/>
        <v>0</v>
      </c>
      <c r="BH118" s="143">
        <f t="shared" si="7"/>
        <v>0</v>
      </c>
      <c r="BI118" s="143">
        <f t="shared" si="8"/>
        <v>0</v>
      </c>
      <c r="BJ118" s="19" t="s">
        <v>102</v>
      </c>
      <c r="BK118" s="143">
        <f t="shared" si="9"/>
        <v>0</v>
      </c>
      <c r="BL118" s="19" t="s">
        <v>518</v>
      </c>
      <c r="BM118" s="19" t="s">
        <v>306</v>
      </c>
    </row>
    <row r="119" spans="2:65" s="1" customFormat="1" ht="16.5" customHeight="1">
      <c r="B119" s="134"/>
      <c r="C119" s="135" t="s">
        <v>289</v>
      </c>
      <c r="D119" s="135" t="s">
        <v>268</v>
      </c>
      <c r="E119" s="136" t="s">
        <v>3788</v>
      </c>
      <c r="F119" s="219" t="s">
        <v>3789</v>
      </c>
      <c r="G119" s="219"/>
      <c r="H119" s="219"/>
      <c r="I119" s="219"/>
      <c r="J119" s="137" t="s">
        <v>374</v>
      </c>
      <c r="K119" s="138">
        <v>12</v>
      </c>
      <c r="L119" s="220"/>
      <c r="M119" s="220"/>
      <c r="N119" s="220">
        <f t="shared" si="0"/>
        <v>0</v>
      </c>
      <c r="O119" s="220"/>
      <c r="P119" s="220"/>
      <c r="Q119" s="220"/>
      <c r="R119" s="139"/>
      <c r="T119" s="140" t="s">
        <v>5</v>
      </c>
      <c r="U119" s="38" t="s">
        <v>42</v>
      </c>
      <c r="V119" s="141">
        <v>0</v>
      </c>
      <c r="W119" s="141">
        <f t="shared" si="1"/>
        <v>0</v>
      </c>
      <c r="X119" s="141">
        <v>0</v>
      </c>
      <c r="Y119" s="141">
        <f t="shared" si="2"/>
        <v>0</v>
      </c>
      <c r="Z119" s="141">
        <v>0</v>
      </c>
      <c r="AA119" s="142">
        <f t="shared" si="3"/>
        <v>0</v>
      </c>
      <c r="AR119" s="19" t="s">
        <v>518</v>
      </c>
      <c r="AT119" s="19" t="s">
        <v>268</v>
      </c>
      <c r="AU119" s="19" t="s">
        <v>83</v>
      </c>
      <c r="AY119" s="19" t="s">
        <v>267</v>
      </c>
      <c r="BE119" s="143">
        <f t="shared" si="4"/>
        <v>0</v>
      </c>
      <c r="BF119" s="143">
        <f t="shared" si="5"/>
        <v>0</v>
      </c>
      <c r="BG119" s="143">
        <f t="shared" si="6"/>
        <v>0</v>
      </c>
      <c r="BH119" s="143">
        <f t="shared" si="7"/>
        <v>0</v>
      </c>
      <c r="BI119" s="143">
        <f t="shared" si="8"/>
        <v>0</v>
      </c>
      <c r="BJ119" s="19" t="s">
        <v>102</v>
      </c>
      <c r="BK119" s="143">
        <f t="shared" si="9"/>
        <v>0</v>
      </c>
      <c r="BL119" s="19" t="s">
        <v>518</v>
      </c>
      <c r="BM119" s="19" t="s">
        <v>314</v>
      </c>
    </row>
    <row r="120" spans="2:65" s="1" customFormat="1" ht="16.5" customHeight="1">
      <c r="B120" s="134"/>
      <c r="C120" s="135" t="s">
        <v>293</v>
      </c>
      <c r="D120" s="135" t="s">
        <v>268</v>
      </c>
      <c r="E120" s="136" t="s">
        <v>3790</v>
      </c>
      <c r="F120" s="219" t="s">
        <v>3791</v>
      </c>
      <c r="G120" s="219"/>
      <c r="H120" s="219"/>
      <c r="I120" s="219"/>
      <c r="J120" s="137" t="s">
        <v>374</v>
      </c>
      <c r="K120" s="138">
        <v>3</v>
      </c>
      <c r="L120" s="220"/>
      <c r="M120" s="220"/>
      <c r="N120" s="220">
        <f t="shared" si="0"/>
        <v>0</v>
      </c>
      <c r="O120" s="220"/>
      <c r="P120" s="220"/>
      <c r="Q120" s="220"/>
      <c r="R120" s="139"/>
      <c r="T120" s="140" t="s">
        <v>5</v>
      </c>
      <c r="U120" s="38" t="s">
        <v>42</v>
      </c>
      <c r="V120" s="141">
        <v>0</v>
      </c>
      <c r="W120" s="141">
        <f t="shared" si="1"/>
        <v>0</v>
      </c>
      <c r="X120" s="141">
        <v>0</v>
      </c>
      <c r="Y120" s="141">
        <f t="shared" si="2"/>
        <v>0</v>
      </c>
      <c r="Z120" s="141">
        <v>0</v>
      </c>
      <c r="AA120" s="142">
        <f t="shared" si="3"/>
        <v>0</v>
      </c>
      <c r="AR120" s="19" t="s">
        <v>518</v>
      </c>
      <c r="AT120" s="19" t="s">
        <v>268</v>
      </c>
      <c r="AU120" s="19" t="s">
        <v>83</v>
      </c>
      <c r="AY120" s="19" t="s">
        <v>267</v>
      </c>
      <c r="BE120" s="143">
        <f t="shared" si="4"/>
        <v>0</v>
      </c>
      <c r="BF120" s="143">
        <f t="shared" si="5"/>
        <v>0</v>
      </c>
      <c r="BG120" s="143">
        <f t="shared" si="6"/>
        <v>0</v>
      </c>
      <c r="BH120" s="143">
        <f t="shared" si="7"/>
        <v>0</v>
      </c>
      <c r="BI120" s="143">
        <f t="shared" si="8"/>
        <v>0</v>
      </c>
      <c r="BJ120" s="19" t="s">
        <v>102</v>
      </c>
      <c r="BK120" s="143">
        <f t="shared" si="9"/>
        <v>0</v>
      </c>
      <c r="BL120" s="19" t="s">
        <v>518</v>
      </c>
      <c r="BM120" s="19" t="s">
        <v>324</v>
      </c>
    </row>
    <row r="121" spans="2:65" s="1" customFormat="1" ht="16.5" customHeight="1">
      <c r="B121" s="134"/>
      <c r="C121" s="135" t="s">
        <v>297</v>
      </c>
      <c r="D121" s="135" t="s">
        <v>268</v>
      </c>
      <c r="E121" s="136" t="s">
        <v>3792</v>
      </c>
      <c r="F121" s="219" t="s">
        <v>3793</v>
      </c>
      <c r="G121" s="219"/>
      <c r="H121" s="219"/>
      <c r="I121" s="219"/>
      <c r="J121" s="137" t="s">
        <v>374</v>
      </c>
      <c r="K121" s="138">
        <v>25</v>
      </c>
      <c r="L121" s="220"/>
      <c r="M121" s="220"/>
      <c r="N121" s="220">
        <f t="shared" si="0"/>
        <v>0</v>
      </c>
      <c r="O121" s="220"/>
      <c r="P121" s="220"/>
      <c r="Q121" s="220"/>
      <c r="R121" s="139"/>
      <c r="T121" s="140" t="s">
        <v>5</v>
      </c>
      <c r="U121" s="38" t="s">
        <v>42</v>
      </c>
      <c r="V121" s="141">
        <v>0</v>
      </c>
      <c r="W121" s="141">
        <f t="shared" si="1"/>
        <v>0</v>
      </c>
      <c r="X121" s="141">
        <v>0</v>
      </c>
      <c r="Y121" s="141">
        <f t="shared" si="2"/>
        <v>0</v>
      </c>
      <c r="Z121" s="141">
        <v>0</v>
      </c>
      <c r="AA121" s="142">
        <f t="shared" si="3"/>
        <v>0</v>
      </c>
      <c r="AR121" s="19" t="s">
        <v>518</v>
      </c>
      <c r="AT121" s="19" t="s">
        <v>268</v>
      </c>
      <c r="AU121" s="19" t="s">
        <v>83</v>
      </c>
      <c r="AY121" s="19" t="s">
        <v>267</v>
      </c>
      <c r="BE121" s="143">
        <f t="shared" si="4"/>
        <v>0</v>
      </c>
      <c r="BF121" s="143">
        <f t="shared" si="5"/>
        <v>0</v>
      </c>
      <c r="BG121" s="143">
        <f t="shared" si="6"/>
        <v>0</v>
      </c>
      <c r="BH121" s="143">
        <f t="shared" si="7"/>
        <v>0</v>
      </c>
      <c r="BI121" s="143">
        <f t="shared" si="8"/>
        <v>0</v>
      </c>
      <c r="BJ121" s="19" t="s">
        <v>102</v>
      </c>
      <c r="BK121" s="143">
        <f t="shared" si="9"/>
        <v>0</v>
      </c>
      <c r="BL121" s="19" t="s">
        <v>518</v>
      </c>
      <c r="BM121" s="19" t="s">
        <v>331</v>
      </c>
    </row>
    <row r="122" spans="2:65" s="1" customFormat="1" ht="16.5" customHeight="1">
      <c r="B122" s="134"/>
      <c r="C122" s="135" t="s">
        <v>301</v>
      </c>
      <c r="D122" s="135" t="s">
        <v>268</v>
      </c>
      <c r="E122" s="136" t="s">
        <v>3794</v>
      </c>
      <c r="F122" s="219" t="s">
        <v>3795</v>
      </c>
      <c r="G122" s="219"/>
      <c r="H122" s="219"/>
      <c r="I122" s="219"/>
      <c r="J122" s="137" t="s">
        <v>374</v>
      </c>
      <c r="K122" s="138">
        <v>1</v>
      </c>
      <c r="L122" s="220"/>
      <c r="M122" s="220"/>
      <c r="N122" s="220">
        <f t="shared" si="0"/>
        <v>0</v>
      </c>
      <c r="O122" s="220"/>
      <c r="P122" s="220"/>
      <c r="Q122" s="220"/>
      <c r="R122" s="139"/>
      <c r="T122" s="140" t="s">
        <v>5</v>
      </c>
      <c r="U122" s="38" t="s">
        <v>42</v>
      </c>
      <c r="V122" s="141">
        <v>0</v>
      </c>
      <c r="W122" s="141">
        <f t="shared" si="1"/>
        <v>0</v>
      </c>
      <c r="X122" s="141">
        <v>0</v>
      </c>
      <c r="Y122" s="141">
        <f t="shared" si="2"/>
        <v>0</v>
      </c>
      <c r="Z122" s="141">
        <v>0</v>
      </c>
      <c r="AA122" s="142">
        <f t="shared" si="3"/>
        <v>0</v>
      </c>
      <c r="AR122" s="19" t="s">
        <v>518</v>
      </c>
      <c r="AT122" s="19" t="s">
        <v>268</v>
      </c>
      <c r="AU122" s="19" t="s">
        <v>83</v>
      </c>
      <c r="AY122" s="19" t="s">
        <v>267</v>
      </c>
      <c r="BE122" s="143">
        <f t="shared" si="4"/>
        <v>0</v>
      </c>
      <c r="BF122" s="143">
        <f t="shared" si="5"/>
        <v>0</v>
      </c>
      <c r="BG122" s="143">
        <f t="shared" si="6"/>
        <v>0</v>
      </c>
      <c r="BH122" s="143">
        <f t="shared" si="7"/>
        <v>0</v>
      </c>
      <c r="BI122" s="143">
        <f t="shared" si="8"/>
        <v>0</v>
      </c>
      <c r="BJ122" s="19" t="s">
        <v>102</v>
      </c>
      <c r="BK122" s="143">
        <f t="shared" si="9"/>
        <v>0</v>
      </c>
      <c r="BL122" s="19" t="s">
        <v>518</v>
      </c>
      <c r="BM122" s="19" t="s">
        <v>338</v>
      </c>
    </row>
    <row r="123" spans="2:65" s="1" customFormat="1" ht="16.5" customHeight="1">
      <c r="B123" s="134"/>
      <c r="C123" s="135" t="s">
        <v>306</v>
      </c>
      <c r="D123" s="135" t="s">
        <v>268</v>
      </c>
      <c r="E123" s="136" t="s">
        <v>3796</v>
      </c>
      <c r="F123" s="219" t="s">
        <v>3797</v>
      </c>
      <c r="G123" s="219"/>
      <c r="H123" s="219"/>
      <c r="I123" s="219"/>
      <c r="J123" s="137" t="s">
        <v>374</v>
      </c>
      <c r="K123" s="138">
        <v>15</v>
      </c>
      <c r="L123" s="220"/>
      <c r="M123" s="220"/>
      <c r="N123" s="220">
        <f t="shared" si="0"/>
        <v>0</v>
      </c>
      <c r="O123" s="220"/>
      <c r="P123" s="220"/>
      <c r="Q123" s="220"/>
      <c r="R123" s="139"/>
      <c r="T123" s="140" t="s">
        <v>5</v>
      </c>
      <c r="U123" s="38" t="s">
        <v>42</v>
      </c>
      <c r="V123" s="141">
        <v>0</v>
      </c>
      <c r="W123" s="141">
        <f t="shared" si="1"/>
        <v>0</v>
      </c>
      <c r="X123" s="141">
        <v>0</v>
      </c>
      <c r="Y123" s="141">
        <f t="shared" si="2"/>
        <v>0</v>
      </c>
      <c r="Z123" s="141">
        <v>0</v>
      </c>
      <c r="AA123" s="142">
        <f t="shared" si="3"/>
        <v>0</v>
      </c>
      <c r="AR123" s="19" t="s">
        <v>518</v>
      </c>
      <c r="AT123" s="19" t="s">
        <v>268</v>
      </c>
      <c r="AU123" s="19" t="s">
        <v>83</v>
      </c>
      <c r="AY123" s="19" t="s">
        <v>267</v>
      </c>
      <c r="BE123" s="143">
        <f t="shared" si="4"/>
        <v>0</v>
      </c>
      <c r="BF123" s="143">
        <f t="shared" si="5"/>
        <v>0</v>
      </c>
      <c r="BG123" s="143">
        <f t="shared" si="6"/>
        <v>0</v>
      </c>
      <c r="BH123" s="143">
        <f t="shared" si="7"/>
        <v>0</v>
      </c>
      <c r="BI123" s="143">
        <f t="shared" si="8"/>
        <v>0</v>
      </c>
      <c r="BJ123" s="19" t="s">
        <v>102</v>
      </c>
      <c r="BK123" s="143">
        <f t="shared" si="9"/>
        <v>0</v>
      </c>
      <c r="BL123" s="19" t="s">
        <v>518</v>
      </c>
      <c r="BM123" s="19" t="s">
        <v>10</v>
      </c>
    </row>
    <row r="124" spans="2:65" s="1" customFormat="1" ht="16.5" customHeight="1">
      <c r="B124" s="134"/>
      <c r="C124" s="135" t="s">
        <v>310</v>
      </c>
      <c r="D124" s="135" t="s">
        <v>268</v>
      </c>
      <c r="E124" s="136" t="s">
        <v>3798</v>
      </c>
      <c r="F124" s="219" t="s">
        <v>3799</v>
      </c>
      <c r="G124" s="219"/>
      <c r="H124" s="219"/>
      <c r="I124" s="219"/>
      <c r="J124" s="137" t="s">
        <v>374</v>
      </c>
      <c r="K124" s="138">
        <v>4</v>
      </c>
      <c r="L124" s="220"/>
      <c r="M124" s="220"/>
      <c r="N124" s="220">
        <f t="shared" si="0"/>
        <v>0</v>
      </c>
      <c r="O124" s="220"/>
      <c r="P124" s="220"/>
      <c r="Q124" s="220"/>
      <c r="R124" s="139"/>
      <c r="T124" s="140" t="s">
        <v>5</v>
      </c>
      <c r="U124" s="148" t="s">
        <v>42</v>
      </c>
      <c r="V124" s="149">
        <v>0</v>
      </c>
      <c r="W124" s="149">
        <f t="shared" si="1"/>
        <v>0</v>
      </c>
      <c r="X124" s="149">
        <v>0</v>
      </c>
      <c r="Y124" s="149">
        <f t="shared" si="2"/>
        <v>0</v>
      </c>
      <c r="Z124" s="149">
        <v>0</v>
      </c>
      <c r="AA124" s="150">
        <f t="shared" si="3"/>
        <v>0</v>
      </c>
      <c r="AR124" s="19" t="s">
        <v>518</v>
      </c>
      <c r="AT124" s="19" t="s">
        <v>268</v>
      </c>
      <c r="AU124" s="19" t="s">
        <v>83</v>
      </c>
      <c r="AY124" s="19" t="s">
        <v>267</v>
      </c>
      <c r="BE124" s="143">
        <f t="shared" si="4"/>
        <v>0</v>
      </c>
      <c r="BF124" s="143">
        <f t="shared" si="5"/>
        <v>0</v>
      </c>
      <c r="BG124" s="143">
        <f t="shared" si="6"/>
        <v>0</v>
      </c>
      <c r="BH124" s="143">
        <f t="shared" si="7"/>
        <v>0</v>
      </c>
      <c r="BI124" s="143">
        <f t="shared" si="8"/>
        <v>0</v>
      </c>
      <c r="BJ124" s="19" t="s">
        <v>102</v>
      </c>
      <c r="BK124" s="143">
        <f t="shared" si="9"/>
        <v>0</v>
      </c>
      <c r="BL124" s="19" t="s">
        <v>518</v>
      </c>
      <c r="BM124" s="19" t="s">
        <v>352</v>
      </c>
    </row>
    <row r="125" spans="2:65" s="1" customFormat="1" ht="6.95" customHeight="1">
      <c r="B125" s="53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5"/>
    </row>
  </sheetData>
  <mergeCells count="89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2:Q92"/>
    <mergeCell ref="L94:Q94"/>
    <mergeCell ref="C100:Q100"/>
    <mergeCell ref="F102:P102"/>
    <mergeCell ref="F103:P103"/>
    <mergeCell ref="F104:P104"/>
    <mergeCell ref="M106:P106"/>
    <mergeCell ref="M108:Q108"/>
    <mergeCell ref="M109:Q109"/>
    <mergeCell ref="F111:I111"/>
    <mergeCell ref="L111:M111"/>
    <mergeCell ref="N111:Q111"/>
    <mergeCell ref="F114:I114"/>
    <mergeCell ref="L114:M114"/>
    <mergeCell ref="N114:Q114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21:I121"/>
    <mergeCell ref="L121:M121"/>
    <mergeCell ref="N121:Q121"/>
    <mergeCell ref="F118:I118"/>
    <mergeCell ref="L118:M118"/>
    <mergeCell ref="N118:Q118"/>
    <mergeCell ref="F119:I119"/>
    <mergeCell ref="L119:M119"/>
    <mergeCell ref="N119:Q119"/>
    <mergeCell ref="H1:K1"/>
    <mergeCell ref="S2:AC2"/>
    <mergeCell ref="F124:I124"/>
    <mergeCell ref="L124:M124"/>
    <mergeCell ref="N124:Q124"/>
    <mergeCell ref="N112:Q112"/>
    <mergeCell ref="N113:Q113"/>
    <mergeCell ref="F122:I122"/>
    <mergeCell ref="L122:M122"/>
    <mergeCell ref="N122:Q122"/>
    <mergeCell ref="F123:I123"/>
    <mergeCell ref="L123:M123"/>
    <mergeCell ref="N123:Q123"/>
    <mergeCell ref="F120:I120"/>
    <mergeCell ref="L120:M120"/>
    <mergeCell ref="N120:Q120"/>
  </mergeCells>
  <hyperlinks>
    <hyperlink ref="F1:G1" location="C2" display="1) Krycí list rozpočtu"/>
    <hyperlink ref="H1:K1" location="C87" display="2) Rekapitulácia rozpočtu"/>
    <hyperlink ref="L1" location="C111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3"/>
  <sheetViews>
    <sheetView showGridLines="0" workbookViewId="0">
      <pane ySplit="1" topLeftCell="A2" activePane="bottomLeft" state="frozen"/>
      <selection pane="bottomLeft" activeCell="L122" sqref="L114:M12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6"/>
      <c r="B1" s="13"/>
      <c r="C1" s="13"/>
      <c r="D1" s="14" t="s">
        <v>1</v>
      </c>
      <c r="E1" s="13"/>
      <c r="F1" s="15" t="s">
        <v>210</v>
      </c>
      <c r="G1" s="15"/>
      <c r="H1" s="214" t="s">
        <v>211</v>
      </c>
      <c r="I1" s="214"/>
      <c r="J1" s="214"/>
      <c r="K1" s="214"/>
      <c r="L1" s="15" t="s">
        <v>212</v>
      </c>
      <c r="M1" s="13"/>
      <c r="N1" s="13"/>
      <c r="O1" s="14" t="s">
        <v>213</v>
      </c>
      <c r="P1" s="13"/>
      <c r="Q1" s="13"/>
      <c r="R1" s="13"/>
      <c r="S1" s="15" t="s">
        <v>214</v>
      </c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170" t="s">
        <v>8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T2" s="19" t="s">
        <v>181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75</v>
      </c>
    </row>
    <row r="4" spans="1:66" ht="36.950000000000003" customHeight="1">
      <c r="B4" s="23"/>
      <c r="C4" s="191" t="s">
        <v>215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24"/>
      <c r="T4" s="18" t="s">
        <v>12</v>
      </c>
      <c r="AT4" s="19" t="s">
        <v>6</v>
      </c>
    </row>
    <row r="5" spans="1:66" ht="6.95" customHeight="1">
      <c r="B5" s="23"/>
      <c r="R5" s="24"/>
    </row>
    <row r="6" spans="1:66" ht="25.35" customHeight="1">
      <c r="B6" s="23"/>
      <c r="D6" s="28" t="s">
        <v>16</v>
      </c>
      <c r="F6" s="226" t="str">
        <f>'Rekapitulácia stavby'!K6</f>
        <v>Modernizácia pracovísk akútnej zdravotnej starostlivosti Gynekologicko - pôrodníckeho oddelenia v Nemocnici Krompachy</v>
      </c>
      <c r="G6" s="227"/>
      <c r="H6" s="227"/>
      <c r="I6" s="227"/>
      <c r="J6" s="227"/>
      <c r="K6" s="227"/>
      <c r="L6" s="227"/>
      <c r="M6" s="227"/>
      <c r="N6" s="227"/>
      <c r="O6" s="227"/>
      <c r="P6" s="227"/>
      <c r="R6" s="24"/>
    </row>
    <row r="7" spans="1:66" ht="25.35" customHeight="1">
      <c r="B7" s="23"/>
      <c r="D7" s="28" t="s">
        <v>216</v>
      </c>
      <c r="F7" s="226" t="s">
        <v>3576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R7" s="24"/>
    </row>
    <row r="8" spans="1:66" s="1" customFormat="1" ht="32.85" customHeight="1">
      <c r="B8" s="31"/>
      <c r="D8" s="27" t="s">
        <v>2969</v>
      </c>
      <c r="F8" s="203" t="s">
        <v>3800</v>
      </c>
      <c r="G8" s="225"/>
      <c r="H8" s="225"/>
      <c r="I8" s="225"/>
      <c r="J8" s="225"/>
      <c r="K8" s="225"/>
      <c r="L8" s="225"/>
      <c r="M8" s="225"/>
      <c r="N8" s="225"/>
      <c r="O8" s="225"/>
      <c r="P8" s="225"/>
      <c r="R8" s="32"/>
    </row>
    <row r="9" spans="1:66" s="1" customFormat="1" ht="14.45" customHeight="1">
      <c r="B9" s="31"/>
      <c r="D9" s="28" t="s">
        <v>18</v>
      </c>
      <c r="F9" s="26" t="s">
        <v>5</v>
      </c>
      <c r="M9" s="28" t="s">
        <v>19</v>
      </c>
      <c r="O9" s="26" t="s">
        <v>5</v>
      </c>
      <c r="R9" s="32"/>
    </row>
    <row r="10" spans="1:66" s="1" customFormat="1" ht="14.45" customHeight="1">
      <c r="B10" s="31"/>
      <c r="D10" s="28" t="s">
        <v>20</v>
      </c>
      <c r="F10" s="26" t="s">
        <v>21</v>
      </c>
      <c r="M10" s="28" t="s">
        <v>22</v>
      </c>
      <c r="O10" s="228" t="str">
        <f>'Rekapitulácia stavby'!AN8</f>
        <v>15. 5. 2018</v>
      </c>
      <c r="P10" s="228"/>
      <c r="R10" s="32"/>
    </row>
    <row r="11" spans="1:66" s="1" customFormat="1" ht="10.9" customHeight="1">
      <c r="B11" s="31"/>
      <c r="R11" s="32"/>
    </row>
    <row r="12" spans="1:66" s="1" customFormat="1" ht="14.45" customHeight="1">
      <c r="B12" s="31"/>
      <c r="D12" s="28" t="s">
        <v>24</v>
      </c>
      <c r="M12" s="28" t="s">
        <v>25</v>
      </c>
      <c r="O12" s="202" t="s">
        <v>5</v>
      </c>
      <c r="P12" s="202"/>
      <c r="R12" s="32"/>
    </row>
    <row r="13" spans="1:66" s="1" customFormat="1" ht="18" customHeight="1">
      <c r="B13" s="31"/>
      <c r="E13" s="26" t="s">
        <v>26</v>
      </c>
      <c r="M13" s="28" t="s">
        <v>27</v>
      </c>
      <c r="O13" s="202" t="s">
        <v>5</v>
      </c>
      <c r="P13" s="202"/>
      <c r="R13" s="32"/>
    </row>
    <row r="14" spans="1:66" s="1" customFormat="1" ht="6.95" customHeight="1">
      <c r="B14" s="31"/>
      <c r="R14" s="32"/>
    </row>
    <row r="15" spans="1:66" s="1" customFormat="1" ht="14.45" customHeight="1">
      <c r="B15" s="31"/>
      <c r="D15" s="28" t="s">
        <v>28</v>
      </c>
      <c r="M15" s="28" t="s">
        <v>25</v>
      </c>
      <c r="O15" s="202" t="s">
        <v>5</v>
      </c>
      <c r="P15" s="202"/>
      <c r="R15" s="32"/>
    </row>
    <row r="16" spans="1:66" s="1" customFormat="1" ht="18" customHeight="1">
      <c r="B16" s="31"/>
      <c r="E16" s="26" t="s">
        <v>29</v>
      </c>
      <c r="M16" s="28" t="s">
        <v>27</v>
      </c>
      <c r="O16" s="202" t="s">
        <v>5</v>
      </c>
      <c r="P16" s="202"/>
      <c r="R16" s="32"/>
    </row>
    <row r="17" spans="2:18" s="1" customFormat="1" ht="6.95" customHeight="1">
      <c r="B17" s="31"/>
      <c r="R17" s="32"/>
    </row>
    <row r="18" spans="2:18" s="1" customFormat="1" ht="14.45" customHeight="1">
      <c r="B18" s="31"/>
      <c r="D18" s="28" t="s">
        <v>30</v>
      </c>
      <c r="M18" s="28" t="s">
        <v>25</v>
      </c>
      <c r="O18" s="202" t="s">
        <v>5</v>
      </c>
      <c r="P18" s="202"/>
      <c r="R18" s="32"/>
    </row>
    <row r="19" spans="2:18" s="1" customFormat="1" ht="18" customHeight="1">
      <c r="B19" s="31"/>
      <c r="E19" s="26" t="s">
        <v>31</v>
      </c>
      <c r="M19" s="28" t="s">
        <v>27</v>
      </c>
      <c r="O19" s="202" t="s">
        <v>5</v>
      </c>
      <c r="P19" s="202"/>
      <c r="R19" s="32"/>
    </row>
    <row r="20" spans="2:18" s="1" customFormat="1" ht="6.95" customHeight="1">
      <c r="B20" s="31"/>
      <c r="R20" s="32"/>
    </row>
    <row r="21" spans="2:18" s="1" customFormat="1" ht="14.45" customHeight="1">
      <c r="B21" s="31"/>
      <c r="D21" s="28" t="s">
        <v>33</v>
      </c>
      <c r="M21" s="28" t="s">
        <v>25</v>
      </c>
      <c r="O21" s="202" t="str">
        <f>IF('Rekapitulácia stavby'!AN19="","",'Rekapitulácia stavby'!AN19)</f>
        <v/>
      </c>
      <c r="P21" s="202"/>
      <c r="R21" s="32"/>
    </row>
    <row r="22" spans="2:18" s="1" customFormat="1" ht="18" customHeight="1">
      <c r="B22" s="31"/>
      <c r="E22" s="26" t="str">
        <f>IF('Rekapitulácia stavby'!E20="","",'Rekapitulácia stavby'!E20)</f>
        <v xml:space="preserve"> </v>
      </c>
      <c r="M22" s="28" t="s">
        <v>27</v>
      </c>
      <c r="O22" s="202" t="str">
        <f>IF('Rekapitulácia stavby'!AN20="","",'Rekapitulácia stavby'!AN20)</f>
        <v/>
      </c>
      <c r="P22" s="202"/>
      <c r="R22" s="32"/>
    </row>
    <row r="23" spans="2:18" s="1" customFormat="1" ht="6.95" customHeight="1">
      <c r="B23" s="31"/>
      <c r="R23" s="32"/>
    </row>
    <row r="24" spans="2:18" s="1" customFormat="1" ht="14.45" customHeight="1">
      <c r="B24" s="31"/>
      <c r="D24" s="28" t="s">
        <v>35</v>
      </c>
      <c r="R24" s="32"/>
    </row>
    <row r="25" spans="2:18" s="1" customFormat="1" ht="16.5" customHeight="1">
      <c r="B25" s="31"/>
      <c r="E25" s="204" t="s">
        <v>5</v>
      </c>
      <c r="F25" s="204"/>
      <c r="G25" s="204"/>
      <c r="H25" s="204"/>
      <c r="I25" s="204"/>
      <c r="J25" s="204"/>
      <c r="K25" s="204"/>
      <c r="L25" s="204"/>
      <c r="R25" s="32"/>
    </row>
    <row r="26" spans="2:18" s="1" customFormat="1" ht="6.95" customHeight="1">
      <c r="B26" s="31"/>
      <c r="R26" s="32"/>
    </row>
    <row r="27" spans="2:18" s="1" customFormat="1" ht="6.95" customHeight="1">
      <c r="B27" s="31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R27" s="32"/>
    </row>
    <row r="28" spans="2:18" s="1" customFormat="1" ht="14.45" customHeight="1">
      <c r="B28" s="31"/>
      <c r="D28" s="95" t="s">
        <v>218</v>
      </c>
      <c r="M28" s="205">
        <f>N89</f>
        <v>0</v>
      </c>
      <c r="N28" s="205"/>
      <c r="O28" s="205"/>
      <c r="P28" s="205"/>
      <c r="R28" s="32"/>
    </row>
    <row r="29" spans="2:18" s="1" customFormat="1" ht="14.45" customHeight="1">
      <c r="B29" s="31"/>
      <c r="D29" s="30" t="s">
        <v>219</v>
      </c>
      <c r="M29" s="205">
        <f>N92</f>
        <v>0</v>
      </c>
      <c r="N29" s="205"/>
      <c r="O29" s="205"/>
      <c r="P29" s="205"/>
      <c r="R29" s="32"/>
    </row>
    <row r="30" spans="2:18" s="1" customFormat="1" ht="6.95" customHeight="1">
      <c r="B30" s="31"/>
      <c r="R30" s="32"/>
    </row>
    <row r="31" spans="2:18" s="1" customFormat="1" ht="25.35" customHeight="1">
      <c r="B31" s="31"/>
      <c r="D31" s="103" t="s">
        <v>38</v>
      </c>
      <c r="M31" s="237">
        <f>ROUND(M28+M29,2)</f>
        <v>0</v>
      </c>
      <c r="N31" s="225"/>
      <c r="O31" s="225"/>
      <c r="P31" s="225"/>
      <c r="R31" s="32"/>
    </row>
    <row r="32" spans="2:18" s="1" customFormat="1" ht="6.95" customHeight="1">
      <c r="B32" s="31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R32" s="32"/>
    </row>
    <row r="33" spans="2:18" s="1" customFormat="1" ht="14.45" customHeight="1">
      <c r="B33" s="31"/>
      <c r="D33" s="36" t="s">
        <v>39</v>
      </c>
      <c r="E33" s="36" t="s">
        <v>40</v>
      </c>
      <c r="F33" s="37">
        <v>0.2</v>
      </c>
      <c r="G33" s="104" t="s">
        <v>41</v>
      </c>
      <c r="H33" s="234">
        <f>ROUND((SUM(BE92:BE93)+SUM(BE112:BE122)), 2)</f>
        <v>0</v>
      </c>
      <c r="I33" s="225"/>
      <c r="J33" s="225"/>
      <c r="M33" s="234">
        <f>ROUND(ROUND((SUM(BE92:BE93)+SUM(BE112:BE122)), 2)*F33, 2)</f>
        <v>0</v>
      </c>
      <c r="N33" s="225"/>
      <c r="O33" s="225"/>
      <c r="P33" s="225"/>
      <c r="R33" s="32"/>
    </row>
    <row r="34" spans="2:18" s="1" customFormat="1" ht="14.45" customHeight="1">
      <c r="B34" s="31"/>
      <c r="E34" s="36" t="s">
        <v>42</v>
      </c>
      <c r="F34" s="37">
        <v>0.2</v>
      </c>
      <c r="G34" s="104" t="s">
        <v>41</v>
      </c>
      <c r="H34" s="234">
        <f>ROUND((SUM(BF92:BF93)+SUM(BF112:BF122)), 2)</f>
        <v>0</v>
      </c>
      <c r="I34" s="225"/>
      <c r="J34" s="225"/>
      <c r="M34" s="234">
        <f>ROUND(ROUND((SUM(BF92:BF93)+SUM(BF112:BF122)), 2)*F34, 2)</f>
        <v>0</v>
      </c>
      <c r="N34" s="225"/>
      <c r="O34" s="225"/>
      <c r="P34" s="225"/>
      <c r="R34" s="32"/>
    </row>
    <row r="35" spans="2:18" s="1" customFormat="1" ht="14.45" hidden="1" customHeight="1">
      <c r="B35" s="31"/>
      <c r="E35" s="36" t="s">
        <v>43</v>
      </c>
      <c r="F35" s="37">
        <v>0.2</v>
      </c>
      <c r="G35" s="104" t="s">
        <v>41</v>
      </c>
      <c r="H35" s="234">
        <f>ROUND((SUM(BG92:BG93)+SUM(BG112:BG122)), 2)</f>
        <v>0</v>
      </c>
      <c r="I35" s="225"/>
      <c r="J35" s="225"/>
      <c r="M35" s="234">
        <v>0</v>
      </c>
      <c r="N35" s="225"/>
      <c r="O35" s="225"/>
      <c r="P35" s="225"/>
      <c r="R35" s="32"/>
    </row>
    <row r="36" spans="2:18" s="1" customFormat="1" ht="14.45" hidden="1" customHeight="1">
      <c r="B36" s="31"/>
      <c r="E36" s="36" t="s">
        <v>44</v>
      </c>
      <c r="F36" s="37">
        <v>0.2</v>
      </c>
      <c r="G36" s="104" t="s">
        <v>41</v>
      </c>
      <c r="H36" s="234">
        <f>ROUND((SUM(BH92:BH93)+SUM(BH112:BH122)), 2)</f>
        <v>0</v>
      </c>
      <c r="I36" s="225"/>
      <c r="J36" s="225"/>
      <c r="M36" s="234">
        <v>0</v>
      </c>
      <c r="N36" s="225"/>
      <c r="O36" s="225"/>
      <c r="P36" s="225"/>
      <c r="R36" s="32"/>
    </row>
    <row r="37" spans="2:18" s="1" customFormat="1" ht="14.45" hidden="1" customHeight="1">
      <c r="B37" s="31"/>
      <c r="E37" s="36" t="s">
        <v>45</v>
      </c>
      <c r="F37" s="37">
        <v>0</v>
      </c>
      <c r="G37" s="104" t="s">
        <v>41</v>
      </c>
      <c r="H37" s="234">
        <f>ROUND((SUM(BI92:BI93)+SUM(BI112:BI122)), 2)</f>
        <v>0</v>
      </c>
      <c r="I37" s="225"/>
      <c r="J37" s="225"/>
      <c r="M37" s="234">
        <v>0</v>
      </c>
      <c r="N37" s="225"/>
      <c r="O37" s="225"/>
      <c r="P37" s="225"/>
      <c r="R37" s="32"/>
    </row>
    <row r="38" spans="2:18" s="1" customFormat="1" ht="6.95" customHeight="1">
      <c r="B38" s="31"/>
      <c r="R38" s="32"/>
    </row>
    <row r="39" spans="2:18" s="1" customFormat="1" ht="25.35" customHeight="1">
      <c r="B39" s="31"/>
      <c r="C39" s="102"/>
      <c r="D39" s="105" t="s">
        <v>46</v>
      </c>
      <c r="E39" s="67"/>
      <c r="F39" s="67"/>
      <c r="G39" s="106" t="s">
        <v>47</v>
      </c>
      <c r="H39" s="107" t="s">
        <v>48</v>
      </c>
      <c r="I39" s="67"/>
      <c r="J39" s="67"/>
      <c r="K39" s="67"/>
      <c r="L39" s="235">
        <f>SUM(M31:M37)</f>
        <v>0</v>
      </c>
      <c r="M39" s="235"/>
      <c r="N39" s="235"/>
      <c r="O39" s="235"/>
      <c r="P39" s="236"/>
      <c r="Q39" s="102"/>
      <c r="R39" s="32"/>
    </row>
    <row r="40" spans="2:18" s="1" customFormat="1" ht="14.45" customHeight="1">
      <c r="B40" s="31"/>
      <c r="R40" s="32"/>
    </row>
    <row r="41" spans="2:18" s="1" customFormat="1" ht="14.45" customHeight="1">
      <c r="B41" s="31"/>
      <c r="R41" s="32"/>
    </row>
    <row r="42" spans="2:18">
      <c r="B42" s="23"/>
      <c r="R42" s="24"/>
    </row>
    <row r="43" spans="2:18">
      <c r="B43" s="23"/>
      <c r="R43" s="24"/>
    </row>
    <row r="44" spans="2:18">
      <c r="B44" s="23"/>
      <c r="R44" s="24"/>
    </row>
    <row r="45" spans="2:18">
      <c r="B45" s="23"/>
      <c r="R45" s="24"/>
    </row>
    <row r="46" spans="2:18">
      <c r="B46" s="23"/>
      <c r="R46" s="24"/>
    </row>
    <row r="47" spans="2:18">
      <c r="B47" s="23"/>
      <c r="R47" s="24"/>
    </row>
    <row r="48" spans="2:18">
      <c r="B48" s="23"/>
      <c r="R48" s="24"/>
    </row>
    <row r="49" spans="2:18">
      <c r="B49" s="23"/>
      <c r="R49" s="24"/>
    </row>
    <row r="50" spans="2:18" s="1" customFormat="1" ht="15">
      <c r="B50" s="31"/>
      <c r="D50" s="44" t="s">
        <v>49</v>
      </c>
      <c r="E50" s="45"/>
      <c r="F50" s="45"/>
      <c r="G50" s="45"/>
      <c r="H50" s="46"/>
      <c r="J50" s="44" t="s">
        <v>50</v>
      </c>
      <c r="K50" s="45"/>
      <c r="L50" s="45"/>
      <c r="M50" s="45"/>
      <c r="N50" s="45"/>
      <c r="O50" s="45"/>
      <c r="P50" s="46"/>
      <c r="R50" s="32"/>
    </row>
    <row r="51" spans="2:18">
      <c r="B51" s="23"/>
      <c r="D51" s="47"/>
      <c r="H51" s="48"/>
      <c r="J51" s="47"/>
      <c r="P51" s="48"/>
      <c r="R51" s="24"/>
    </row>
    <row r="52" spans="2:18">
      <c r="B52" s="23"/>
      <c r="D52" s="47"/>
      <c r="H52" s="48"/>
      <c r="J52" s="47"/>
      <c r="P52" s="48"/>
      <c r="R52" s="24"/>
    </row>
    <row r="53" spans="2:18">
      <c r="B53" s="23"/>
      <c r="D53" s="47"/>
      <c r="H53" s="48"/>
      <c r="J53" s="47"/>
      <c r="P53" s="48"/>
      <c r="R53" s="24"/>
    </row>
    <row r="54" spans="2:18">
      <c r="B54" s="23"/>
      <c r="D54" s="47"/>
      <c r="H54" s="48"/>
      <c r="J54" s="47"/>
      <c r="P54" s="48"/>
      <c r="R54" s="24"/>
    </row>
    <row r="55" spans="2:18">
      <c r="B55" s="23"/>
      <c r="D55" s="47"/>
      <c r="H55" s="48"/>
      <c r="J55" s="47"/>
      <c r="P55" s="48"/>
      <c r="R55" s="24"/>
    </row>
    <row r="56" spans="2:18">
      <c r="B56" s="23"/>
      <c r="D56" s="47"/>
      <c r="H56" s="48"/>
      <c r="J56" s="47"/>
      <c r="P56" s="48"/>
      <c r="R56" s="24"/>
    </row>
    <row r="57" spans="2:18">
      <c r="B57" s="23"/>
      <c r="D57" s="47"/>
      <c r="H57" s="48"/>
      <c r="J57" s="47"/>
      <c r="P57" s="48"/>
      <c r="R57" s="24"/>
    </row>
    <row r="58" spans="2:18">
      <c r="B58" s="23"/>
      <c r="D58" s="47"/>
      <c r="H58" s="48"/>
      <c r="J58" s="47"/>
      <c r="P58" s="48"/>
      <c r="R58" s="24"/>
    </row>
    <row r="59" spans="2:18" s="1" customFormat="1" ht="15">
      <c r="B59" s="31"/>
      <c r="D59" s="49" t="s">
        <v>51</v>
      </c>
      <c r="E59" s="50"/>
      <c r="F59" s="50"/>
      <c r="G59" s="51" t="s">
        <v>52</v>
      </c>
      <c r="H59" s="52"/>
      <c r="J59" s="49" t="s">
        <v>51</v>
      </c>
      <c r="K59" s="50"/>
      <c r="L59" s="50"/>
      <c r="M59" s="50"/>
      <c r="N59" s="51" t="s">
        <v>52</v>
      </c>
      <c r="O59" s="50"/>
      <c r="P59" s="52"/>
      <c r="R59" s="32"/>
    </row>
    <row r="60" spans="2:18">
      <c r="B60" s="23"/>
      <c r="R60" s="24"/>
    </row>
    <row r="61" spans="2:18" s="1" customFormat="1" ht="15">
      <c r="B61" s="31"/>
      <c r="D61" s="44" t="s">
        <v>53</v>
      </c>
      <c r="E61" s="45"/>
      <c r="F61" s="45"/>
      <c r="G61" s="45"/>
      <c r="H61" s="46"/>
      <c r="J61" s="44" t="s">
        <v>54</v>
      </c>
      <c r="K61" s="45"/>
      <c r="L61" s="45"/>
      <c r="M61" s="45"/>
      <c r="N61" s="45"/>
      <c r="O61" s="45"/>
      <c r="P61" s="46"/>
      <c r="R61" s="32"/>
    </row>
    <row r="62" spans="2:18">
      <c r="B62" s="23"/>
      <c r="D62" s="47"/>
      <c r="H62" s="48"/>
      <c r="J62" s="47"/>
      <c r="P62" s="48"/>
      <c r="R62" s="24"/>
    </row>
    <row r="63" spans="2:18">
      <c r="B63" s="23"/>
      <c r="D63" s="47"/>
      <c r="H63" s="48"/>
      <c r="J63" s="47"/>
      <c r="P63" s="48"/>
      <c r="R63" s="24"/>
    </row>
    <row r="64" spans="2:18">
      <c r="B64" s="23"/>
      <c r="D64" s="47"/>
      <c r="H64" s="48"/>
      <c r="J64" s="47"/>
      <c r="P64" s="48"/>
      <c r="R64" s="24"/>
    </row>
    <row r="65" spans="2:18">
      <c r="B65" s="23"/>
      <c r="D65" s="47"/>
      <c r="H65" s="48"/>
      <c r="J65" s="47"/>
      <c r="P65" s="48"/>
      <c r="R65" s="24"/>
    </row>
    <row r="66" spans="2:18">
      <c r="B66" s="23"/>
      <c r="D66" s="47"/>
      <c r="H66" s="48"/>
      <c r="J66" s="47"/>
      <c r="P66" s="48"/>
      <c r="R66" s="24"/>
    </row>
    <row r="67" spans="2:18">
      <c r="B67" s="23"/>
      <c r="D67" s="47"/>
      <c r="H67" s="48"/>
      <c r="J67" s="47"/>
      <c r="P67" s="48"/>
      <c r="R67" s="24"/>
    </row>
    <row r="68" spans="2:18">
      <c r="B68" s="23"/>
      <c r="D68" s="47"/>
      <c r="H68" s="48"/>
      <c r="J68" s="47"/>
      <c r="P68" s="48"/>
      <c r="R68" s="24"/>
    </row>
    <row r="69" spans="2:18">
      <c r="B69" s="23"/>
      <c r="D69" s="47"/>
      <c r="H69" s="48"/>
      <c r="J69" s="47"/>
      <c r="P69" s="48"/>
      <c r="R69" s="24"/>
    </row>
    <row r="70" spans="2:18" s="1" customFormat="1" ht="15">
      <c r="B70" s="31"/>
      <c r="D70" s="49" t="s">
        <v>51</v>
      </c>
      <c r="E70" s="50"/>
      <c r="F70" s="50"/>
      <c r="G70" s="51" t="s">
        <v>52</v>
      </c>
      <c r="H70" s="52"/>
      <c r="J70" s="49" t="s">
        <v>51</v>
      </c>
      <c r="K70" s="50"/>
      <c r="L70" s="50"/>
      <c r="M70" s="50"/>
      <c r="N70" s="51" t="s">
        <v>52</v>
      </c>
      <c r="O70" s="50"/>
      <c r="P70" s="52"/>
      <c r="R70" s="32"/>
    </row>
    <row r="71" spans="2:18" s="1" customFormat="1" ht="14.4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  <row r="75" spans="2:18" s="1" customFormat="1" ht="6.9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/>
    </row>
    <row r="76" spans="2:18" s="1" customFormat="1" ht="36.950000000000003" customHeight="1">
      <c r="B76" s="31"/>
      <c r="C76" s="191" t="s">
        <v>220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2"/>
    </row>
    <row r="77" spans="2:18" s="1" customFormat="1" ht="6.95" customHeight="1">
      <c r="B77" s="31"/>
      <c r="R77" s="32"/>
    </row>
    <row r="78" spans="2:18" s="1" customFormat="1" ht="30" customHeight="1">
      <c r="B78" s="31"/>
      <c r="C78" s="28" t="s">
        <v>16</v>
      </c>
      <c r="F78" s="226" t="str">
        <f>F6</f>
        <v>Modernizácia pracovísk akútnej zdravotnej starostlivosti Gynekologicko - pôrodníckeho oddelenia v Nemocnici Krompachy</v>
      </c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R78" s="32"/>
    </row>
    <row r="79" spans="2:18" ht="30" customHeight="1">
      <c r="B79" s="23"/>
      <c r="C79" s="28" t="s">
        <v>216</v>
      </c>
      <c r="F79" s="226" t="s">
        <v>3576</v>
      </c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R79" s="24"/>
    </row>
    <row r="80" spans="2:18" s="1" customFormat="1" ht="36.950000000000003" customHeight="1">
      <c r="B80" s="31"/>
      <c r="C80" s="62" t="s">
        <v>2969</v>
      </c>
      <c r="F80" s="193" t="str">
        <f>F8</f>
        <v>08.6 - SLP rozvody - Komunik.systém pacient -sestra  4.NP</v>
      </c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R80" s="32"/>
    </row>
    <row r="81" spans="2:47" s="1" customFormat="1" ht="6.95" customHeight="1">
      <c r="B81" s="31"/>
      <c r="R81" s="32"/>
    </row>
    <row r="82" spans="2:47" s="1" customFormat="1" ht="18" customHeight="1">
      <c r="B82" s="31"/>
      <c r="C82" s="28" t="s">
        <v>20</v>
      </c>
      <c r="F82" s="26" t="str">
        <f>F10</f>
        <v>Nemocnica Krompachy</v>
      </c>
      <c r="K82" s="28" t="s">
        <v>22</v>
      </c>
      <c r="M82" s="228" t="str">
        <f>IF(O10="","",O10)</f>
        <v>15. 5. 2018</v>
      </c>
      <c r="N82" s="228"/>
      <c r="O82" s="228"/>
      <c r="P82" s="228"/>
      <c r="R82" s="32"/>
    </row>
    <row r="83" spans="2:47" s="1" customFormat="1" ht="6.95" customHeight="1">
      <c r="B83" s="31"/>
      <c r="R83" s="32"/>
    </row>
    <row r="84" spans="2:47" s="1" customFormat="1" ht="15">
      <c r="B84" s="31"/>
      <c r="C84" s="28" t="s">
        <v>24</v>
      </c>
      <c r="F84" s="26" t="str">
        <f>E13</f>
        <v xml:space="preserve">Nemocnica Krompachy spol., s.r.o., </v>
      </c>
      <c r="K84" s="28" t="s">
        <v>30</v>
      </c>
      <c r="M84" s="202" t="str">
        <f>E19</f>
        <v>ODYSEA-PROJEKT s.r.o. Košice , Ing Komjáthy L.</v>
      </c>
      <c r="N84" s="202"/>
      <c r="O84" s="202"/>
      <c r="P84" s="202"/>
      <c r="Q84" s="202"/>
      <c r="R84" s="32"/>
    </row>
    <row r="85" spans="2:47" s="1" customFormat="1" ht="14.45" customHeight="1">
      <c r="B85" s="31"/>
      <c r="C85" s="28" t="s">
        <v>28</v>
      </c>
      <c r="F85" s="26" t="str">
        <f>IF(E16="","",E16)</f>
        <v>Výber</v>
      </c>
      <c r="K85" s="28" t="s">
        <v>33</v>
      </c>
      <c r="M85" s="202" t="str">
        <f>E22</f>
        <v xml:space="preserve"> </v>
      </c>
      <c r="N85" s="202"/>
      <c r="O85" s="202"/>
      <c r="P85" s="202"/>
      <c r="Q85" s="202"/>
      <c r="R85" s="32"/>
    </row>
    <row r="86" spans="2:47" s="1" customFormat="1" ht="10.35" customHeight="1">
      <c r="B86" s="31"/>
      <c r="R86" s="32"/>
    </row>
    <row r="87" spans="2:47" s="1" customFormat="1" ht="29.25" customHeight="1">
      <c r="B87" s="31"/>
      <c r="C87" s="232" t="s">
        <v>221</v>
      </c>
      <c r="D87" s="233"/>
      <c r="E87" s="233"/>
      <c r="F87" s="233"/>
      <c r="G87" s="233"/>
      <c r="H87" s="102"/>
      <c r="I87" s="102"/>
      <c r="J87" s="102"/>
      <c r="K87" s="102"/>
      <c r="L87" s="102"/>
      <c r="M87" s="102"/>
      <c r="N87" s="232" t="s">
        <v>222</v>
      </c>
      <c r="O87" s="233"/>
      <c r="P87" s="233"/>
      <c r="Q87" s="233"/>
      <c r="R87" s="32"/>
    </row>
    <row r="88" spans="2:47" s="1" customFormat="1" ht="10.35" customHeight="1">
      <c r="B88" s="31"/>
      <c r="R88" s="32"/>
    </row>
    <row r="89" spans="2:47" s="1" customFormat="1" ht="29.25" customHeight="1">
      <c r="B89" s="31"/>
      <c r="C89" s="108" t="s">
        <v>223</v>
      </c>
      <c r="N89" s="168">
        <f>N112</f>
        <v>0</v>
      </c>
      <c r="O89" s="223"/>
      <c r="P89" s="223"/>
      <c r="Q89" s="223"/>
      <c r="R89" s="32"/>
      <c r="AU89" s="19" t="s">
        <v>224</v>
      </c>
    </row>
    <row r="90" spans="2:47" s="7" customFormat="1" ht="24.95" customHeight="1">
      <c r="B90" s="109"/>
      <c r="D90" s="110" t="s">
        <v>3777</v>
      </c>
      <c r="N90" s="218">
        <f>N113</f>
        <v>0</v>
      </c>
      <c r="O90" s="231"/>
      <c r="P90" s="231"/>
      <c r="Q90" s="231"/>
      <c r="R90" s="111"/>
    </row>
    <row r="91" spans="2:47" s="1" customFormat="1" ht="21.75" customHeight="1">
      <c r="B91" s="31"/>
      <c r="R91" s="32"/>
    </row>
    <row r="92" spans="2:47" s="1" customFormat="1" ht="29.25" customHeight="1">
      <c r="B92" s="31"/>
      <c r="C92" s="108" t="s">
        <v>252</v>
      </c>
      <c r="N92" s="223">
        <v>0</v>
      </c>
      <c r="O92" s="224"/>
      <c r="P92" s="224"/>
      <c r="Q92" s="224"/>
      <c r="R92" s="32"/>
      <c r="T92" s="115"/>
      <c r="U92" s="116" t="s">
        <v>39</v>
      </c>
    </row>
    <row r="93" spans="2:47" s="1" customFormat="1" ht="18" customHeight="1">
      <c r="B93" s="31"/>
      <c r="R93" s="32"/>
    </row>
    <row r="94" spans="2:47" s="1" customFormat="1" ht="29.25" customHeight="1">
      <c r="B94" s="31"/>
      <c r="C94" s="101" t="s">
        <v>209</v>
      </c>
      <c r="D94" s="102"/>
      <c r="E94" s="102"/>
      <c r="F94" s="102"/>
      <c r="G94" s="102"/>
      <c r="H94" s="102"/>
      <c r="I94" s="102"/>
      <c r="J94" s="102"/>
      <c r="K94" s="102"/>
      <c r="L94" s="169">
        <f>ROUND(SUM(N89+N92),2)</f>
        <v>0</v>
      </c>
      <c r="M94" s="169"/>
      <c r="N94" s="169"/>
      <c r="O94" s="169"/>
      <c r="P94" s="169"/>
      <c r="Q94" s="169"/>
      <c r="R94" s="32"/>
    </row>
    <row r="95" spans="2:47" s="1" customFormat="1" ht="6.95" customHeight="1">
      <c r="B95" s="53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5"/>
    </row>
    <row r="99" spans="2:63" s="1" customFormat="1" ht="6.95" customHeight="1">
      <c r="B99" s="56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8"/>
    </row>
    <row r="100" spans="2:63" s="1" customFormat="1" ht="36.950000000000003" customHeight="1">
      <c r="B100" s="31"/>
      <c r="C100" s="191" t="s">
        <v>253</v>
      </c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32"/>
    </row>
    <row r="101" spans="2:63" s="1" customFormat="1" ht="6.95" customHeight="1">
      <c r="B101" s="31"/>
      <c r="R101" s="32"/>
    </row>
    <row r="102" spans="2:63" s="1" customFormat="1" ht="30" customHeight="1">
      <c r="B102" s="31"/>
      <c r="C102" s="28" t="s">
        <v>16</v>
      </c>
      <c r="F102" s="226" t="str">
        <f>F6</f>
        <v>Modernizácia pracovísk akútnej zdravotnej starostlivosti Gynekologicko - pôrodníckeho oddelenia v Nemocnici Krompachy</v>
      </c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R102" s="32"/>
    </row>
    <row r="103" spans="2:63" ht="30" customHeight="1">
      <c r="B103" s="23"/>
      <c r="C103" s="28" t="s">
        <v>216</v>
      </c>
      <c r="F103" s="226" t="s">
        <v>3576</v>
      </c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R103" s="24"/>
    </row>
    <row r="104" spans="2:63" s="1" customFormat="1" ht="36.950000000000003" customHeight="1">
      <c r="B104" s="31"/>
      <c r="C104" s="62" t="s">
        <v>2969</v>
      </c>
      <c r="F104" s="193" t="str">
        <f>F8</f>
        <v>08.6 - SLP rozvody - Komunik.systém pacient -sestra  4.NP</v>
      </c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R104" s="32"/>
    </row>
    <row r="105" spans="2:63" s="1" customFormat="1" ht="6.95" customHeight="1">
      <c r="B105" s="31"/>
      <c r="R105" s="32"/>
    </row>
    <row r="106" spans="2:63" s="1" customFormat="1" ht="18" customHeight="1">
      <c r="B106" s="31"/>
      <c r="C106" s="28" t="s">
        <v>20</v>
      </c>
      <c r="F106" s="26" t="str">
        <f>F10</f>
        <v>Nemocnica Krompachy</v>
      </c>
      <c r="K106" s="28" t="s">
        <v>22</v>
      </c>
      <c r="M106" s="228" t="str">
        <f>IF(O10="","",O10)</f>
        <v>15. 5. 2018</v>
      </c>
      <c r="N106" s="228"/>
      <c r="O106" s="228"/>
      <c r="P106" s="228"/>
      <c r="R106" s="32"/>
    </row>
    <row r="107" spans="2:63" s="1" customFormat="1" ht="6.95" customHeight="1">
      <c r="B107" s="31"/>
      <c r="R107" s="32"/>
    </row>
    <row r="108" spans="2:63" s="1" customFormat="1" ht="15">
      <c r="B108" s="31"/>
      <c r="C108" s="28" t="s">
        <v>24</v>
      </c>
      <c r="F108" s="26" t="str">
        <f>E13</f>
        <v xml:space="preserve">Nemocnica Krompachy spol., s.r.o., </v>
      </c>
      <c r="K108" s="28" t="s">
        <v>30</v>
      </c>
      <c r="M108" s="202" t="str">
        <f>E19</f>
        <v>ODYSEA-PROJEKT s.r.o. Košice , Ing Komjáthy L.</v>
      </c>
      <c r="N108" s="202"/>
      <c r="O108" s="202"/>
      <c r="P108" s="202"/>
      <c r="Q108" s="202"/>
      <c r="R108" s="32"/>
    </row>
    <row r="109" spans="2:63" s="1" customFormat="1" ht="14.45" customHeight="1">
      <c r="B109" s="31"/>
      <c r="C109" s="28" t="s">
        <v>28</v>
      </c>
      <c r="F109" s="26" t="str">
        <f>IF(E16="","",E16)</f>
        <v>Výber</v>
      </c>
      <c r="K109" s="28" t="s">
        <v>33</v>
      </c>
      <c r="M109" s="202" t="str">
        <f>E22</f>
        <v xml:space="preserve"> </v>
      </c>
      <c r="N109" s="202"/>
      <c r="O109" s="202"/>
      <c r="P109" s="202"/>
      <c r="Q109" s="202"/>
      <c r="R109" s="32"/>
    </row>
    <row r="110" spans="2:63" s="1" customFormat="1" ht="10.35" customHeight="1">
      <c r="B110" s="31"/>
      <c r="R110" s="32"/>
    </row>
    <row r="111" spans="2:63" s="9" customFormat="1" ht="29.25" customHeight="1">
      <c r="B111" s="117"/>
      <c r="C111" s="118" t="s">
        <v>254</v>
      </c>
      <c r="D111" s="119" t="s">
        <v>255</v>
      </c>
      <c r="E111" s="119" t="s">
        <v>57</v>
      </c>
      <c r="F111" s="229" t="s">
        <v>256</v>
      </c>
      <c r="G111" s="229"/>
      <c r="H111" s="229"/>
      <c r="I111" s="229"/>
      <c r="J111" s="119" t="s">
        <v>257</v>
      </c>
      <c r="K111" s="119" t="s">
        <v>258</v>
      </c>
      <c r="L111" s="229" t="s">
        <v>259</v>
      </c>
      <c r="M111" s="229"/>
      <c r="N111" s="229" t="s">
        <v>222</v>
      </c>
      <c r="O111" s="229"/>
      <c r="P111" s="229"/>
      <c r="Q111" s="230"/>
      <c r="R111" s="120"/>
      <c r="T111" s="68" t="s">
        <v>260</v>
      </c>
      <c r="U111" s="69" t="s">
        <v>39</v>
      </c>
      <c r="V111" s="69" t="s">
        <v>261</v>
      </c>
      <c r="W111" s="69" t="s">
        <v>262</v>
      </c>
      <c r="X111" s="69" t="s">
        <v>263</v>
      </c>
      <c r="Y111" s="69" t="s">
        <v>264</v>
      </c>
      <c r="Z111" s="69" t="s">
        <v>265</v>
      </c>
      <c r="AA111" s="70" t="s">
        <v>266</v>
      </c>
    </row>
    <row r="112" spans="2:63" s="1" customFormat="1" ht="29.25" customHeight="1">
      <c r="B112" s="31"/>
      <c r="C112" s="72" t="s">
        <v>218</v>
      </c>
      <c r="N112" s="215">
        <f>BK112</f>
        <v>0</v>
      </c>
      <c r="O112" s="216"/>
      <c r="P112" s="216"/>
      <c r="Q112" s="216"/>
      <c r="R112" s="32"/>
      <c r="T112" s="71"/>
      <c r="U112" s="45"/>
      <c r="V112" s="45"/>
      <c r="W112" s="121">
        <f>W113</f>
        <v>0</v>
      </c>
      <c r="X112" s="45"/>
      <c r="Y112" s="121">
        <f>Y113</f>
        <v>0</v>
      </c>
      <c r="Z112" s="45"/>
      <c r="AA112" s="122">
        <f>AA113</f>
        <v>0</v>
      </c>
      <c r="AT112" s="19" t="s">
        <v>74</v>
      </c>
      <c r="AU112" s="19" t="s">
        <v>224</v>
      </c>
      <c r="BK112" s="123">
        <f>BK113</f>
        <v>0</v>
      </c>
    </row>
    <row r="113" spans="2:65" s="10" customFormat="1" ht="37.35" customHeight="1">
      <c r="B113" s="124"/>
      <c r="D113" s="125" t="s">
        <v>3777</v>
      </c>
      <c r="E113" s="125"/>
      <c r="F113" s="125"/>
      <c r="G113" s="125"/>
      <c r="H113" s="125"/>
      <c r="I113" s="125"/>
      <c r="J113" s="125"/>
      <c r="K113" s="125"/>
      <c r="L113" s="125"/>
      <c r="M113" s="125"/>
      <c r="N113" s="243">
        <f>BK113</f>
        <v>0</v>
      </c>
      <c r="O113" s="244"/>
      <c r="P113" s="244"/>
      <c r="Q113" s="244"/>
      <c r="R113" s="126"/>
      <c r="T113" s="127"/>
      <c r="W113" s="128">
        <f>SUM(W114:W122)</f>
        <v>0</v>
      </c>
      <c r="Y113" s="128">
        <f>SUM(Y114:Y122)</f>
        <v>0</v>
      </c>
      <c r="AA113" s="129">
        <f>SUM(AA114:AA122)</f>
        <v>0</v>
      </c>
      <c r="AR113" s="130" t="s">
        <v>277</v>
      </c>
      <c r="AT113" s="131" t="s">
        <v>74</v>
      </c>
      <c r="AU113" s="131" t="s">
        <v>75</v>
      </c>
      <c r="AY113" s="130" t="s">
        <v>267</v>
      </c>
      <c r="BK113" s="132">
        <f>SUM(BK114:BK122)</f>
        <v>0</v>
      </c>
    </row>
    <row r="114" spans="2:65" s="1" customFormat="1" ht="16.5" customHeight="1">
      <c r="B114" s="134"/>
      <c r="C114" s="135" t="s">
        <v>83</v>
      </c>
      <c r="D114" s="135" t="s">
        <v>268</v>
      </c>
      <c r="E114" s="136" t="s">
        <v>3778</v>
      </c>
      <c r="F114" s="219" t="s">
        <v>3779</v>
      </c>
      <c r="G114" s="219"/>
      <c r="H114" s="219"/>
      <c r="I114" s="219"/>
      <c r="J114" s="137" t="s">
        <v>322</v>
      </c>
      <c r="K114" s="138">
        <v>238</v>
      </c>
      <c r="L114" s="220"/>
      <c r="M114" s="220"/>
      <c r="N114" s="220">
        <f t="shared" ref="N114:N122" si="0">ROUND(L114*K114,2)</f>
        <v>0</v>
      </c>
      <c r="O114" s="220"/>
      <c r="P114" s="220"/>
      <c r="Q114" s="220"/>
      <c r="R114" s="139"/>
      <c r="T114" s="140" t="s">
        <v>5</v>
      </c>
      <c r="U114" s="38" t="s">
        <v>42</v>
      </c>
      <c r="V114" s="141">
        <v>0</v>
      </c>
      <c r="W114" s="141">
        <f t="shared" ref="W114:W122" si="1">V114*K114</f>
        <v>0</v>
      </c>
      <c r="X114" s="141">
        <v>0</v>
      </c>
      <c r="Y114" s="141">
        <f t="shared" ref="Y114:Y122" si="2">X114*K114</f>
        <v>0</v>
      </c>
      <c r="Z114" s="141">
        <v>0</v>
      </c>
      <c r="AA114" s="142">
        <f t="shared" ref="AA114:AA122" si="3">Z114*K114</f>
        <v>0</v>
      </c>
      <c r="AR114" s="19" t="s">
        <v>518</v>
      </c>
      <c r="AT114" s="19" t="s">
        <v>268</v>
      </c>
      <c r="AU114" s="19" t="s">
        <v>83</v>
      </c>
      <c r="AY114" s="19" t="s">
        <v>267</v>
      </c>
      <c r="BE114" s="143">
        <f t="shared" ref="BE114:BE122" si="4">IF(U114="základná",N114,0)</f>
        <v>0</v>
      </c>
      <c r="BF114" s="143">
        <f t="shared" ref="BF114:BF122" si="5">IF(U114="znížená",N114,0)</f>
        <v>0</v>
      </c>
      <c r="BG114" s="143">
        <f t="shared" ref="BG114:BG122" si="6">IF(U114="zákl. prenesená",N114,0)</f>
        <v>0</v>
      </c>
      <c r="BH114" s="143">
        <f t="shared" ref="BH114:BH122" si="7">IF(U114="zníž. prenesená",N114,0)</f>
        <v>0</v>
      </c>
      <c r="BI114" s="143">
        <f t="shared" ref="BI114:BI122" si="8">IF(U114="nulová",N114,0)</f>
        <v>0</v>
      </c>
      <c r="BJ114" s="19" t="s">
        <v>102</v>
      </c>
      <c r="BK114" s="143">
        <f t="shared" ref="BK114:BK122" si="9">ROUND(L114*K114,2)</f>
        <v>0</v>
      </c>
      <c r="BL114" s="19" t="s">
        <v>518</v>
      </c>
      <c r="BM114" s="19" t="s">
        <v>102</v>
      </c>
    </row>
    <row r="115" spans="2:65" s="1" customFormat="1" ht="16.5" customHeight="1">
      <c r="B115" s="134"/>
      <c r="C115" s="135" t="s">
        <v>102</v>
      </c>
      <c r="D115" s="135" t="s">
        <v>268</v>
      </c>
      <c r="E115" s="136" t="s">
        <v>3780</v>
      </c>
      <c r="F115" s="219" t="s">
        <v>3781</v>
      </c>
      <c r="G115" s="219"/>
      <c r="H115" s="219"/>
      <c r="I115" s="219"/>
      <c r="J115" s="137" t="s">
        <v>374</v>
      </c>
      <c r="K115" s="138">
        <v>5</v>
      </c>
      <c r="L115" s="220"/>
      <c r="M115" s="220"/>
      <c r="N115" s="220">
        <f t="shared" si="0"/>
        <v>0</v>
      </c>
      <c r="O115" s="220"/>
      <c r="P115" s="220"/>
      <c r="Q115" s="220"/>
      <c r="R115" s="139"/>
      <c r="T115" s="140" t="s">
        <v>5</v>
      </c>
      <c r="U115" s="38" t="s">
        <v>42</v>
      </c>
      <c r="V115" s="141">
        <v>0</v>
      </c>
      <c r="W115" s="141">
        <f t="shared" si="1"/>
        <v>0</v>
      </c>
      <c r="X115" s="141">
        <v>0</v>
      </c>
      <c r="Y115" s="141">
        <f t="shared" si="2"/>
        <v>0</v>
      </c>
      <c r="Z115" s="141">
        <v>0</v>
      </c>
      <c r="AA115" s="142">
        <f t="shared" si="3"/>
        <v>0</v>
      </c>
      <c r="AR115" s="19" t="s">
        <v>518</v>
      </c>
      <c r="AT115" s="19" t="s">
        <v>268</v>
      </c>
      <c r="AU115" s="19" t="s">
        <v>83</v>
      </c>
      <c r="AY115" s="19" t="s">
        <v>267</v>
      </c>
      <c r="BE115" s="143">
        <f t="shared" si="4"/>
        <v>0</v>
      </c>
      <c r="BF115" s="143">
        <f t="shared" si="5"/>
        <v>0</v>
      </c>
      <c r="BG115" s="143">
        <f t="shared" si="6"/>
        <v>0</v>
      </c>
      <c r="BH115" s="143">
        <f t="shared" si="7"/>
        <v>0</v>
      </c>
      <c r="BI115" s="143">
        <f t="shared" si="8"/>
        <v>0</v>
      </c>
      <c r="BJ115" s="19" t="s">
        <v>102</v>
      </c>
      <c r="BK115" s="143">
        <f t="shared" si="9"/>
        <v>0</v>
      </c>
      <c r="BL115" s="19" t="s">
        <v>518</v>
      </c>
      <c r="BM115" s="19" t="s">
        <v>272</v>
      </c>
    </row>
    <row r="116" spans="2:65" s="1" customFormat="1" ht="16.5" customHeight="1">
      <c r="B116" s="134"/>
      <c r="C116" s="135" t="s">
        <v>277</v>
      </c>
      <c r="D116" s="135" t="s">
        <v>268</v>
      </c>
      <c r="E116" s="136" t="s">
        <v>3782</v>
      </c>
      <c r="F116" s="219" t="s">
        <v>3783</v>
      </c>
      <c r="G116" s="219"/>
      <c r="H116" s="219"/>
      <c r="I116" s="219"/>
      <c r="J116" s="137" t="s">
        <v>374</v>
      </c>
      <c r="K116" s="138">
        <v>11</v>
      </c>
      <c r="L116" s="220"/>
      <c r="M116" s="220"/>
      <c r="N116" s="220">
        <f t="shared" si="0"/>
        <v>0</v>
      </c>
      <c r="O116" s="220"/>
      <c r="P116" s="220"/>
      <c r="Q116" s="220"/>
      <c r="R116" s="139"/>
      <c r="T116" s="140" t="s">
        <v>5</v>
      </c>
      <c r="U116" s="38" t="s">
        <v>42</v>
      </c>
      <c r="V116" s="141">
        <v>0</v>
      </c>
      <c r="W116" s="141">
        <f t="shared" si="1"/>
        <v>0</v>
      </c>
      <c r="X116" s="141">
        <v>0</v>
      </c>
      <c r="Y116" s="141">
        <f t="shared" si="2"/>
        <v>0</v>
      </c>
      <c r="Z116" s="141">
        <v>0</v>
      </c>
      <c r="AA116" s="142">
        <f t="shared" si="3"/>
        <v>0</v>
      </c>
      <c r="AR116" s="19" t="s">
        <v>518</v>
      </c>
      <c r="AT116" s="19" t="s">
        <v>268</v>
      </c>
      <c r="AU116" s="19" t="s">
        <v>83</v>
      </c>
      <c r="AY116" s="19" t="s">
        <v>267</v>
      </c>
      <c r="BE116" s="143">
        <f t="shared" si="4"/>
        <v>0</v>
      </c>
      <c r="BF116" s="143">
        <f t="shared" si="5"/>
        <v>0</v>
      </c>
      <c r="BG116" s="143">
        <f t="shared" si="6"/>
        <v>0</v>
      </c>
      <c r="BH116" s="143">
        <f t="shared" si="7"/>
        <v>0</v>
      </c>
      <c r="BI116" s="143">
        <f t="shared" si="8"/>
        <v>0</v>
      </c>
      <c r="BJ116" s="19" t="s">
        <v>102</v>
      </c>
      <c r="BK116" s="143">
        <f t="shared" si="9"/>
        <v>0</v>
      </c>
      <c r="BL116" s="19" t="s">
        <v>518</v>
      </c>
      <c r="BM116" s="19" t="s">
        <v>289</v>
      </c>
    </row>
    <row r="117" spans="2:65" s="1" customFormat="1" ht="16.5" customHeight="1">
      <c r="B117" s="134"/>
      <c r="C117" s="135" t="s">
        <v>272</v>
      </c>
      <c r="D117" s="135" t="s">
        <v>268</v>
      </c>
      <c r="E117" s="136" t="s">
        <v>3784</v>
      </c>
      <c r="F117" s="219" t="s">
        <v>3785</v>
      </c>
      <c r="G117" s="219"/>
      <c r="H117" s="219"/>
      <c r="I117" s="219"/>
      <c r="J117" s="137" t="s">
        <v>374</v>
      </c>
      <c r="K117" s="138">
        <v>42</v>
      </c>
      <c r="L117" s="220"/>
      <c r="M117" s="220"/>
      <c r="N117" s="220">
        <f t="shared" si="0"/>
        <v>0</v>
      </c>
      <c r="O117" s="220"/>
      <c r="P117" s="220"/>
      <c r="Q117" s="220"/>
      <c r="R117" s="139"/>
      <c r="T117" s="140" t="s">
        <v>5</v>
      </c>
      <c r="U117" s="38" t="s">
        <v>42</v>
      </c>
      <c r="V117" s="141">
        <v>0</v>
      </c>
      <c r="W117" s="141">
        <f t="shared" si="1"/>
        <v>0</v>
      </c>
      <c r="X117" s="141">
        <v>0</v>
      </c>
      <c r="Y117" s="141">
        <f t="shared" si="2"/>
        <v>0</v>
      </c>
      <c r="Z117" s="141">
        <v>0</v>
      </c>
      <c r="AA117" s="142">
        <f t="shared" si="3"/>
        <v>0</v>
      </c>
      <c r="AR117" s="19" t="s">
        <v>518</v>
      </c>
      <c r="AT117" s="19" t="s">
        <v>268</v>
      </c>
      <c r="AU117" s="19" t="s">
        <v>83</v>
      </c>
      <c r="AY117" s="19" t="s">
        <v>267</v>
      </c>
      <c r="BE117" s="143">
        <f t="shared" si="4"/>
        <v>0</v>
      </c>
      <c r="BF117" s="143">
        <f t="shared" si="5"/>
        <v>0</v>
      </c>
      <c r="BG117" s="143">
        <f t="shared" si="6"/>
        <v>0</v>
      </c>
      <c r="BH117" s="143">
        <f t="shared" si="7"/>
        <v>0</v>
      </c>
      <c r="BI117" s="143">
        <f t="shared" si="8"/>
        <v>0</v>
      </c>
      <c r="BJ117" s="19" t="s">
        <v>102</v>
      </c>
      <c r="BK117" s="143">
        <f t="shared" si="9"/>
        <v>0</v>
      </c>
      <c r="BL117" s="19" t="s">
        <v>518</v>
      </c>
      <c r="BM117" s="19" t="s">
        <v>297</v>
      </c>
    </row>
    <row r="118" spans="2:65" s="1" customFormat="1" ht="16.5" customHeight="1">
      <c r="B118" s="134"/>
      <c r="C118" s="135" t="s">
        <v>285</v>
      </c>
      <c r="D118" s="135" t="s">
        <v>268</v>
      </c>
      <c r="E118" s="136" t="s">
        <v>3786</v>
      </c>
      <c r="F118" s="219" t="s">
        <v>3787</v>
      </c>
      <c r="G118" s="219"/>
      <c r="H118" s="219"/>
      <c r="I118" s="219"/>
      <c r="J118" s="137" t="s">
        <v>322</v>
      </c>
      <c r="K118" s="138">
        <v>1198</v>
      </c>
      <c r="L118" s="220"/>
      <c r="M118" s="220"/>
      <c r="N118" s="220">
        <f t="shared" si="0"/>
        <v>0</v>
      </c>
      <c r="O118" s="220"/>
      <c r="P118" s="220"/>
      <c r="Q118" s="220"/>
      <c r="R118" s="139"/>
      <c r="T118" s="140" t="s">
        <v>5</v>
      </c>
      <c r="U118" s="38" t="s">
        <v>42</v>
      </c>
      <c r="V118" s="141">
        <v>0</v>
      </c>
      <c r="W118" s="141">
        <f t="shared" si="1"/>
        <v>0</v>
      </c>
      <c r="X118" s="141">
        <v>0</v>
      </c>
      <c r="Y118" s="141">
        <f t="shared" si="2"/>
        <v>0</v>
      </c>
      <c r="Z118" s="141">
        <v>0</v>
      </c>
      <c r="AA118" s="142">
        <f t="shared" si="3"/>
        <v>0</v>
      </c>
      <c r="AR118" s="19" t="s">
        <v>518</v>
      </c>
      <c r="AT118" s="19" t="s">
        <v>268</v>
      </c>
      <c r="AU118" s="19" t="s">
        <v>83</v>
      </c>
      <c r="AY118" s="19" t="s">
        <v>267</v>
      </c>
      <c r="BE118" s="143">
        <f t="shared" si="4"/>
        <v>0</v>
      </c>
      <c r="BF118" s="143">
        <f t="shared" si="5"/>
        <v>0</v>
      </c>
      <c r="BG118" s="143">
        <f t="shared" si="6"/>
        <v>0</v>
      </c>
      <c r="BH118" s="143">
        <f t="shared" si="7"/>
        <v>0</v>
      </c>
      <c r="BI118" s="143">
        <f t="shared" si="8"/>
        <v>0</v>
      </c>
      <c r="BJ118" s="19" t="s">
        <v>102</v>
      </c>
      <c r="BK118" s="143">
        <f t="shared" si="9"/>
        <v>0</v>
      </c>
      <c r="BL118" s="19" t="s">
        <v>518</v>
      </c>
      <c r="BM118" s="19" t="s">
        <v>306</v>
      </c>
    </row>
    <row r="119" spans="2:65" s="1" customFormat="1" ht="16.5" customHeight="1">
      <c r="B119" s="134"/>
      <c r="C119" s="135" t="s">
        <v>289</v>
      </c>
      <c r="D119" s="135" t="s">
        <v>268</v>
      </c>
      <c r="E119" s="136" t="s">
        <v>3788</v>
      </c>
      <c r="F119" s="219" t="s">
        <v>3789</v>
      </c>
      <c r="G119" s="219"/>
      <c r="H119" s="219"/>
      <c r="I119" s="219"/>
      <c r="J119" s="137" t="s">
        <v>374</v>
      </c>
      <c r="K119" s="138">
        <v>13</v>
      </c>
      <c r="L119" s="220"/>
      <c r="M119" s="220"/>
      <c r="N119" s="220">
        <f t="shared" si="0"/>
        <v>0</v>
      </c>
      <c r="O119" s="220"/>
      <c r="P119" s="220"/>
      <c r="Q119" s="220"/>
      <c r="R119" s="139"/>
      <c r="T119" s="140" t="s">
        <v>5</v>
      </c>
      <c r="U119" s="38" t="s">
        <v>42</v>
      </c>
      <c r="V119" s="141">
        <v>0</v>
      </c>
      <c r="W119" s="141">
        <f t="shared" si="1"/>
        <v>0</v>
      </c>
      <c r="X119" s="141">
        <v>0</v>
      </c>
      <c r="Y119" s="141">
        <f t="shared" si="2"/>
        <v>0</v>
      </c>
      <c r="Z119" s="141">
        <v>0</v>
      </c>
      <c r="AA119" s="142">
        <f t="shared" si="3"/>
        <v>0</v>
      </c>
      <c r="AR119" s="19" t="s">
        <v>518</v>
      </c>
      <c r="AT119" s="19" t="s">
        <v>268</v>
      </c>
      <c r="AU119" s="19" t="s">
        <v>83</v>
      </c>
      <c r="AY119" s="19" t="s">
        <v>267</v>
      </c>
      <c r="BE119" s="143">
        <f t="shared" si="4"/>
        <v>0</v>
      </c>
      <c r="BF119" s="143">
        <f t="shared" si="5"/>
        <v>0</v>
      </c>
      <c r="BG119" s="143">
        <f t="shared" si="6"/>
        <v>0</v>
      </c>
      <c r="BH119" s="143">
        <f t="shared" si="7"/>
        <v>0</v>
      </c>
      <c r="BI119" s="143">
        <f t="shared" si="8"/>
        <v>0</v>
      </c>
      <c r="BJ119" s="19" t="s">
        <v>102</v>
      </c>
      <c r="BK119" s="143">
        <f t="shared" si="9"/>
        <v>0</v>
      </c>
      <c r="BL119" s="19" t="s">
        <v>518</v>
      </c>
      <c r="BM119" s="19" t="s">
        <v>314</v>
      </c>
    </row>
    <row r="120" spans="2:65" s="1" customFormat="1" ht="16.5" customHeight="1">
      <c r="B120" s="134"/>
      <c r="C120" s="135" t="s">
        <v>293</v>
      </c>
      <c r="D120" s="135" t="s">
        <v>268</v>
      </c>
      <c r="E120" s="136" t="s">
        <v>3790</v>
      </c>
      <c r="F120" s="219" t="s">
        <v>3791</v>
      </c>
      <c r="G120" s="219"/>
      <c r="H120" s="219"/>
      <c r="I120" s="219"/>
      <c r="J120" s="137" t="s">
        <v>374</v>
      </c>
      <c r="K120" s="138">
        <v>1</v>
      </c>
      <c r="L120" s="220"/>
      <c r="M120" s="220"/>
      <c r="N120" s="220">
        <f t="shared" si="0"/>
        <v>0</v>
      </c>
      <c r="O120" s="220"/>
      <c r="P120" s="220"/>
      <c r="Q120" s="220"/>
      <c r="R120" s="139"/>
      <c r="T120" s="140" t="s">
        <v>5</v>
      </c>
      <c r="U120" s="38" t="s">
        <v>42</v>
      </c>
      <c r="V120" s="141">
        <v>0</v>
      </c>
      <c r="W120" s="141">
        <f t="shared" si="1"/>
        <v>0</v>
      </c>
      <c r="X120" s="141">
        <v>0</v>
      </c>
      <c r="Y120" s="141">
        <f t="shared" si="2"/>
        <v>0</v>
      </c>
      <c r="Z120" s="141">
        <v>0</v>
      </c>
      <c r="AA120" s="142">
        <f t="shared" si="3"/>
        <v>0</v>
      </c>
      <c r="AR120" s="19" t="s">
        <v>518</v>
      </c>
      <c r="AT120" s="19" t="s">
        <v>268</v>
      </c>
      <c r="AU120" s="19" t="s">
        <v>83</v>
      </c>
      <c r="AY120" s="19" t="s">
        <v>267</v>
      </c>
      <c r="BE120" s="143">
        <f t="shared" si="4"/>
        <v>0</v>
      </c>
      <c r="BF120" s="143">
        <f t="shared" si="5"/>
        <v>0</v>
      </c>
      <c r="BG120" s="143">
        <f t="shared" si="6"/>
        <v>0</v>
      </c>
      <c r="BH120" s="143">
        <f t="shared" si="7"/>
        <v>0</v>
      </c>
      <c r="BI120" s="143">
        <f t="shared" si="8"/>
        <v>0</v>
      </c>
      <c r="BJ120" s="19" t="s">
        <v>102</v>
      </c>
      <c r="BK120" s="143">
        <f t="shared" si="9"/>
        <v>0</v>
      </c>
      <c r="BL120" s="19" t="s">
        <v>518</v>
      </c>
      <c r="BM120" s="19" t="s">
        <v>324</v>
      </c>
    </row>
    <row r="121" spans="2:65" s="1" customFormat="1" ht="16.5" customHeight="1">
      <c r="B121" s="134"/>
      <c r="C121" s="135" t="s">
        <v>297</v>
      </c>
      <c r="D121" s="135" t="s">
        <v>268</v>
      </c>
      <c r="E121" s="136" t="s">
        <v>3792</v>
      </c>
      <c r="F121" s="219" t="s">
        <v>3793</v>
      </c>
      <c r="G121" s="219"/>
      <c r="H121" s="219"/>
      <c r="I121" s="219"/>
      <c r="J121" s="137" t="s">
        <v>374</v>
      </c>
      <c r="K121" s="138">
        <v>15</v>
      </c>
      <c r="L121" s="220"/>
      <c r="M121" s="220"/>
      <c r="N121" s="220">
        <f t="shared" si="0"/>
        <v>0</v>
      </c>
      <c r="O121" s="220"/>
      <c r="P121" s="220"/>
      <c r="Q121" s="220"/>
      <c r="R121" s="139"/>
      <c r="T121" s="140" t="s">
        <v>5</v>
      </c>
      <c r="U121" s="38" t="s">
        <v>42</v>
      </c>
      <c r="V121" s="141">
        <v>0</v>
      </c>
      <c r="W121" s="141">
        <f t="shared" si="1"/>
        <v>0</v>
      </c>
      <c r="X121" s="141">
        <v>0</v>
      </c>
      <c r="Y121" s="141">
        <f t="shared" si="2"/>
        <v>0</v>
      </c>
      <c r="Z121" s="141">
        <v>0</v>
      </c>
      <c r="AA121" s="142">
        <f t="shared" si="3"/>
        <v>0</v>
      </c>
      <c r="AR121" s="19" t="s">
        <v>518</v>
      </c>
      <c r="AT121" s="19" t="s">
        <v>268</v>
      </c>
      <c r="AU121" s="19" t="s">
        <v>83</v>
      </c>
      <c r="AY121" s="19" t="s">
        <v>267</v>
      </c>
      <c r="BE121" s="143">
        <f t="shared" si="4"/>
        <v>0</v>
      </c>
      <c r="BF121" s="143">
        <f t="shared" si="5"/>
        <v>0</v>
      </c>
      <c r="BG121" s="143">
        <f t="shared" si="6"/>
        <v>0</v>
      </c>
      <c r="BH121" s="143">
        <f t="shared" si="7"/>
        <v>0</v>
      </c>
      <c r="BI121" s="143">
        <f t="shared" si="8"/>
        <v>0</v>
      </c>
      <c r="BJ121" s="19" t="s">
        <v>102</v>
      </c>
      <c r="BK121" s="143">
        <f t="shared" si="9"/>
        <v>0</v>
      </c>
      <c r="BL121" s="19" t="s">
        <v>518</v>
      </c>
      <c r="BM121" s="19" t="s">
        <v>331</v>
      </c>
    </row>
    <row r="122" spans="2:65" s="1" customFormat="1" ht="16.5" customHeight="1">
      <c r="B122" s="134"/>
      <c r="C122" s="135" t="s">
        <v>301</v>
      </c>
      <c r="D122" s="135" t="s">
        <v>268</v>
      </c>
      <c r="E122" s="136" t="s">
        <v>3796</v>
      </c>
      <c r="F122" s="219" t="s">
        <v>3797</v>
      </c>
      <c r="G122" s="219"/>
      <c r="H122" s="219"/>
      <c r="I122" s="219"/>
      <c r="J122" s="137" t="s">
        <v>374</v>
      </c>
      <c r="K122" s="138">
        <v>11</v>
      </c>
      <c r="L122" s="220"/>
      <c r="M122" s="220"/>
      <c r="N122" s="220">
        <f t="shared" si="0"/>
        <v>0</v>
      </c>
      <c r="O122" s="220"/>
      <c r="P122" s="220"/>
      <c r="Q122" s="220"/>
      <c r="R122" s="139"/>
      <c r="T122" s="140" t="s">
        <v>5</v>
      </c>
      <c r="U122" s="148" t="s">
        <v>42</v>
      </c>
      <c r="V122" s="149">
        <v>0</v>
      </c>
      <c r="W122" s="149">
        <f t="shared" si="1"/>
        <v>0</v>
      </c>
      <c r="X122" s="149">
        <v>0</v>
      </c>
      <c r="Y122" s="149">
        <f t="shared" si="2"/>
        <v>0</v>
      </c>
      <c r="Z122" s="149">
        <v>0</v>
      </c>
      <c r="AA122" s="150">
        <f t="shared" si="3"/>
        <v>0</v>
      </c>
      <c r="AR122" s="19" t="s">
        <v>518</v>
      </c>
      <c r="AT122" s="19" t="s">
        <v>268</v>
      </c>
      <c r="AU122" s="19" t="s">
        <v>83</v>
      </c>
      <c r="AY122" s="19" t="s">
        <v>267</v>
      </c>
      <c r="BE122" s="143">
        <f t="shared" si="4"/>
        <v>0</v>
      </c>
      <c r="BF122" s="143">
        <f t="shared" si="5"/>
        <v>0</v>
      </c>
      <c r="BG122" s="143">
        <f t="shared" si="6"/>
        <v>0</v>
      </c>
      <c r="BH122" s="143">
        <f t="shared" si="7"/>
        <v>0</v>
      </c>
      <c r="BI122" s="143">
        <f t="shared" si="8"/>
        <v>0</v>
      </c>
      <c r="BJ122" s="19" t="s">
        <v>102</v>
      </c>
      <c r="BK122" s="143">
        <f t="shared" si="9"/>
        <v>0</v>
      </c>
      <c r="BL122" s="19" t="s">
        <v>518</v>
      </c>
      <c r="BM122" s="19" t="s">
        <v>338</v>
      </c>
    </row>
    <row r="123" spans="2:65" s="1" customFormat="1" ht="6.95" customHeight="1">
      <c r="B123" s="53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5"/>
    </row>
  </sheetData>
  <mergeCells count="83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2:Q92"/>
    <mergeCell ref="L94:Q94"/>
    <mergeCell ref="C100:Q100"/>
    <mergeCell ref="F102:P102"/>
    <mergeCell ref="F103:P103"/>
    <mergeCell ref="F104:P104"/>
    <mergeCell ref="M106:P106"/>
    <mergeCell ref="M108:Q108"/>
    <mergeCell ref="M109:Q109"/>
    <mergeCell ref="F111:I111"/>
    <mergeCell ref="L111:M111"/>
    <mergeCell ref="N111:Q111"/>
    <mergeCell ref="F114:I114"/>
    <mergeCell ref="L114:M114"/>
    <mergeCell ref="N114:Q114"/>
    <mergeCell ref="F115:I115"/>
    <mergeCell ref="L115:M115"/>
    <mergeCell ref="N115:Q115"/>
    <mergeCell ref="F119:I119"/>
    <mergeCell ref="L119:M119"/>
    <mergeCell ref="N119:Q119"/>
    <mergeCell ref="F116:I116"/>
    <mergeCell ref="L116:M116"/>
    <mergeCell ref="N116:Q116"/>
    <mergeCell ref="F117:I117"/>
    <mergeCell ref="L117:M117"/>
    <mergeCell ref="N117:Q117"/>
    <mergeCell ref="H1:K1"/>
    <mergeCell ref="S2:AC2"/>
    <mergeCell ref="F122:I122"/>
    <mergeCell ref="L122:M122"/>
    <mergeCell ref="N122:Q122"/>
    <mergeCell ref="N112:Q112"/>
    <mergeCell ref="N113:Q113"/>
    <mergeCell ref="F120:I120"/>
    <mergeCell ref="L120:M120"/>
    <mergeCell ref="N120:Q120"/>
    <mergeCell ref="F121:I121"/>
    <mergeCell ref="L121:M121"/>
    <mergeCell ref="N121:Q121"/>
    <mergeCell ref="F118:I118"/>
    <mergeCell ref="L118:M118"/>
    <mergeCell ref="N118:Q118"/>
  </mergeCells>
  <hyperlinks>
    <hyperlink ref="F1:G1" location="C2" display="1) Krycí list rozpočtu"/>
    <hyperlink ref="H1:K1" location="C87" display="2) Rekapitulácia rozpočtu"/>
    <hyperlink ref="L1" location="C111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9"/>
  <sheetViews>
    <sheetView showGridLines="0" workbookViewId="0">
      <pane ySplit="1" topLeftCell="A2" activePane="bottomLeft" state="frozen"/>
      <selection pane="bottomLeft" activeCell="L114" sqref="L114:M13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6"/>
      <c r="B1" s="13"/>
      <c r="C1" s="13"/>
      <c r="D1" s="14" t="s">
        <v>1</v>
      </c>
      <c r="E1" s="13"/>
      <c r="F1" s="15" t="s">
        <v>210</v>
      </c>
      <c r="G1" s="15"/>
      <c r="H1" s="214" t="s">
        <v>211</v>
      </c>
      <c r="I1" s="214"/>
      <c r="J1" s="214"/>
      <c r="K1" s="214"/>
      <c r="L1" s="15" t="s">
        <v>212</v>
      </c>
      <c r="M1" s="13"/>
      <c r="N1" s="13"/>
      <c r="O1" s="14" t="s">
        <v>213</v>
      </c>
      <c r="P1" s="13"/>
      <c r="Q1" s="13"/>
      <c r="R1" s="13"/>
      <c r="S1" s="15" t="s">
        <v>214</v>
      </c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170" t="s">
        <v>8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T2" s="19" t="s">
        <v>184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75</v>
      </c>
    </row>
    <row r="4" spans="1:66" ht="36.950000000000003" customHeight="1">
      <c r="B4" s="23"/>
      <c r="C4" s="191" t="s">
        <v>215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24"/>
      <c r="T4" s="18" t="s">
        <v>12</v>
      </c>
      <c r="AT4" s="19" t="s">
        <v>6</v>
      </c>
    </row>
    <row r="5" spans="1:66" ht="6.95" customHeight="1">
      <c r="B5" s="23"/>
      <c r="R5" s="24"/>
    </row>
    <row r="6" spans="1:66" ht="25.35" customHeight="1">
      <c r="B6" s="23"/>
      <c r="D6" s="28" t="s">
        <v>16</v>
      </c>
      <c r="F6" s="226" t="str">
        <f>'Rekapitulácia stavby'!K6</f>
        <v>Modernizácia pracovísk akútnej zdravotnej starostlivosti Gynekologicko - pôrodníckeho oddelenia v Nemocnici Krompachy</v>
      </c>
      <c r="G6" s="227"/>
      <c r="H6" s="227"/>
      <c r="I6" s="227"/>
      <c r="J6" s="227"/>
      <c r="K6" s="227"/>
      <c r="L6" s="227"/>
      <c r="M6" s="227"/>
      <c r="N6" s="227"/>
      <c r="O6" s="227"/>
      <c r="P6" s="227"/>
      <c r="R6" s="24"/>
    </row>
    <row r="7" spans="1:66" ht="25.35" customHeight="1">
      <c r="B7" s="23"/>
      <c r="D7" s="28" t="s">
        <v>216</v>
      </c>
      <c r="F7" s="226" t="s">
        <v>3576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R7" s="24"/>
    </row>
    <row r="8" spans="1:66" s="1" customFormat="1" ht="32.85" customHeight="1">
      <c r="B8" s="31"/>
      <c r="D8" s="27" t="s">
        <v>2969</v>
      </c>
      <c r="F8" s="203" t="s">
        <v>3801</v>
      </c>
      <c r="G8" s="225"/>
      <c r="H8" s="225"/>
      <c r="I8" s="225"/>
      <c r="J8" s="225"/>
      <c r="K8" s="225"/>
      <c r="L8" s="225"/>
      <c r="M8" s="225"/>
      <c r="N8" s="225"/>
      <c r="O8" s="225"/>
      <c r="P8" s="225"/>
      <c r="R8" s="32"/>
    </row>
    <row r="9" spans="1:66" s="1" customFormat="1" ht="14.45" customHeight="1">
      <c r="B9" s="31"/>
      <c r="D9" s="28" t="s">
        <v>18</v>
      </c>
      <c r="F9" s="26" t="s">
        <v>5</v>
      </c>
      <c r="M9" s="28" t="s">
        <v>19</v>
      </c>
      <c r="O9" s="26" t="s">
        <v>5</v>
      </c>
      <c r="R9" s="32"/>
    </row>
    <row r="10" spans="1:66" s="1" customFormat="1" ht="14.45" customHeight="1">
      <c r="B10" s="31"/>
      <c r="D10" s="28" t="s">
        <v>20</v>
      </c>
      <c r="F10" s="26" t="s">
        <v>21</v>
      </c>
      <c r="M10" s="28" t="s">
        <v>22</v>
      </c>
      <c r="O10" s="228" t="str">
        <f>'Rekapitulácia stavby'!AN8</f>
        <v>15. 5. 2018</v>
      </c>
      <c r="P10" s="228"/>
      <c r="R10" s="32"/>
    </row>
    <row r="11" spans="1:66" s="1" customFormat="1" ht="10.9" customHeight="1">
      <c r="B11" s="31"/>
      <c r="R11" s="32"/>
    </row>
    <row r="12" spans="1:66" s="1" customFormat="1" ht="14.45" customHeight="1">
      <c r="B12" s="31"/>
      <c r="D12" s="28" t="s">
        <v>24</v>
      </c>
      <c r="M12" s="28" t="s">
        <v>25</v>
      </c>
      <c r="O12" s="202" t="s">
        <v>5</v>
      </c>
      <c r="P12" s="202"/>
      <c r="R12" s="32"/>
    </row>
    <row r="13" spans="1:66" s="1" customFormat="1" ht="18" customHeight="1">
      <c r="B13" s="31"/>
      <c r="E13" s="26" t="s">
        <v>26</v>
      </c>
      <c r="M13" s="28" t="s">
        <v>27</v>
      </c>
      <c r="O13" s="202" t="s">
        <v>5</v>
      </c>
      <c r="P13" s="202"/>
      <c r="R13" s="32"/>
    </row>
    <row r="14" spans="1:66" s="1" customFormat="1" ht="6.95" customHeight="1">
      <c r="B14" s="31"/>
      <c r="R14" s="32"/>
    </row>
    <row r="15" spans="1:66" s="1" customFormat="1" ht="14.45" customHeight="1">
      <c r="B15" s="31"/>
      <c r="D15" s="28" t="s">
        <v>28</v>
      </c>
      <c r="M15" s="28" t="s">
        <v>25</v>
      </c>
      <c r="O15" s="202" t="s">
        <v>5</v>
      </c>
      <c r="P15" s="202"/>
      <c r="R15" s="32"/>
    </row>
    <row r="16" spans="1:66" s="1" customFormat="1" ht="18" customHeight="1">
      <c r="B16" s="31"/>
      <c r="E16" s="26" t="s">
        <v>29</v>
      </c>
      <c r="M16" s="28" t="s">
        <v>27</v>
      </c>
      <c r="O16" s="202" t="s">
        <v>5</v>
      </c>
      <c r="P16" s="202"/>
      <c r="R16" s="32"/>
    </row>
    <row r="17" spans="2:18" s="1" customFormat="1" ht="6.95" customHeight="1">
      <c r="B17" s="31"/>
      <c r="R17" s="32"/>
    </row>
    <row r="18" spans="2:18" s="1" customFormat="1" ht="14.45" customHeight="1">
      <c r="B18" s="31"/>
      <c r="D18" s="28" t="s">
        <v>30</v>
      </c>
      <c r="M18" s="28" t="s">
        <v>25</v>
      </c>
      <c r="O18" s="202" t="s">
        <v>5</v>
      </c>
      <c r="P18" s="202"/>
      <c r="R18" s="32"/>
    </row>
    <row r="19" spans="2:18" s="1" customFormat="1" ht="18" customHeight="1">
      <c r="B19" s="31"/>
      <c r="E19" s="26" t="s">
        <v>31</v>
      </c>
      <c r="M19" s="28" t="s">
        <v>27</v>
      </c>
      <c r="O19" s="202" t="s">
        <v>5</v>
      </c>
      <c r="P19" s="202"/>
      <c r="R19" s="32"/>
    </row>
    <row r="20" spans="2:18" s="1" customFormat="1" ht="6.95" customHeight="1">
      <c r="B20" s="31"/>
      <c r="R20" s="32"/>
    </row>
    <row r="21" spans="2:18" s="1" customFormat="1" ht="14.45" customHeight="1">
      <c r="B21" s="31"/>
      <c r="D21" s="28" t="s">
        <v>33</v>
      </c>
      <c r="M21" s="28" t="s">
        <v>25</v>
      </c>
      <c r="O21" s="202" t="str">
        <f>IF('Rekapitulácia stavby'!AN19="","",'Rekapitulácia stavby'!AN19)</f>
        <v/>
      </c>
      <c r="P21" s="202"/>
      <c r="R21" s="32"/>
    </row>
    <row r="22" spans="2:18" s="1" customFormat="1" ht="18" customHeight="1">
      <c r="B22" s="31"/>
      <c r="E22" s="26" t="str">
        <f>IF('Rekapitulácia stavby'!E20="","",'Rekapitulácia stavby'!E20)</f>
        <v xml:space="preserve"> </v>
      </c>
      <c r="M22" s="28" t="s">
        <v>27</v>
      </c>
      <c r="O22" s="202" t="str">
        <f>IF('Rekapitulácia stavby'!AN20="","",'Rekapitulácia stavby'!AN20)</f>
        <v/>
      </c>
      <c r="P22" s="202"/>
      <c r="R22" s="32"/>
    </row>
    <row r="23" spans="2:18" s="1" customFormat="1" ht="6.95" customHeight="1">
      <c r="B23" s="31"/>
      <c r="R23" s="32"/>
    </row>
    <row r="24" spans="2:18" s="1" customFormat="1" ht="14.45" customHeight="1">
      <c r="B24" s="31"/>
      <c r="D24" s="28" t="s">
        <v>35</v>
      </c>
      <c r="R24" s="32"/>
    </row>
    <row r="25" spans="2:18" s="1" customFormat="1" ht="16.5" customHeight="1">
      <c r="B25" s="31"/>
      <c r="E25" s="204" t="s">
        <v>5</v>
      </c>
      <c r="F25" s="204"/>
      <c r="G25" s="204"/>
      <c r="H25" s="204"/>
      <c r="I25" s="204"/>
      <c r="J25" s="204"/>
      <c r="K25" s="204"/>
      <c r="L25" s="204"/>
      <c r="R25" s="32"/>
    </row>
    <row r="26" spans="2:18" s="1" customFormat="1" ht="6.95" customHeight="1">
      <c r="B26" s="31"/>
      <c r="R26" s="32"/>
    </row>
    <row r="27" spans="2:18" s="1" customFormat="1" ht="6.95" customHeight="1">
      <c r="B27" s="31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R27" s="32"/>
    </row>
    <row r="28" spans="2:18" s="1" customFormat="1" ht="14.45" customHeight="1">
      <c r="B28" s="31"/>
      <c r="D28" s="95" t="s">
        <v>218</v>
      </c>
      <c r="M28" s="205">
        <f>N89</f>
        <v>0</v>
      </c>
      <c r="N28" s="205"/>
      <c r="O28" s="205"/>
      <c r="P28" s="205"/>
      <c r="R28" s="32"/>
    </row>
    <row r="29" spans="2:18" s="1" customFormat="1" ht="14.45" customHeight="1">
      <c r="B29" s="31"/>
      <c r="D29" s="30" t="s">
        <v>219</v>
      </c>
      <c r="M29" s="205">
        <f>N92</f>
        <v>0</v>
      </c>
      <c r="N29" s="205"/>
      <c r="O29" s="205"/>
      <c r="P29" s="205"/>
      <c r="R29" s="32"/>
    </row>
    <row r="30" spans="2:18" s="1" customFormat="1" ht="6.95" customHeight="1">
      <c r="B30" s="31"/>
      <c r="R30" s="32"/>
    </row>
    <row r="31" spans="2:18" s="1" customFormat="1" ht="25.35" customHeight="1">
      <c r="B31" s="31"/>
      <c r="D31" s="103" t="s">
        <v>38</v>
      </c>
      <c r="M31" s="237">
        <f>ROUND(M28+M29,2)</f>
        <v>0</v>
      </c>
      <c r="N31" s="225"/>
      <c r="O31" s="225"/>
      <c r="P31" s="225"/>
      <c r="R31" s="32"/>
    </row>
    <row r="32" spans="2:18" s="1" customFormat="1" ht="6.95" customHeight="1">
      <c r="B32" s="31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R32" s="32"/>
    </row>
    <row r="33" spans="2:18" s="1" customFormat="1" ht="14.45" customHeight="1">
      <c r="B33" s="31"/>
      <c r="D33" s="36" t="s">
        <v>39</v>
      </c>
      <c r="E33" s="36" t="s">
        <v>40</v>
      </c>
      <c r="F33" s="37">
        <v>0.2</v>
      </c>
      <c r="G33" s="104" t="s">
        <v>41</v>
      </c>
      <c r="H33" s="234">
        <f>ROUND((SUM(BE92:BE93)+SUM(BE112:BE138)), 2)</f>
        <v>0</v>
      </c>
      <c r="I33" s="225"/>
      <c r="J33" s="225"/>
      <c r="M33" s="234">
        <f>ROUND(ROUND((SUM(BE92:BE93)+SUM(BE112:BE138)), 2)*F33, 2)</f>
        <v>0</v>
      </c>
      <c r="N33" s="225"/>
      <c r="O33" s="225"/>
      <c r="P33" s="225"/>
      <c r="R33" s="32"/>
    </row>
    <row r="34" spans="2:18" s="1" customFormat="1" ht="14.45" customHeight="1">
      <c r="B34" s="31"/>
      <c r="E34" s="36" t="s">
        <v>42</v>
      </c>
      <c r="F34" s="37">
        <v>0.2</v>
      </c>
      <c r="G34" s="104" t="s">
        <v>41</v>
      </c>
      <c r="H34" s="234">
        <f>ROUND((SUM(BF92:BF93)+SUM(BF112:BF138)), 2)</f>
        <v>0</v>
      </c>
      <c r="I34" s="225"/>
      <c r="J34" s="225"/>
      <c r="M34" s="234">
        <f>ROUND(ROUND((SUM(BF92:BF93)+SUM(BF112:BF138)), 2)*F34, 2)</f>
        <v>0</v>
      </c>
      <c r="N34" s="225"/>
      <c r="O34" s="225"/>
      <c r="P34" s="225"/>
      <c r="R34" s="32"/>
    </row>
    <row r="35" spans="2:18" s="1" customFormat="1" ht="14.45" hidden="1" customHeight="1">
      <c r="B35" s="31"/>
      <c r="E35" s="36" t="s">
        <v>43</v>
      </c>
      <c r="F35" s="37">
        <v>0.2</v>
      </c>
      <c r="G35" s="104" t="s">
        <v>41</v>
      </c>
      <c r="H35" s="234">
        <f>ROUND((SUM(BG92:BG93)+SUM(BG112:BG138)), 2)</f>
        <v>0</v>
      </c>
      <c r="I35" s="225"/>
      <c r="J35" s="225"/>
      <c r="M35" s="234">
        <v>0</v>
      </c>
      <c r="N35" s="225"/>
      <c r="O35" s="225"/>
      <c r="P35" s="225"/>
      <c r="R35" s="32"/>
    </row>
    <row r="36" spans="2:18" s="1" customFormat="1" ht="14.45" hidden="1" customHeight="1">
      <c r="B36" s="31"/>
      <c r="E36" s="36" t="s">
        <v>44</v>
      </c>
      <c r="F36" s="37">
        <v>0.2</v>
      </c>
      <c r="G36" s="104" t="s">
        <v>41</v>
      </c>
      <c r="H36" s="234">
        <f>ROUND((SUM(BH92:BH93)+SUM(BH112:BH138)), 2)</f>
        <v>0</v>
      </c>
      <c r="I36" s="225"/>
      <c r="J36" s="225"/>
      <c r="M36" s="234">
        <v>0</v>
      </c>
      <c r="N36" s="225"/>
      <c r="O36" s="225"/>
      <c r="P36" s="225"/>
      <c r="R36" s="32"/>
    </row>
    <row r="37" spans="2:18" s="1" customFormat="1" ht="14.45" hidden="1" customHeight="1">
      <c r="B37" s="31"/>
      <c r="E37" s="36" t="s">
        <v>45</v>
      </c>
      <c r="F37" s="37">
        <v>0</v>
      </c>
      <c r="G37" s="104" t="s">
        <v>41</v>
      </c>
      <c r="H37" s="234">
        <f>ROUND((SUM(BI92:BI93)+SUM(BI112:BI138)), 2)</f>
        <v>0</v>
      </c>
      <c r="I37" s="225"/>
      <c r="J37" s="225"/>
      <c r="M37" s="234">
        <v>0</v>
      </c>
      <c r="N37" s="225"/>
      <c r="O37" s="225"/>
      <c r="P37" s="225"/>
      <c r="R37" s="32"/>
    </row>
    <row r="38" spans="2:18" s="1" customFormat="1" ht="6.95" customHeight="1">
      <c r="B38" s="31"/>
      <c r="R38" s="32"/>
    </row>
    <row r="39" spans="2:18" s="1" customFormat="1" ht="25.35" customHeight="1">
      <c r="B39" s="31"/>
      <c r="C39" s="102"/>
      <c r="D39" s="105" t="s">
        <v>46</v>
      </c>
      <c r="E39" s="67"/>
      <c r="F39" s="67"/>
      <c r="G39" s="106" t="s">
        <v>47</v>
      </c>
      <c r="H39" s="107" t="s">
        <v>48</v>
      </c>
      <c r="I39" s="67"/>
      <c r="J39" s="67"/>
      <c r="K39" s="67"/>
      <c r="L39" s="235">
        <f>SUM(M31:M37)</f>
        <v>0</v>
      </c>
      <c r="M39" s="235"/>
      <c r="N39" s="235"/>
      <c r="O39" s="235"/>
      <c r="P39" s="236"/>
      <c r="Q39" s="102"/>
      <c r="R39" s="32"/>
    </row>
    <row r="40" spans="2:18" s="1" customFormat="1" ht="14.45" customHeight="1">
      <c r="B40" s="31"/>
      <c r="R40" s="32"/>
    </row>
    <row r="41" spans="2:18" s="1" customFormat="1" ht="14.45" customHeight="1">
      <c r="B41" s="31"/>
      <c r="R41" s="32"/>
    </row>
    <row r="42" spans="2:18">
      <c r="B42" s="23"/>
      <c r="R42" s="24"/>
    </row>
    <row r="43" spans="2:18">
      <c r="B43" s="23"/>
      <c r="R43" s="24"/>
    </row>
    <row r="44" spans="2:18">
      <c r="B44" s="23"/>
      <c r="R44" s="24"/>
    </row>
    <row r="45" spans="2:18">
      <c r="B45" s="23"/>
      <c r="R45" s="24"/>
    </row>
    <row r="46" spans="2:18">
      <c r="B46" s="23"/>
      <c r="R46" s="24"/>
    </row>
    <row r="47" spans="2:18">
      <c r="B47" s="23"/>
      <c r="R47" s="24"/>
    </row>
    <row r="48" spans="2:18">
      <c r="B48" s="23"/>
      <c r="R48" s="24"/>
    </row>
    <row r="49" spans="2:18">
      <c r="B49" s="23"/>
      <c r="R49" s="24"/>
    </row>
    <row r="50" spans="2:18" s="1" customFormat="1" ht="15">
      <c r="B50" s="31"/>
      <c r="D50" s="44" t="s">
        <v>49</v>
      </c>
      <c r="E50" s="45"/>
      <c r="F50" s="45"/>
      <c r="G50" s="45"/>
      <c r="H50" s="46"/>
      <c r="J50" s="44" t="s">
        <v>50</v>
      </c>
      <c r="K50" s="45"/>
      <c r="L50" s="45"/>
      <c r="M50" s="45"/>
      <c r="N50" s="45"/>
      <c r="O50" s="45"/>
      <c r="P50" s="46"/>
      <c r="R50" s="32"/>
    </row>
    <row r="51" spans="2:18">
      <c r="B51" s="23"/>
      <c r="D51" s="47"/>
      <c r="H51" s="48"/>
      <c r="J51" s="47"/>
      <c r="P51" s="48"/>
      <c r="R51" s="24"/>
    </row>
    <row r="52" spans="2:18">
      <c r="B52" s="23"/>
      <c r="D52" s="47"/>
      <c r="H52" s="48"/>
      <c r="J52" s="47"/>
      <c r="P52" s="48"/>
      <c r="R52" s="24"/>
    </row>
    <row r="53" spans="2:18">
      <c r="B53" s="23"/>
      <c r="D53" s="47"/>
      <c r="H53" s="48"/>
      <c r="J53" s="47"/>
      <c r="P53" s="48"/>
      <c r="R53" s="24"/>
    </row>
    <row r="54" spans="2:18">
      <c r="B54" s="23"/>
      <c r="D54" s="47"/>
      <c r="H54" s="48"/>
      <c r="J54" s="47"/>
      <c r="P54" s="48"/>
      <c r="R54" s="24"/>
    </row>
    <row r="55" spans="2:18">
      <c r="B55" s="23"/>
      <c r="D55" s="47"/>
      <c r="H55" s="48"/>
      <c r="J55" s="47"/>
      <c r="P55" s="48"/>
      <c r="R55" s="24"/>
    </row>
    <row r="56" spans="2:18">
      <c r="B56" s="23"/>
      <c r="D56" s="47"/>
      <c r="H56" s="48"/>
      <c r="J56" s="47"/>
      <c r="P56" s="48"/>
      <c r="R56" s="24"/>
    </row>
    <row r="57" spans="2:18">
      <c r="B57" s="23"/>
      <c r="D57" s="47"/>
      <c r="H57" s="48"/>
      <c r="J57" s="47"/>
      <c r="P57" s="48"/>
      <c r="R57" s="24"/>
    </row>
    <row r="58" spans="2:18">
      <c r="B58" s="23"/>
      <c r="D58" s="47"/>
      <c r="H58" s="48"/>
      <c r="J58" s="47"/>
      <c r="P58" s="48"/>
      <c r="R58" s="24"/>
    </row>
    <row r="59" spans="2:18" s="1" customFormat="1" ht="15">
      <c r="B59" s="31"/>
      <c r="D59" s="49" t="s">
        <v>51</v>
      </c>
      <c r="E59" s="50"/>
      <c r="F59" s="50"/>
      <c r="G59" s="51" t="s">
        <v>52</v>
      </c>
      <c r="H59" s="52"/>
      <c r="J59" s="49" t="s">
        <v>51</v>
      </c>
      <c r="K59" s="50"/>
      <c r="L59" s="50"/>
      <c r="M59" s="50"/>
      <c r="N59" s="51" t="s">
        <v>52</v>
      </c>
      <c r="O59" s="50"/>
      <c r="P59" s="52"/>
      <c r="R59" s="32"/>
    </row>
    <row r="60" spans="2:18">
      <c r="B60" s="23"/>
      <c r="R60" s="24"/>
    </row>
    <row r="61" spans="2:18" s="1" customFormat="1" ht="15">
      <c r="B61" s="31"/>
      <c r="D61" s="44" t="s">
        <v>53</v>
      </c>
      <c r="E61" s="45"/>
      <c r="F61" s="45"/>
      <c r="G61" s="45"/>
      <c r="H61" s="46"/>
      <c r="J61" s="44" t="s">
        <v>54</v>
      </c>
      <c r="K61" s="45"/>
      <c r="L61" s="45"/>
      <c r="M61" s="45"/>
      <c r="N61" s="45"/>
      <c r="O61" s="45"/>
      <c r="P61" s="46"/>
      <c r="R61" s="32"/>
    </row>
    <row r="62" spans="2:18">
      <c r="B62" s="23"/>
      <c r="D62" s="47"/>
      <c r="H62" s="48"/>
      <c r="J62" s="47"/>
      <c r="P62" s="48"/>
      <c r="R62" s="24"/>
    </row>
    <row r="63" spans="2:18">
      <c r="B63" s="23"/>
      <c r="D63" s="47"/>
      <c r="H63" s="48"/>
      <c r="J63" s="47"/>
      <c r="P63" s="48"/>
      <c r="R63" s="24"/>
    </row>
    <row r="64" spans="2:18">
      <c r="B64" s="23"/>
      <c r="D64" s="47"/>
      <c r="H64" s="48"/>
      <c r="J64" s="47"/>
      <c r="P64" s="48"/>
      <c r="R64" s="24"/>
    </row>
    <row r="65" spans="2:18">
      <c r="B65" s="23"/>
      <c r="D65" s="47"/>
      <c r="H65" s="48"/>
      <c r="J65" s="47"/>
      <c r="P65" s="48"/>
      <c r="R65" s="24"/>
    </row>
    <row r="66" spans="2:18">
      <c r="B66" s="23"/>
      <c r="D66" s="47"/>
      <c r="H66" s="48"/>
      <c r="J66" s="47"/>
      <c r="P66" s="48"/>
      <c r="R66" s="24"/>
    </row>
    <row r="67" spans="2:18">
      <c r="B67" s="23"/>
      <c r="D67" s="47"/>
      <c r="H67" s="48"/>
      <c r="J67" s="47"/>
      <c r="P67" s="48"/>
      <c r="R67" s="24"/>
    </row>
    <row r="68" spans="2:18">
      <c r="B68" s="23"/>
      <c r="D68" s="47"/>
      <c r="H68" s="48"/>
      <c r="J68" s="47"/>
      <c r="P68" s="48"/>
      <c r="R68" s="24"/>
    </row>
    <row r="69" spans="2:18">
      <c r="B69" s="23"/>
      <c r="D69" s="47"/>
      <c r="H69" s="48"/>
      <c r="J69" s="47"/>
      <c r="P69" s="48"/>
      <c r="R69" s="24"/>
    </row>
    <row r="70" spans="2:18" s="1" customFormat="1" ht="15">
      <c r="B70" s="31"/>
      <c r="D70" s="49" t="s">
        <v>51</v>
      </c>
      <c r="E70" s="50"/>
      <c r="F70" s="50"/>
      <c r="G70" s="51" t="s">
        <v>52</v>
      </c>
      <c r="H70" s="52"/>
      <c r="J70" s="49" t="s">
        <v>51</v>
      </c>
      <c r="K70" s="50"/>
      <c r="L70" s="50"/>
      <c r="M70" s="50"/>
      <c r="N70" s="51" t="s">
        <v>52</v>
      </c>
      <c r="O70" s="50"/>
      <c r="P70" s="52"/>
      <c r="R70" s="32"/>
    </row>
    <row r="71" spans="2:18" s="1" customFormat="1" ht="14.4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  <row r="75" spans="2:18" s="1" customFormat="1" ht="6.9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/>
    </row>
    <row r="76" spans="2:18" s="1" customFormat="1" ht="36.950000000000003" customHeight="1">
      <c r="B76" s="31"/>
      <c r="C76" s="191" t="s">
        <v>220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2"/>
    </row>
    <row r="77" spans="2:18" s="1" customFormat="1" ht="6.95" customHeight="1">
      <c r="B77" s="31"/>
      <c r="R77" s="32"/>
    </row>
    <row r="78" spans="2:18" s="1" customFormat="1" ht="30" customHeight="1">
      <c r="B78" s="31"/>
      <c r="C78" s="28" t="s">
        <v>16</v>
      </c>
      <c r="F78" s="226" t="str">
        <f>F6</f>
        <v>Modernizácia pracovísk akútnej zdravotnej starostlivosti Gynekologicko - pôrodníckeho oddelenia v Nemocnici Krompachy</v>
      </c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R78" s="32"/>
    </row>
    <row r="79" spans="2:18" ht="30" customHeight="1">
      <c r="B79" s="23"/>
      <c r="C79" s="28" t="s">
        <v>216</v>
      </c>
      <c r="F79" s="226" t="s">
        <v>3576</v>
      </c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R79" s="24"/>
    </row>
    <row r="80" spans="2:18" s="1" customFormat="1" ht="36.950000000000003" customHeight="1">
      <c r="B80" s="31"/>
      <c r="C80" s="62" t="s">
        <v>2969</v>
      </c>
      <c r="F80" s="193" t="str">
        <f>F8</f>
        <v>08.7 - SLP - Komunikačný systém pacient-sestra 1.PP-3.NP</v>
      </c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R80" s="32"/>
    </row>
    <row r="81" spans="2:47" s="1" customFormat="1" ht="6.95" customHeight="1">
      <c r="B81" s="31"/>
      <c r="R81" s="32"/>
    </row>
    <row r="82" spans="2:47" s="1" customFormat="1" ht="18" customHeight="1">
      <c r="B82" s="31"/>
      <c r="C82" s="28" t="s">
        <v>20</v>
      </c>
      <c r="F82" s="26" t="str">
        <f>F10</f>
        <v>Nemocnica Krompachy</v>
      </c>
      <c r="K82" s="28" t="s">
        <v>22</v>
      </c>
      <c r="M82" s="228" t="str">
        <f>IF(O10="","",O10)</f>
        <v>15. 5. 2018</v>
      </c>
      <c r="N82" s="228"/>
      <c r="O82" s="228"/>
      <c r="P82" s="228"/>
      <c r="R82" s="32"/>
    </row>
    <row r="83" spans="2:47" s="1" customFormat="1" ht="6.95" customHeight="1">
      <c r="B83" s="31"/>
      <c r="R83" s="32"/>
    </row>
    <row r="84" spans="2:47" s="1" customFormat="1" ht="15">
      <c r="B84" s="31"/>
      <c r="C84" s="28" t="s">
        <v>24</v>
      </c>
      <c r="F84" s="26" t="str">
        <f>E13</f>
        <v xml:space="preserve">Nemocnica Krompachy spol., s.r.o., </v>
      </c>
      <c r="K84" s="28" t="s">
        <v>30</v>
      </c>
      <c r="M84" s="202" t="str">
        <f>E19</f>
        <v>ODYSEA-PROJEKT s.r.o. Košice , Ing Komjáthy L.</v>
      </c>
      <c r="N84" s="202"/>
      <c r="O84" s="202"/>
      <c r="P84" s="202"/>
      <c r="Q84" s="202"/>
      <c r="R84" s="32"/>
    </row>
    <row r="85" spans="2:47" s="1" customFormat="1" ht="14.45" customHeight="1">
      <c r="B85" s="31"/>
      <c r="C85" s="28" t="s">
        <v>28</v>
      </c>
      <c r="F85" s="26" t="str">
        <f>IF(E16="","",E16)</f>
        <v>Výber</v>
      </c>
      <c r="K85" s="28" t="s">
        <v>33</v>
      </c>
      <c r="M85" s="202" t="str">
        <f>E22</f>
        <v xml:space="preserve"> </v>
      </c>
      <c r="N85" s="202"/>
      <c r="O85" s="202"/>
      <c r="P85" s="202"/>
      <c r="Q85" s="202"/>
      <c r="R85" s="32"/>
    </row>
    <row r="86" spans="2:47" s="1" customFormat="1" ht="10.35" customHeight="1">
      <c r="B86" s="31"/>
      <c r="R86" s="32"/>
    </row>
    <row r="87" spans="2:47" s="1" customFormat="1" ht="29.25" customHeight="1">
      <c r="B87" s="31"/>
      <c r="C87" s="232" t="s">
        <v>221</v>
      </c>
      <c r="D87" s="233"/>
      <c r="E87" s="233"/>
      <c r="F87" s="233"/>
      <c r="G87" s="233"/>
      <c r="H87" s="102"/>
      <c r="I87" s="102"/>
      <c r="J87" s="102"/>
      <c r="K87" s="102"/>
      <c r="L87" s="102"/>
      <c r="M87" s="102"/>
      <c r="N87" s="232" t="s">
        <v>222</v>
      </c>
      <c r="O87" s="233"/>
      <c r="P87" s="233"/>
      <c r="Q87" s="233"/>
      <c r="R87" s="32"/>
    </row>
    <row r="88" spans="2:47" s="1" customFormat="1" ht="10.35" customHeight="1">
      <c r="B88" s="31"/>
      <c r="R88" s="32"/>
    </row>
    <row r="89" spans="2:47" s="1" customFormat="1" ht="29.25" customHeight="1">
      <c r="B89" s="31"/>
      <c r="C89" s="108" t="s">
        <v>223</v>
      </c>
      <c r="N89" s="168">
        <f>N112</f>
        <v>0</v>
      </c>
      <c r="O89" s="223"/>
      <c r="P89" s="223"/>
      <c r="Q89" s="223"/>
      <c r="R89" s="32"/>
      <c r="AU89" s="19" t="s">
        <v>224</v>
      </c>
    </row>
    <row r="90" spans="2:47" s="7" customFormat="1" ht="24.95" customHeight="1">
      <c r="B90" s="109"/>
      <c r="D90" s="110" t="s">
        <v>3802</v>
      </c>
      <c r="N90" s="218">
        <f>N113</f>
        <v>0</v>
      </c>
      <c r="O90" s="231"/>
      <c r="P90" s="231"/>
      <c r="Q90" s="231"/>
      <c r="R90" s="111"/>
    </row>
    <row r="91" spans="2:47" s="1" customFormat="1" ht="21.75" customHeight="1">
      <c r="B91" s="31"/>
      <c r="R91" s="32"/>
    </row>
    <row r="92" spans="2:47" s="1" customFormat="1" ht="29.25" customHeight="1">
      <c r="B92" s="31"/>
      <c r="C92" s="108" t="s">
        <v>252</v>
      </c>
      <c r="N92" s="223">
        <v>0</v>
      </c>
      <c r="O92" s="224"/>
      <c r="P92" s="224"/>
      <c r="Q92" s="224"/>
      <c r="R92" s="32"/>
      <c r="T92" s="115"/>
      <c r="U92" s="116" t="s">
        <v>39</v>
      </c>
    </row>
    <row r="93" spans="2:47" s="1" customFormat="1" ht="18" customHeight="1">
      <c r="B93" s="31"/>
      <c r="R93" s="32"/>
    </row>
    <row r="94" spans="2:47" s="1" customFormat="1" ht="29.25" customHeight="1">
      <c r="B94" s="31"/>
      <c r="C94" s="101" t="s">
        <v>209</v>
      </c>
      <c r="D94" s="102"/>
      <c r="E94" s="102"/>
      <c r="F94" s="102"/>
      <c r="G94" s="102"/>
      <c r="H94" s="102"/>
      <c r="I94" s="102"/>
      <c r="J94" s="102"/>
      <c r="K94" s="102"/>
      <c r="L94" s="169">
        <f>ROUND(SUM(N89+N92),2)</f>
        <v>0</v>
      </c>
      <c r="M94" s="169"/>
      <c r="N94" s="169"/>
      <c r="O94" s="169"/>
      <c r="P94" s="169"/>
      <c r="Q94" s="169"/>
      <c r="R94" s="32"/>
    </row>
    <row r="95" spans="2:47" s="1" customFormat="1" ht="6.95" customHeight="1">
      <c r="B95" s="53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5"/>
    </row>
    <row r="99" spans="2:63" s="1" customFormat="1" ht="6.95" customHeight="1">
      <c r="B99" s="56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8"/>
    </row>
    <row r="100" spans="2:63" s="1" customFormat="1" ht="36.950000000000003" customHeight="1">
      <c r="B100" s="31"/>
      <c r="C100" s="191" t="s">
        <v>253</v>
      </c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32"/>
    </row>
    <row r="101" spans="2:63" s="1" customFormat="1" ht="6.95" customHeight="1">
      <c r="B101" s="31"/>
      <c r="R101" s="32"/>
    </row>
    <row r="102" spans="2:63" s="1" customFormat="1" ht="30" customHeight="1">
      <c r="B102" s="31"/>
      <c r="C102" s="28" t="s">
        <v>16</v>
      </c>
      <c r="F102" s="226" t="str">
        <f>F6</f>
        <v>Modernizácia pracovísk akútnej zdravotnej starostlivosti Gynekologicko - pôrodníckeho oddelenia v Nemocnici Krompachy</v>
      </c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R102" s="32"/>
    </row>
    <row r="103" spans="2:63" ht="30" customHeight="1">
      <c r="B103" s="23"/>
      <c r="C103" s="28" t="s">
        <v>216</v>
      </c>
      <c r="F103" s="226" t="s">
        <v>3576</v>
      </c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R103" s="24"/>
    </row>
    <row r="104" spans="2:63" s="1" customFormat="1" ht="36.950000000000003" customHeight="1">
      <c r="B104" s="31"/>
      <c r="C104" s="62" t="s">
        <v>2969</v>
      </c>
      <c r="F104" s="193" t="str">
        <f>F8</f>
        <v>08.7 - SLP - Komunikačný systém pacient-sestra 1.PP-3.NP</v>
      </c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R104" s="32"/>
    </row>
    <row r="105" spans="2:63" s="1" customFormat="1" ht="6.95" customHeight="1">
      <c r="B105" s="31"/>
      <c r="R105" s="32"/>
    </row>
    <row r="106" spans="2:63" s="1" customFormat="1" ht="18" customHeight="1">
      <c r="B106" s="31"/>
      <c r="C106" s="28" t="s">
        <v>20</v>
      </c>
      <c r="F106" s="26" t="str">
        <f>F10</f>
        <v>Nemocnica Krompachy</v>
      </c>
      <c r="K106" s="28" t="s">
        <v>22</v>
      </c>
      <c r="M106" s="228" t="str">
        <f>IF(O10="","",O10)</f>
        <v>15. 5. 2018</v>
      </c>
      <c r="N106" s="228"/>
      <c r="O106" s="228"/>
      <c r="P106" s="228"/>
      <c r="R106" s="32"/>
    </row>
    <row r="107" spans="2:63" s="1" customFormat="1" ht="6.95" customHeight="1">
      <c r="B107" s="31"/>
      <c r="R107" s="32"/>
    </row>
    <row r="108" spans="2:63" s="1" customFormat="1" ht="15">
      <c r="B108" s="31"/>
      <c r="C108" s="28" t="s">
        <v>24</v>
      </c>
      <c r="F108" s="26" t="str">
        <f>E13</f>
        <v xml:space="preserve">Nemocnica Krompachy spol., s.r.o., </v>
      </c>
      <c r="K108" s="28" t="s">
        <v>30</v>
      </c>
      <c r="M108" s="202" t="str">
        <f>E19</f>
        <v>ODYSEA-PROJEKT s.r.o. Košice , Ing Komjáthy L.</v>
      </c>
      <c r="N108" s="202"/>
      <c r="O108" s="202"/>
      <c r="P108" s="202"/>
      <c r="Q108" s="202"/>
      <c r="R108" s="32"/>
    </row>
    <row r="109" spans="2:63" s="1" customFormat="1" ht="14.45" customHeight="1">
      <c r="B109" s="31"/>
      <c r="C109" s="28" t="s">
        <v>28</v>
      </c>
      <c r="F109" s="26" t="str">
        <f>IF(E16="","",E16)</f>
        <v>Výber</v>
      </c>
      <c r="K109" s="28" t="s">
        <v>33</v>
      </c>
      <c r="M109" s="202" t="str">
        <f>E22</f>
        <v xml:space="preserve"> </v>
      </c>
      <c r="N109" s="202"/>
      <c r="O109" s="202"/>
      <c r="P109" s="202"/>
      <c r="Q109" s="202"/>
      <c r="R109" s="32"/>
    </row>
    <row r="110" spans="2:63" s="1" customFormat="1" ht="10.35" customHeight="1">
      <c r="B110" s="31"/>
      <c r="R110" s="32"/>
    </row>
    <row r="111" spans="2:63" s="9" customFormat="1" ht="29.25" customHeight="1">
      <c r="B111" s="117"/>
      <c r="C111" s="118" t="s">
        <v>254</v>
      </c>
      <c r="D111" s="119" t="s">
        <v>255</v>
      </c>
      <c r="E111" s="119" t="s">
        <v>57</v>
      </c>
      <c r="F111" s="229" t="s">
        <v>256</v>
      </c>
      <c r="G111" s="229"/>
      <c r="H111" s="229"/>
      <c r="I111" s="229"/>
      <c r="J111" s="119" t="s">
        <v>257</v>
      </c>
      <c r="K111" s="119" t="s">
        <v>258</v>
      </c>
      <c r="L111" s="229" t="s">
        <v>259</v>
      </c>
      <c r="M111" s="229"/>
      <c r="N111" s="229" t="s">
        <v>222</v>
      </c>
      <c r="O111" s="229"/>
      <c r="P111" s="229"/>
      <c r="Q111" s="230"/>
      <c r="R111" s="120"/>
      <c r="T111" s="68" t="s">
        <v>260</v>
      </c>
      <c r="U111" s="69" t="s">
        <v>39</v>
      </c>
      <c r="V111" s="69" t="s">
        <v>261</v>
      </c>
      <c r="W111" s="69" t="s">
        <v>262</v>
      </c>
      <c r="X111" s="69" t="s">
        <v>263</v>
      </c>
      <c r="Y111" s="69" t="s">
        <v>264</v>
      </c>
      <c r="Z111" s="69" t="s">
        <v>265</v>
      </c>
      <c r="AA111" s="70" t="s">
        <v>266</v>
      </c>
    </row>
    <row r="112" spans="2:63" s="1" customFormat="1" ht="29.25" customHeight="1">
      <c r="B112" s="31"/>
      <c r="C112" s="72" t="s">
        <v>218</v>
      </c>
      <c r="N112" s="215">
        <f>BK112</f>
        <v>0</v>
      </c>
      <c r="O112" s="216"/>
      <c r="P112" s="216"/>
      <c r="Q112" s="216"/>
      <c r="R112" s="32"/>
      <c r="T112" s="71"/>
      <c r="U112" s="45"/>
      <c r="V112" s="45"/>
      <c r="W112" s="121">
        <f>W113</f>
        <v>0</v>
      </c>
      <c r="X112" s="45"/>
      <c r="Y112" s="121">
        <f>Y113</f>
        <v>0</v>
      </c>
      <c r="Z112" s="45"/>
      <c r="AA112" s="122">
        <f>AA113</f>
        <v>0</v>
      </c>
      <c r="AT112" s="19" t="s">
        <v>74</v>
      </c>
      <c r="AU112" s="19" t="s">
        <v>224</v>
      </c>
      <c r="BK112" s="123">
        <f>BK113</f>
        <v>0</v>
      </c>
    </row>
    <row r="113" spans="2:65" s="10" customFormat="1" ht="37.35" customHeight="1">
      <c r="B113" s="124"/>
      <c r="D113" s="125" t="s">
        <v>3802</v>
      </c>
      <c r="E113" s="125"/>
      <c r="F113" s="125"/>
      <c r="G113" s="125"/>
      <c r="H113" s="125"/>
      <c r="I113" s="125"/>
      <c r="J113" s="125"/>
      <c r="K113" s="125"/>
      <c r="L113" s="125"/>
      <c r="M113" s="125"/>
      <c r="N113" s="243">
        <f>BK113</f>
        <v>0</v>
      </c>
      <c r="O113" s="244"/>
      <c r="P113" s="244"/>
      <c r="Q113" s="244"/>
      <c r="R113" s="126"/>
      <c r="T113" s="127"/>
      <c r="W113" s="128">
        <f>SUM(W114:W138)</f>
        <v>0</v>
      </c>
      <c r="Y113" s="128">
        <f>SUM(Y114:Y138)</f>
        <v>0</v>
      </c>
      <c r="AA113" s="129">
        <f>SUM(AA114:AA138)</f>
        <v>0</v>
      </c>
      <c r="AR113" s="130" t="s">
        <v>277</v>
      </c>
      <c r="AT113" s="131" t="s">
        <v>74</v>
      </c>
      <c r="AU113" s="131" t="s">
        <v>75</v>
      </c>
      <c r="AY113" s="130" t="s">
        <v>267</v>
      </c>
      <c r="BK113" s="132">
        <f>SUM(BK114:BK138)</f>
        <v>0</v>
      </c>
    </row>
    <row r="114" spans="2:65" s="1" customFormat="1" ht="16.5" customHeight="1">
      <c r="B114" s="134"/>
      <c r="C114" s="135" t="s">
        <v>83</v>
      </c>
      <c r="D114" s="135" t="s">
        <v>268</v>
      </c>
      <c r="E114" s="136" t="s">
        <v>3803</v>
      </c>
      <c r="F114" s="219" t="s">
        <v>3804</v>
      </c>
      <c r="G114" s="219"/>
      <c r="H114" s="219"/>
      <c r="I114" s="219"/>
      <c r="J114" s="137" t="s">
        <v>374</v>
      </c>
      <c r="K114" s="138">
        <v>1</v>
      </c>
      <c r="L114" s="220"/>
      <c r="M114" s="220"/>
      <c r="N114" s="220">
        <f t="shared" ref="N114:N138" si="0">ROUND(L114*K114,2)</f>
        <v>0</v>
      </c>
      <c r="O114" s="220"/>
      <c r="P114" s="220"/>
      <c r="Q114" s="220"/>
      <c r="R114" s="139"/>
      <c r="T114" s="140" t="s">
        <v>5</v>
      </c>
      <c r="U114" s="38" t="s">
        <v>42</v>
      </c>
      <c r="V114" s="141">
        <v>0</v>
      </c>
      <c r="W114" s="141">
        <f t="shared" ref="W114:W138" si="1">V114*K114</f>
        <v>0</v>
      </c>
      <c r="X114" s="141">
        <v>0</v>
      </c>
      <c r="Y114" s="141">
        <f t="shared" ref="Y114:Y138" si="2">X114*K114</f>
        <v>0</v>
      </c>
      <c r="Z114" s="141">
        <v>0</v>
      </c>
      <c r="AA114" s="142">
        <f t="shared" ref="AA114:AA138" si="3">Z114*K114</f>
        <v>0</v>
      </c>
      <c r="AR114" s="19" t="s">
        <v>518</v>
      </c>
      <c r="AT114" s="19" t="s">
        <v>268</v>
      </c>
      <c r="AU114" s="19" t="s">
        <v>83</v>
      </c>
      <c r="AY114" s="19" t="s">
        <v>267</v>
      </c>
      <c r="BE114" s="143">
        <f t="shared" ref="BE114:BE138" si="4">IF(U114="základná",N114,0)</f>
        <v>0</v>
      </c>
      <c r="BF114" s="143">
        <f t="shared" ref="BF114:BF138" si="5">IF(U114="znížená",N114,0)</f>
        <v>0</v>
      </c>
      <c r="BG114" s="143">
        <f t="shared" ref="BG114:BG138" si="6">IF(U114="zákl. prenesená",N114,0)</f>
        <v>0</v>
      </c>
      <c r="BH114" s="143">
        <f t="shared" ref="BH114:BH138" si="7">IF(U114="zníž. prenesená",N114,0)</f>
        <v>0</v>
      </c>
      <c r="BI114" s="143">
        <f t="shared" ref="BI114:BI138" si="8">IF(U114="nulová",N114,0)</f>
        <v>0</v>
      </c>
      <c r="BJ114" s="19" t="s">
        <v>102</v>
      </c>
      <c r="BK114" s="143">
        <f t="shared" ref="BK114:BK138" si="9">ROUND(L114*K114,2)</f>
        <v>0</v>
      </c>
      <c r="BL114" s="19" t="s">
        <v>518</v>
      </c>
      <c r="BM114" s="19" t="s">
        <v>102</v>
      </c>
    </row>
    <row r="115" spans="2:65" s="1" customFormat="1" ht="16.5" customHeight="1">
      <c r="B115" s="134"/>
      <c r="C115" s="135" t="s">
        <v>102</v>
      </c>
      <c r="D115" s="135" t="s">
        <v>268</v>
      </c>
      <c r="E115" s="136" t="s">
        <v>3805</v>
      </c>
      <c r="F115" s="219" t="s">
        <v>3806</v>
      </c>
      <c r="G115" s="219"/>
      <c r="H115" s="219"/>
      <c r="I115" s="219"/>
      <c r="J115" s="137" t="s">
        <v>374</v>
      </c>
      <c r="K115" s="138">
        <v>3</v>
      </c>
      <c r="L115" s="220"/>
      <c r="M115" s="220"/>
      <c r="N115" s="220">
        <f t="shared" si="0"/>
        <v>0</v>
      </c>
      <c r="O115" s="220"/>
      <c r="P115" s="220"/>
      <c r="Q115" s="220"/>
      <c r="R115" s="139"/>
      <c r="T115" s="140" t="s">
        <v>5</v>
      </c>
      <c r="U115" s="38" t="s">
        <v>42</v>
      </c>
      <c r="V115" s="141">
        <v>0</v>
      </c>
      <c r="W115" s="141">
        <f t="shared" si="1"/>
        <v>0</v>
      </c>
      <c r="X115" s="141">
        <v>0</v>
      </c>
      <c r="Y115" s="141">
        <f t="shared" si="2"/>
        <v>0</v>
      </c>
      <c r="Z115" s="141">
        <v>0</v>
      </c>
      <c r="AA115" s="142">
        <f t="shared" si="3"/>
        <v>0</v>
      </c>
      <c r="AR115" s="19" t="s">
        <v>518</v>
      </c>
      <c r="AT115" s="19" t="s">
        <v>268</v>
      </c>
      <c r="AU115" s="19" t="s">
        <v>83</v>
      </c>
      <c r="AY115" s="19" t="s">
        <v>267</v>
      </c>
      <c r="BE115" s="143">
        <f t="shared" si="4"/>
        <v>0</v>
      </c>
      <c r="BF115" s="143">
        <f t="shared" si="5"/>
        <v>0</v>
      </c>
      <c r="BG115" s="143">
        <f t="shared" si="6"/>
        <v>0</v>
      </c>
      <c r="BH115" s="143">
        <f t="shared" si="7"/>
        <v>0</v>
      </c>
      <c r="BI115" s="143">
        <f t="shared" si="8"/>
        <v>0</v>
      </c>
      <c r="BJ115" s="19" t="s">
        <v>102</v>
      </c>
      <c r="BK115" s="143">
        <f t="shared" si="9"/>
        <v>0</v>
      </c>
      <c r="BL115" s="19" t="s">
        <v>518</v>
      </c>
      <c r="BM115" s="19" t="s">
        <v>272</v>
      </c>
    </row>
    <row r="116" spans="2:65" s="1" customFormat="1" ht="16.5" customHeight="1">
      <c r="B116" s="134"/>
      <c r="C116" s="135" t="s">
        <v>277</v>
      </c>
      <c r="D116" s="135" t="s">
        <v>268</v>
      </c>
      <c r="E116" s="136" t="s">
        <v>3807</v>
      </c>
      <c r="F116" s="219" t="s">
        <v>3808</v>
      </c>
      <c r="G116" s="219"/>
      <c r="H116" s="219"/>
      <c r="I116" s="219"/>
      <c r="J116" s="137" t="s">
        <v>374</v>
      </c>
      <c r="K116" s="138">
        <v>3</v>
      </c>
      <c r="L116" s="220"/>
      <c r="M116" s="220"/>
      <c r="N116" s="220">
        <f t="shared" si="0"/>
        <v>0</v>
      </c>
      <c r="O116" s="220"/>
      <c r="P116" s="220"/>
      <c r="Q116" s="220"/>
      <c r="R116" s="139"/>
      <c r="T116" s="140" t="s">
        <v>5</v>
      </c>
      <c r="U116" s="38" t="s">
        <v>42</v>
      </c>
      <c r="V116" s="141">
        <v>0</v>
      </c>
      <c r="W116" s="141">
        <f t="shared" si="1"/>
        <v>0</v>
      </c>
      <c r="X116" s="141">
        <v>0</v>
      </c>
      <c r="Y116" s="141">
        <f t="shared" si="2"/>
        <v>0</v>
      </c>
      <c r="Z116" s="141">
        <v>0</v>
      </c>
      <c r="AA116" s="142">
        <f t="shared" si="3"/>
        <v>0</v>
      </c>
      <c r="AR116" s="19" t="s">
        <v>518</v>
      </c>
      <c r="AT116" s="19" t="s">
        <v>268</v>
      </c>
      <c r="AU116" s="19" t="s">
        <v>83</v>
      </c>
      <c r="AY116" s="19" t="s">
        <v>267</v>
      </c>
      <c r="BE116" s="143">
        <f t="shared" si="4"/>
        <v>0</v>
      </c>
      <c r="BF116" s="143">
        <f t="shared" si="5"/>
        <v>0</v>
      </c>
      <c r="BG116" s="143">
        <f t="shared" si="6"/>
        <v>0</v>
      </c>
      <c r="BH116" s="143">
        <f t="shared" si="7"/>
        <v>0</v>
      </c>
      <c r="BI116" s="143">
        <f t="shared" si="8"/>
        <v>0</v>
      </c>
      <c r="BJ116" s="19" t="s">
        <v>102</v>
      </c>
      <c r="BK116" s="143">
        <f t="shared" si="9"/>
        <v>0</v>
      </c>
      <c r="BL116" s="19" t="s">
        <v>518</v>
      </c>
      <c r="BM116" s="19" t="s">
        <v>289</v>
      </c>
    </row>
    <row r="117" spans="2:65" s="1" customFormat="1" ht="16.5" customHeight="1">
      <c r="B117" s="134"/>
      <c r="C117" s="135" t="s">
        <v>272</v>
      </c>
      <c r="D117" s="135" t="s">
        <v>268</v>
      </c>
      <c r="E117" s="136" t="s">
        <v>3809</v>
      </c>
      <c r="F117" s="219" t="s">
        <v>3810</v>
      </c>
      <c r="G117" s="219"/>
      <c r="H117" s="219"/>
      <c r="I117" s="219"/>
      <c r="J117" s="137" t="s">
        <v>374</v>
      </c>
      <c r="K117" s="138">
        <v>1</v>
      </c>
      <c r="L117" s="220"/>
      <c r="M117" s="220"/>
      <c r="N117" s="220">
        <f t="shared" si="0"/>
        <v>0</v>
      </c>
      <c r="O117" s="220"/>
      <c r="P117" s="220"/>
      <c r="Q117" s="220"/>
      <c r="R117" s="139"/>
      <c r="T117" s="140" t="s">
        <v>5</v>
      </c>
      <c r="U117" s="38" t="s">
        <v>42</v>
      </c>
      <c r="V117" s="141">
        <v>0</v>
      </c>
      <c r="W117" s="141">
        <f t="shared" si="1"/>
        <v>0</v>
      </c>
      <c r="X117" s="141">
        <v>0</v>
      </c>
      <c r="Y117" s="141">
        <f t="shared" si="2"/>
        <v>0</v>
      </c>
      <c r="Z117" s="141">
        <v>0</v>
      </c>
      <c r="AA117" s="142">
        <f t="shared" si="3"/>
        <v>0</v>
      </c>
      <c r="AR117" s="19" t="s">
        <v>518</v>
      </c>
      <c r="AT117" s="19" t="s">
        <v>268</v>
      </c>
      <c r="AU117" s="19" t="s">
        <v>83</v>
      </c>
      <c r="AY117" s="19" t="s">
        <v>267</v>
      </c>
      <c r="BE117" s="143">
        <f t="shared" si="4"/>
        <v>0</v>
      </c>
      <c r="BF117" s="143">
        <f t="shared" si="5"/>
        <v>0</v>
      </c>
      <c r="BG117" s="143">
        <f t="shared" si="6"/>
        <v>0</v>
      </c>
      <c r="BH117" s="143">
        <f t="shared" si="7"/>
        <v>0</v>
      </c>
      <c r="BI117" s="143">
        <f t="shared" si="8"/>
        <v>0</v>
      </c>
      <c r="BJ117" s="19" t="s">
        <v>102</v>
      </c>
      <c r="BK117" s="143">
        <f t="shared" si="9"/>
        <v>0</v>
      </c>
      <c r="BL117" s="19" t="s">
        <v>518</v>
      </c>
      <c r="BM117" s="19" t="s">
        <v>297</v>
      </c>
    </row>
    <row r="118" spans="2:65" s="1" customFormat="1" ht="16.5" customHeight="1">
      <c r="B118" s="134"/>
      <c r="C118" s="135" t="s">
        <v>285</v>
      </c>
      <c r="D118" s="135" t="s">
        <v>268</v>
      </c>
      <c r="E118" s="136" t="s">
        <v>3811</v>
      </c>
      <c r="F118" s="219" t="s">
        <v>3812</v>
      </c>
      <c r="G118" s="219"/>
      <c r="H118" s="219"/>
      <c r="I118" s="219"/>
      <c r="J118" s="137" t="s">
        <v>374</v>
      </c>
      <c r="K118" s="138">
        <v>65</v>
      </c>
      <c r="L118" s="220"/>
      <c r="M118" s="220"/>
      <c r="N118" s="220">
        <f t="shared" si="0"/>
        <v>0</v>
      </c>
      <c r="O118" s="220"/>
      <c r="P118" s="220"/>
      <c r="Q118" s="220"/>
      <c r="R118" s="139"/>
      <c r="T118" s="140" t="s">
        <v>5</v>
      </c>
      <c r="U118" s="38" t="s">
        <v>42</v>
      </c>
      <c r="V118" s="141">
        <v>0</v>
      </c>
      <c r="W118" s="141">
        <f t="shared" si="1"/>
        <v>0</v>
      </c>
      <c r="X118" s="141">
        <v>0</v>
      </c>
      <c r="Y118" s="141">
        <f t="shared" si="2"/>
        <v>0</v>
      </c>
      <c r="Z118" s="141">
        <v>0</v>
      </c>
      <c r="AA118" s="142">
        <f t="shared" si="3"/>
        <v>0</v>
      </c>
      <c r="AR118" s="19" t="s">
        <v>518</v>
      </c>
      <c r="AT118" s="19" t="s">
        <v>268</v>
      </c>
      <c r="AU118" s="19" t="s">
        <v>83</v>
      </c>
      <c r="AY118" s="19" t="s">
        <v>267</v>
      </c>
      <c r="BE118" s="143">
        <f t="shared" si="4"/>
        <v>0</v>
      </c>
      <c r="BF118" s="143">
        <f t="shared" si="5"/>
        <v>0</v>
      </c>
      <c r="BG118" s="143">
        <f t="shared" si="6"/>
        <v>0</v>
      </c>
      <c r="BH118" s="143">
        <f t="shared" si="7"/>
        <v>0</v>
      </c>
      <c r="BI118" s="143">
        <f t="shared" si="8"/>
        <v>0</v>
      </c>
      <c r="BJ118" s="19" t="s">
        <v>102</v>
      </c>
      <c r="BK118" s="143">
        <f t="shared" si="9"/>
        <v>0</v>
      </c>
      <c r="BL118" s="19" t="s">
        <v>518</v>
      </c>
      <c r="BM118" s="19" t="s">
        <v>306</v>
      </c>
    </row>
    <row r="119" spans="2:65" s="1" customFormat="1" ht="16.5" customHeight="1">
      <c r="B119" s="134"/>
      <c r="C119" s="135" t="s">
        <v>289</v>
      </c>
      <c r="D119" s="135" t="s">
        <v>268</v>
      </c>
      <c r="E119" s="136" t="s">
        <v>3813</v>
      </c>
      <c r="F119" s="219" t="s">
        <v>3814</v>
      </c>
      <c r="G119" s="219"/>
      <c r="H119" s="219"/>
      <c r="I119" s="219"/>
      <c r="J119" s="137" t="s">
        <v>374</v>
      </c>
      <c r="K119" s="138">
        <v>1</v>
      </c>
      <c r="L119" s="220"/>
      <c r="M119" s="220"/>
      <c r="N119" s="220">
        <f t="shared" si="0"/>
        <v>0</v>
      </c>
      <c r="O119" s="220"/>
      <c r="P119" s="220"/>
      <c r="Q119" s="220"/>
      <c r="R119" s="139"/>
      <c r="T119" s="140" t="s">
        <v>5</v>
      </c>
      <c r="U119" s="38" t="s">
        <v>42</v>
      </c>
      <c r="V119" s="141">
        <v>0</v>
      </c>
      <c r="W119" s="141">
        <f t="shared" si="1"/>
        <v>0</v>
      </c>
      <c r="X119" s="141">
        <v>0</v>
      </c>
      <c r="Y119" s="141">
        <f t="shared" si="2"/>
        <v>0</v>
      </c>
      <c r="Z119" s="141">
        <v>0</v>
      </c>
      <c r="AA119" s="142">
        <f t="shared" si="3"/>
        <v>0</v>
      </c>
      <c r="AR119" s="19" t="s">
        <v>518</v>
      </c>
      <c r="AT119" s="19" t="s">
        <v>268</v>
      </c>
      <c r="AU119" s="19" t="s">
        <v>83</v>
      </c>
      <c r="AY119" s="19" t="s">
        <v>267</v>
      </c>
      <c r="BE119" s="143">
        <f t="shared" si="4"/>
        <v>0</v>
      </c>
      <c r="BF119" s="143">
        <f t="shared" si="5"/>
        <v>0</v>
      </c>
      <c r="BG119" s="143">
        <f t="shared" si="6"/>
        <v>0</v>
      </c>
      <c r="BH119" s="143">
        <f t="shared" si="7"/>
        <v>0</v>
      </c>
      <c r="BI119" s="143">
        <f t="shared" si="8"/>
        <v>0</v>
      </c>
      <c r="BJ119" s="19" t="s">
        <v>102</v>
      </c>
      <c r="BK119" s="143">
        <f t="shared" si="9"/>
        <v>0</v>
      </c>
      <c r="BL119" s="19" t="s">
        <v>518</v>
      </c>
      <c r="BM119" s="19" t="s">
        <v>314</v>
      </c>
    </row>
    <row r="120" spans="2:65" s="1" customFormat="1" ht="16.5" customHeight="1">
      <c r="B120" s="134"/>
      <c r="C120" s="135" t="s">
        <v>293</v>
      </c>
      <c r="D120" s="135" t="s">
        <v>268</v>
      </c>
      <c r="E120" s="136" t="s">
        <v>3815</v>
      </c>
      <c r="F120" s="219" t="s">
        <v>3816</v>
      </c>
      <c r="G120" s="219"/>
      <c r="H120" s="219"/>
      <c r="I120" s="219"/>
      <c r="J120" s="137" t="s">
        <v>374</v>
      </c>
      <c r="K120" s="138">
        <v>1</v>
      </c>
      <c r="L120" s="220"/>
      <c r="M120" s="220"/>
      <c r="N120" s="220">
        <f t="shared" si="0"/>
        <v>0</v>
      </c>
      <c r="O120" s="220"/>
      <c r="P120" s="220"/>
      <c r="Q120" s="220"/>
      <c r="R120" s="139"/>
      <c r="T120" s="140" t="s">
        <v>5</v>
      </c>
      <c r="U120" s="38" t="s">
        <v>42</v>
      </c>
      <c r="V120" s="141">
        <v>0</v>
      </c>
      <c r="W120" s="141">
        <f t="shared" si="1"/>
        <v>0</v>
      </c>
      <c r="X120" s="141">
        <v>0</v>
      </c>
      <c r="Y120" s="141">
        <f t="shared" si="2"/>
        <v>0</v>
      </c>
      <c r="Z120" s="141">
        <v>0</v>
      </c>
      <c r="AA120" s="142">
        <f t="shared" si="3"/>
        <v>0</v>
      </c>
      <c r="AR120" s="19" t="s">
        <v>518</v>
      </c>
      <c r="AT120" s="19" t="s">
        <v>268</v>
      </c>
      <c r="AU120" s="19" t="s">
        <v>83</v>
      </c>
      <c r="AY120" s="19" t="s">
        <v>267</v>
      </c>
      <c r="BE120" s="143">
        <f t="shared" si="4"/>
        <v>0</v>
      </c>
      <c r="BF120" s="143">
        <f t="shared" si="5"/>
        <v>0</v>
      </c>
      <c r="BG120" s="143">
        <f t="shared" si="6"/>
        <v>0</v>
      </c>
      <c r="BH120" s="143">
        <f t="shared" si="7"/>
        <v>0</v>
      </c>
      <c r="BI120" s="143">
        <f t="shared" si="8"/>
        <v>0</v>
      </c>
      <c r="BJ120" s="19" t="s">
        <v>102</v>
      </c>
      <c r="BK120" s="143">
        <f t="shared" si="9"/>
        <v>0</v>
      </c>
      <c r="BL120" s="19" t="s">
        <v>518</v>
      </c>
      <c r="BM120" s="19" t="s">
        <v>324</v>
      </c>
    </row>
    <row r="121" spans="2:65" s="1" customFormat="1" ht="16.5" customHeight="1">
      <c r="B121" s="134"/>
      <c r="C121" s="135" t="s">
        <v>297</v>
      </c>
      <c r="D121" s="135" t="s">
        <v>268</v>
      </c>
      <c r="E121" s="136" t="s">
        <v>3817</v>
      </c>
      <c r="F121" s="219" t="s">
        <v>3818</v>
      </c>
      <c r="G121" s="219"/>
      <c r="H121" s="219"/>
      <c r="I121" s="219"/>
      <c r="J121" s="137" t="s">
        <v>374</v>
      </c>
      <c r="K121" s="138">
        <v>25</v>
      </c>
      <c r="L121" s="220"/>
      <c r="M121" s="220"/>
      <c r="N121" s="220">
        <f t="shared" si="0"/>
        <v>0</v>
      </c>
      <c r="O121" s="220"/>
      <c r="P121" s="220"/>
      <c r="Q121" s="220"/>
      <c r="R121" s="139"/>
      <c r="T121" s="140" t="s">
        <v>5</v>
      </c>
      <c r="U121" s="38" t="s">
        <v>42</v>
      </c>
      <c r="V121" s="141">
        <v>0</v>
      </c>
      <c r="W121" s="141">
        <f t="shared" si="1"/>
        <v>0</v>
      </c>
      <c r="X121" s="141">
        <v>0</v>
      </c>
      <c r="Y121" s="141">
        <f t="shared" si="2"/>
        <v>0</v>
      </c>
      <c r="Z121" s="141">
        <v>0</v>
      </c>
      <c r="AA121" s="142">
        <f t="shared" si="3"/>
        <v>0</v>
      </c>
      <c r="AR121" s="19" t="s">
        <v>518</v>
      </c>
      <c r="AT121" s="19" t="s">
        <v>268</v>
      </c>
      <c r="AU121" s="19" t="s">
        <v>83</v>
      </c>
      <c r="AY121" s="19" t="s">
        <v>267</v>
      </c>
      <c r="BE121" s="143">
        <f t="shared" si="4"/>
        <v>0</v>
      </c>
      <c r="BF121" s="143">
        <f t="shared" si="5"/>
        <v>0</v>
      </c>
      <c r="BG121" s="143">
        <f t="shared" si="6"/>
        <v>0</v>
      </c>
      <c r="BH121" s="143">
        <f t="shared" si="7"/>
        <v>0</v>
      </c>
      <c r="BI121" s="143">
        <f t="shared" si="8"/>
        <v>0</v>
      </c>
      <c r="BJ121" s="19" t="s">
        <v>102</v>
      </c>
      <c r="BK121" s="143">
        <f t="shared" si="9"/>
        <v>0</v>
      </c>
      <c r="BL121" s="19" t="s">
        <v>518</v>
      </c>
      <c r="BM121" s="19" t="s">
        <v>331</v>
      </c>
    </row>
    <row r="122" spans="2:65" s="1" customFormat="1" ht="16.5" customHeight="1">
      <c r="B122" s="134"/>
      <c r="C122" s="135" t="s">
        <v>301</v>
      </c>
      <c r="D122" s="135" t="s">
        <v>268</v>
      </c>
      <c r="E122" s="136" t="s">
        <v>3819</v>
      </c>
      <c r="F122" s="219" t="s">
        <v>3820</v>
      </c>
      <c r="G122" s="219"/>
      <c r="H122" s="219"/>
      <c r="I122" s="219"/>
      <c r="J122" s="137" t="s">
        <v>374</v>
      </c>
      <c r="K122" s="138">
        <v>25</v>
      </c>
      <c r="L122" s="220"/>
      <c r="M122" s="220"/>
      <c r="N122" s="220">
        <f t="shared" si="0"/>
        <v>0</v>
      </c>
      <c r="O122" s="220"/>
      <c r="P122" s="220"/>
      <c r="Q122" s="220"/>
      <c r="R122" s="139"/>
      <c r="T122" s="140" t="s">
        <v>5</v>
      </c>
      <c r="U122" s="38" t="s">
        <v>42</v>
      </c>
      <c r="V122" s="141">
        <v>0</v>
      </c>
      <c r="W122" s="141">
        <f t="shared" si="1"/>
        <v>0</v>
      </c>
      <c r="X122" s="141">
        <v>0</v>
      </c>
      <c r="Y122" s="141">
        <f t="shared" si="2"/>
        <v>0</v>
      </c>
      <c r="Z122" s="141">
        <v>0</v>
      </c>
      <c r="AA122" s="142">
        <f t="shared" si="3"/>
        <v>0</v>
      </c>
      <c r="AR122" s="19" t="s">
        <v>518</v>
      </c>
      <c r="AT122" s="19" t="s">
        <v>268</v>
      </c>
      <c r="AU122" s="19" t="s">
        <v>83</v>
      </c>
      <c r="AY122" s="19" t="s">
        <v>267</v>
      </c>
      <c r="BE122" s="143">
        <f t="shared" si="4"/>
        <v>0</v>
      </c>
      <c r="BF122" s="143">
        <f t="shared" si="5"/>
        <v>0</v>
      </c>
      <c r="BG122" s="143">
        <f t="shared" si="6"/>
        <v>0</v>
      </c>
      <c r="BH122" s="143">
        <f t="shared" si="7"/>
        <v>0</v>
      </c>
      <c r="BI122" s="143">
        <f t="shared" si="8"/>
        <v>0</v>
      </c>
      <c r="BJ122" s="19" t="s">
        <v>102</v>
      </c>
      <c r="BK122" s="143">
        <f t="shared" si="9"/>
        <v>0</v>
      </c>
      <c r="BL122" s="19" t="s">
        <v>518</v>
      </c>
      <c r="BM122" s="19" t="s">
        <v>338</v>
      </c>
    </row>
    <row r="123" spans="2:65" s="1" customFormat="1" ht="16.5" customHeight="1">
      <c r="B123" s="134"/>
      <c r="C123" s="135" t="s">
        <v>306</v>
      </c>
      <c r="D123" s="135" t="s">
        <v>268</v>
      </c>
      <c r="E123" s="136" t="s">
        <v>3821</v>
      </c>
      <c r="F123" s="219" t="s">
        <v>3822</v>
      </c>
      <c r="G123" s="219"/>
      <c r="H123" s="219"/>
      <c r="I123" s="219"/>
      <c r="J123" s="137" t="s">
        <v>374</v>
      </c>
      <c r="K123" s="138">
        <v>11</v>
      </c>
      <c r="L123" s="220"/>
      <c r="M123" s="220"/>
      <c r="N123" s="220">
        <f t="shared" si="0"/>
        <v>0</v>
      </c>
      <c r="O123" s="220"/>
      <c r="P123" s="220"/>
      <c r="Q123" s="220"/>
      <c r="R123" s="139"/>
      <c r="T123" s="140" t="s">
        <v>5</v>
      </c>
      <c r="U123" s="38" t="s">
        <v>42</v>
      </c>
      <c r="V123" s="141">
        <v>0</v>
      </c>
      <c r="W123" s="141">
        <f t="shared" si="1"/>
        <v>0</v>
      </c>
      <c r="X123" s="141">
        <v>0</v>
      </c>
      <c r="Y123" s="141">
        <f t="shared" si="2"/>
        <v>0</v>
      </c>
      <c r="Z123" s="141">
        <v>0</v>
      </c>
      <c r="AA123" s="142">
        <f t="shared" si="3"/>
        <v>0</v>
      </c>
      <c r="AR123" s="19" t="s">
        <v>518</v>
      </c>
      <c r="AT123" s="19" t="s">
        <v>268</v>
      </c>
      <c r="AU123" s="19" t="s">
        <v>83</v>
      </c>
      <c r="AY123" s="19" t="s">
        <v>267</v>
      </c>
      <c r="BE123" s="143">
        <f t="shared" si="4"/>
        <v>0</v>
      </c>
      <c r="BF123" s="143">
        <f t="shared" si="5"/>
        <v>0</v>
      </c>
      <c r="BG123" s="143">
        <f t="shared" si="6"/>
        <v>0</v>
      </c>
      <c r="BH123" s="143">
        <f t="shared" si="7"/>
        <v>0</v>
      </c>
      <c r="BI123" s="143">
        <f t="shared" si="8"/>
        <v>0</v>
      </c>
      <c r="BJ123" s="19" t="s">
        <v>102</v>
      </c>
      <c r="BK123" s="143">
        <f t="shared" si="9"/>
        <v>0</v>
      </c>
      <c r="BL123" s="19" t="s">
        <v>518</v>
      </c>
      <c r="BM123" s="19" t="s">
        <v>10</v>
      </c>
    </row>
    <row r="124" spans="2:65" s="1" customFormat="1" ht="16.5" customHeight="1">
      <c r="B124" s="134"/>
      <c r="C124" s="135" t="s">
        <v>310</v>
      </c>
      <c r="D124" s="135" t="s">
        <v>268</v>
      </c>
      <c r="E124" s="136" t="s">
        <v>3823</v>
      </c>
      <c r="F124" s="219" t="s">
        <v>3824</v>
      </c>
      <c r="G124" s="219"/>
      <c r="H124" s="219"/>
      <c r="I124" s="219"/>
      <c r="J124" s="137" t="s">
        <v>374</v>
      </c>
      <c r="K124" s="138">
        <v>4</v>
      </c>
      <c r="L124" s="220"/>
      <c r="M124" s="220"/>
      <c r="N124" s="220">
        <f t="shared" si="0"/>
        <v>0</v>
      </c>
      <c r="O124" s="220"/>
      <c r="P124" s="220"/>
      <c r="Q124" s="220"/>
      <c r="R124" s="139"/>
      <c r="T124" s="140" t="s">
        <v>5</v>
      </c>
      <c r="U124" s="38" t="s">
        <v>42</v>
      </c>
      <c r="V124" s="141">
        <v>0</v>
      </c>
      <c r="W124" s="141">
        <f t="shared" si="1"/>
        <v>0</v>
      </c>
      <c r="X124" s="141">
        <v>0</v>
      </c>
      <c r="Y124" s="141">
        <f t="shared" si="2"/>
        <v>0</v>
      </c>
      <c r="Z124" s="141">
        <v>0</v>
      </c>
      <c r="AA124" s="142">
        <f t="shared" si="3"/>
        <v>0</v>
      </c>
      <c r="AR124" s="19" t="s">
        <v>518</v>
      </c>
      <c r="AT124" s="19" t="s">
        <v>268</v>
      </c>
      <c r="AU124" s="19" t="s">
        <v>83</v>
      </c>
      <c r="AY124" s="19" t="s">
        <v>267</v>
      </c>
      <c r="BE124" s="143">
        <f t="shared" si="4"/>
        <v>0</v>
      </c>
      <c r="BF124" s="143">
        <f t="shared" si="5"/>
        <v>0</v>
      </c>
      <c r="BG124" s="143">
        <f t="shared" si="6"/>
        <v>0</v>
      </c>
      <c r="BH124" s="143">
        <f t="shared" si="7"/>
        <v>0</v>
      </c>
      <c r="BI124" s="143">
        <f t="shared" si="8"/>
        <v>0</v>
      </c>
      <c r="BJ124" s="19" t="s">
        <v>102</v>
      </c>
      <c r="BK124" s="143">
        <f t="shared" si="9"/>
        <v>0</v>
      </c>
      <c r="BL124" s="19" t="s">
        <v>518</v>
      </c>
      <c r="BM124" s="19" t="s">
        <v>352</v>
      </c>
    </row>
    <row r="125" spans="2:65" s="1" customFormat="1" ht="25.5" customHeight="1">
      <c r="B125" s="134"/>
      <c r="C125" s="135" t="s">
        <v>314</v>
      </c>
      <c r="D125" s="135" t="s">
        <v>268</v>
      </c>
      <c r="E125" s="136" t="s">
        <v>3825</v>
      </c>
      <c r="F125" s="219" t="s">
        <v>3826</v>
      </c>
      <c r="G125" s="219"/>
      <c r="H125" s="219"/>
      <c r="I125" s="219"/>
      <c r="J125" s="137" t="s">
        <v>374</v>
      </c>
      <c r="K125" s="138">
        <v>1</v>
      </c>
      <c r="L125" s="220"/>
      <c r="M125" s="220"/>
      <c r="N125" s="220">
        <f t="shared" si="0"/>
        <v>0</v>
      </c>
      <c r="O125" s="220"/>
      <c r="P125" s="220"/>
      <c r="Q125" s="220"/>
      <c r="R125" s="139"/>
      <c r="T125" s="140" t="s">
        <v>5</v>
      </c>
      <c r="U125" s="38" t="s">
        <v>42</v>
      </c>
      <c r="V125" s="141">
        <v>0</v>
      </c>
      <c r="W125" s="141">
        <f t="shared" si="1"/>
        <v>0</v>
      </c>
      <c r="X125" s="141">
        <v>0</v>
      </c>
      <c r="Y125" s="141">
        <f t="shared" si="2"/>
        <v>0</v>
      </c>
      <c r="Z125" s="141">
        <v>0</v>
      </c>
      <c r="AA125" s="142">
        <f t="shared" si="3"/>
        <v>0</v>
      </c>
      <c r="AR125" s="19" t="s">
        <v>518</v>
      </c>
      <c r="AT125" s="19" t="s">
        <v>268</v>
      </c>
      <c r="AU125" s="19" t="s">
        <v>83</v>
      </c>
      <c r="AY125" s="19" t="s">
        <v>267</v>
      </c>
      <c r="BE125" s="143">
        <f t="shared" si="4"/>
        <v>0</v>
      </c>
      <c r="BF125" s="143">
        <f t="shared" si="5"/>
        <v>0</v>
      </c>
      <c r="BG125" s="143">
        <f t="shared" si="6"/>
        <v>0</v>
      </c>
      <c r="BH125" s="143">
        <f t="shared" si="7"/>
        <v>0</v>
      </c>
      <c r="BI125" s="143">
        <f t="shared" si="8"/>
        <v>0</v>
      </c>
      <c r="BJ125" s="19" t="s">
        <v>102</v>
      </c>
      <c r="BK125" s="143">
        <f t="shared" si="9"/>
        <v>0</v>
      </c>
      <c r="BL125" s="19" t="s">
        <v>518</v>
      </c>
      <c r="BM125" s="19" t="s">
        <v>360</v>
      </c>
    </row>
    <row r="126" spans="2:65" s="1" customFormat="1" ht="16.5" customHeight="1">
      <c r="B126" s="134"/>
      <c r="C126" s="135" t="s">
        <v>319</v>
      </c>
      <c r="D126" s="135" t="s">
        <v>268</v>
      </c>
      <c r="E126" s="136" t="s">
        <v>3827</v>
      </c>
      <c r="F126" s="219" t="s">
        <v>3828</v>
      </c>
      <c r="G126" s="219"/>
      <c r="H126" s="219"/>
      <c r="I126" s="219"/>
      <c r="J126" s="137" t="s">
        <v>374</v>
      </c>
      <c r="K126" s="138">
        <v>4</v>
      </c>
      <c r="L126" s="220"/>
      <c r="M126" s="220"/>
      <c r="N126" s="220">
        <f t="shared" si="0"/>
        <v>0</v>
      </c>
      <c r="O126" s="220"/>
      <c r="P126" s="220"/>
      <c r="Q126" s="220"/>
      <c r="R126" s="139"/>
      <c r="T126" s="140" t="s">
        <v>5</v>
      </c>
      <c r="U126" s="38" t="s">
        <v>42</v>
      </c>
      <c r="V126" s="141">
        <v>0</v>
      </c>
      <c r="W126" s="141">
        <f t="shared" si="1"/>
        <v>0</v>
      </c>
      <c r="X126" s="141">
        <v>0</v>
      </c>
      <c r="Y126" s="141">
        <f t="shared" si="2"/>
        <v>0</v>
      </c>
      <c r="Z126" s="141">
        <v>0</v>
      </c>
      <c r="AA126" s="142">
        <f t="shared" si="3"/>
        <v>0</v>
      </c>
      <c r="AR126" s="19" t="s">
        <v>518</v>
      </c>
      <c r="AT126" s="19" t="s">
        <v>268</v>
      </c>
      <c r="AU126" s="19" t="s">
        <v>83</v>
      </c>
      <c r="AY126" s="19" t="s">
        <v>267</v>
      </c>
      <c r="BE126" s="143">
        <f t="shared" si="4"/>
        <v>0</v>
      </c>
      <c r="BF126" s="143">
        <f t="shared" si="5"/>
        <v>0</v>
      </c>
      <c r="BG126" s="143">
        <f t="shared" si="6"/>
        <v>0</v>
      </c>
      <c r="BH126" s="143">
        <f t="shared" si="7"/>
        <v>0</v>
      </c>
      <c r="BI126" s="143">
        <f t="shared" si="8"/>
        <v>0</v>
      </c>
      <c r="BJ126" s="19" t="s">
        <v>102</v>
      </c>
      <c r="BK126" s="143">
        <f t="shared" si="9"/>
        <v>0</v>
      </c>
      <c r="BL126" s="19" t="s">
        <v>518</v>
      </c>
      <c r="BM126" s="19" t="s">
        <v>368</v>
      </c>
    </row>
    <row r="127" spans="2:65" s="1" customFormat="1" ht="16.5" customHeight="1">
      <c r="B127" s="134"/>
      <c r="C127" s="135" t="s">
        <v>324</v>
      </c>
      <c r="D127" s="135" t="s">
        <v>268</v>
      </c>
      <c r="E127" s="136" t="s">
        <v>3829</v>
      </c>
      <c r="F127" s="219" t="s">
        <v>3830</v>
      </c>
      <c r="G127" s="219"/>
      <c r="H127" s="219"/>
      <c r="I127" s="219"/>
      <c r="J127" s="137" t="s">
        <v>374</v>
      </c>
      <c r="K127" s="138">
        <v>16</v>
      </c>
      <c r="L127" s="220"/>
      <c r="M127" s="220"/>
      <c r="N127" s="220">
        <f t="shared" si="0"/>
        <v>0</v>
      </c>
      <c r="O127" s="220"/>
      <c r="P127" s="220"/>
      <c r="Q127" s="220"/>
      <c r="R127" s="139"/>
      <c r="T127" s="140" t="s">
        <v>5</v>
      </c>
      <c r="U127" s="38" t="s">
        <v>42</v>
      </c>
      <c r="V127" s="141">
        <v>0</v>
      </c>
      <c r="W127" s="141">
        <f t="shared" si="1"/>
        <v>0</v>
      </c>
      <c r="X127" s="141">
        <v>0</v>
      </c>
      <c r="Y127" s="141">
        <f t="shared" si="2"/>
        <v>0</v>
      </c>
      <c r="Z127" s="141">
        <v>0</v>
      </c>
      <c r="AA127" s="142">
        <f t="shared" si="3"/>
        <v>0</v>
      </c>
      <c r="AR127" s="19" t="s">
        <v>518</v>
      </c>
      <c r="AT127" s="19" t="s">
        <v>268</v>
      </c>
      <c r="AU127" s="19" t="s">
        <v>83</v>
      </c>
      <c r="AY127" s="19" t="s">
        <v>267</v>
      </c>
      <c r="BE127" s="143">
        <f t="shared" si="4"/>
        <v>0</v>
      </c>
      <c r="BF127" s="143">
        <f t="shared" si="5"/>
        <v>0</v>
      </c>
      <c r="BG127" s="143">
        <f t="shared" si="6"/>
        <v>0</v>
      </c>
      <c r="BH127" s="143">
        <f t="shared" si="7"/>
        <v>0</v>
      </c>
      <c r="BI127" s="143">
        <f t="shared" si="8"/>
        <v>0</v>
      </c>
      <c r="BJ127" s="19" t="s">
        <v>102</v>
      </c>
      <c r="BK127" s="143">
        <f t="shared" si="9"/>
        <v>0</v>
      </c>
      <c r="BL127" s="19" t="s">
        <v>518</v>
      </c>
      <c r="BM127" s="19" t="s">
        <v>376</v>
      </c>
    </row>
    <row r="128" spans="2:65" s="1" customFormat="1" ht="16.5" customHeight="1">
      <c r="B128" s="134"/>
      <c r="C128" s="135" t="s">
        <v>327</v>
      </c>
      <c r="D128" s="135" t="s">
        <v>268</v>
      </c>
      <c r="E128" s="136" t="s">
        <v>3831</v>
      </c>
      <c r="F128" s="219" t="s">
        <v>3832</v>
      </c>
      <c r="G128" s="219"/>
      <c r="H128" s="219"/>
      <c r="I128" s="219"/>
      <c r="J128" s="137" t="s">
        <v>374</v>
      </c>
      <c r="K128" s="138">
        <v>1</v>
      </c>
      <c r="L128" s="220"/>
      <c r="M128" s="220"/>
      <c r="N128" s="220">
        <f t="shared" si="0"/>
        <v>0</v>
      </c>
      <c r="O128" s="220"/>
      <c r="P128" s="220"/>
      <c r="Q128" s="220"/>
      <c r="R128" s="139"/>
      <c r="T128" s="140" t="s">
        <v>5</v>
      </c>
      <c r="U128" s="38" t="s">
        <v>42</v>
      </c>
      <c r="V128" s="141">
        <v>0</v>
      </c>
      <c r="W128" s="141">
        <f t="shared" si="1"/>
        <v>0</v>
      </c>
      <c r="X128" s="141">
        <v>0</v>
      </c>
      <c r="Y128" s="141">
        <f t="shared" si="2"/>
        <v>0</v>
      </c>
      <c r="Z128" s="141">
        <v>0</v>
      </c>
      <c r="AA128" s="142">
        <f t="shared" si="3"/>
        <v>0</v>
      </c>
      <c r="AR128" s="19" t="s">
        <v>518</v>
      </c>
      <c r="AT128" s="19" t="s">
        <v>268</v>
      </c>
      <c r="AU128" s="19" t="s">
        <v>83</v>
      </c>
      <c r="AY128" s="19" t="s">
        <v>267</v>
      </c>
      <c r="BE128" s="143">
        <f t="shared" si="4"/>
        <v>0</v>
      </c>
      <c r="BF128" s="143">
        <f t="shared" si="5"/>
        <v>0</v>
      </c>
      <c r="BG128" s="143">
        <f t="shared" si="6"/>
        <v>0</v>
      </c>
      <c r="BH128" s="143">
        <f t="shared" si="7"/>
        <v>0</v>
      </c>
      <c r="BI128" s="143">
        <f t="shared" si="8"/>
        <v>0</v>
      </c>
      <c r="BJ128" s="19" t="s">
        <v>102</v>
      </c>
      <c r="BK128" s="143">
        <f t="shared" si="9"/>
        <v>0</v>
      </c>
      <c r="BL128" s="19" t="s">
        <v>518</v>
      </c>
      <c r="BM128" s="19" t="s">
        <v>384</v>
      </c>
    </row>
    <row r="129" spans="2:65" s="1" customFormat="1" ht="16.5" customHeight="1">
      <c r="B129" s="134"/>
      <c r="C129" s="135" t="s">
        <v>331</v>
      </c>
      <c r="D129" s="135" t="s">
        <v>268</v>
      </c>
      <c r="E129" s="136" t="s">
        <v>3833</v>
      </c>
      <c r="F129" s="219" t="s">
        <v>3834</v>
      </c>
      <c r="G129" s="219"/>
      <c r="H129" s="219"/>
      <c r="I129" s="219"/>
      <c r="J129" s="137" t="s">
        <v>374</v>
      </c>
      <c r="K129" s="138">
        <v>12</v>
      </c>
      <c r="L129" s="220"/>
      <c r="M129" s="220"/>
      <c r="N129" s="220">
        <f t="shared" si="0"/>
        <v>0</v>
      </c>
      <c r="O129" s="220"/>
      <c r="P129" s="220"/>
      <c r="Q129" s="220"/>
      <c r="R129" s="139"/>
      <c r="T129" s="140" t="s">
        <v>5</v>
      </c>
      <c r="U129" s="38" t="s">
        <v>42</v>
      </c>
      <c r="V129" s="141">
        <v>0</v>
      </c>
      <c r="W129" s="141">
        <f t="shared" si="1"/>
        <v>0</v>
      </c>
      <c r="X129" s="141">
        <v>0</v>
      </c>
      <c r="Y129" s="141">
        <f t="shared" si="2"/>
        <v>0</v>
      </c>
      <c r="Z129" s="141">
        <v>0</v>
      </c>
      <c r="AA129" s="142">
        <f t="shared" si="3"/>
        <v>0</v>
      </c>
      <c r="AR129" s="19" t="s">
        <v>518</v>
      </c>
      <c r="AT129" s="19" t="s">
        <v>268</v>
      </c>
      <c r="AU129" s="19" t="s">
        <v>83</v>
      </c>
      <c r="AY129" s="19" t="s">
        <v>267</v>
      </c>
      <c r="BE129" s="143">
        <f t="shared" si="4"/>
        <v>0</v>
      </c>
      <c r="BF129" s="143">
        <f t="shared" si="5"/>
        <v>0</v>
      </c>
      <c r="BG129" s="143">
        <f t="shared" si="6"/>
        <v>0</v>
      </c>
      <c r="BH129" s="143">
        <f t="shared" si="7"/>
        <v>0</v>
      </c>
      <c r="BI129" s="143">
        <f t="shared" si="8"/>
        <v>0</v>
      </c>
      <c r="BJ129" s="19" t="s">
        <v>102</v>
      </c>
      <c r="BK129" s="143">
        <f t="shared" si="9"/>
        <v>0</v>
      </c>
      <c r="BL129" s="19" t="s">
        <v>518</v>
      </c>
      <c r="BM129" s="19" t="s">
        <v>392</v>
      </c>
    </row>
    <row r="130" spans="2:65" s="1" customFormat="1" ht="16.5" customHeight="1">
      <c r="B130" s="134"/>
      <c r="C130" s="135" t="s">
        <v>334</v>
      </c>
      <c r="D130" s="135" t="s">
        <v>268</v>
      </c>
      <c r="E130" s="136" t="s">
        <v>3835</v>
      </c>
      <c r="F130" s="219" t="s">
        <v>3836</v>
      </c>
      <c r="G130" s="219"/>
      <c r="H130" s="219"/>
      <c r="I130" s="219"/>
      <c r="J130" s="137" t="s">
        <v>374</v>
      </c>
      <c r="K130" s="138">
        <v>11</v>
      </c>
      <c r="L130" s="220"/>
      <c r="M130" s="220"/>
      <c r="N130" s="220">
        <f t="shared" si="0"/>
        <v>0</v>
      </c>
      <c r="O130" s="220"/>
      <c r="P130" s="220"/>
      <c r="Q130" s="220"/>
      <c r="R130" s="139"/>
      <c r="T130" s="140" t="s">
        <v>5</v>
      </c>
      <c r="U130" s="38" t="s">
        <v>42</v>
      </c>
      <c r="V130" s="141">
        <v>0</v>
      </c>
      <c r="W130" s="141">
        <f t="shared" si="1"/>
        <v>0</v>
      </c>
      <c r="X130" s="141">
        <v>0</v>
      </c>
      <c r="Y130" s="141">
        <f t="shared" si="2"/>
        <v>0</v>
      </c>
      <c r="Z130" s="141">
        <v>0</v>
      </c>
      <c r="AA130" s="142">
        <f t="shared" si="3"/>
        <v>0</v>
      </c>
      <c r="AR130" s="19" t="s">
        <v>518</v>
      </c>
      <c r="AT130" s="19" t="s">
        <v>268</v>
      </c>
      <c r="AU130" s="19" t="s">
        <v>83</v>
      </c>
      <c r="AY130" s="19" t="s">
        <v>267</v>
      </c>
      <c r="BE130" s="143">
        <f t="shared" si="4"/>
        <v>0</v>
      </c>
      <c r="BF130" s="143">
        <f t="shared" si="5"/>
        <v>0</v>
      </c>
      <c r="BG130" s="143">
        <f t="shared" si="6"/>
        <v>0</v>
      </c>
      <c r="BH130" s="143">
        <f t="shared" si="7"/>
        <v>0</v>
      </c>
      <c r="BI130" s="143">
        <f t="shared" si="8"/>
        <v>0</v>
      </c>
      <c r="BJ130" s="19" t="s">
        <v>102</v>
      </c>
      <c r="BK130" s="143">
        <f t="shared" si="9"/>
        <v>0</v>
      </c>
      <c r="BL130" s="19" t="s">
        <v>518</v>
      </c>
      <c r="BM130" s="19" t="s">
        <v>400</v>
      </c>
    </row>
    <row r="131" spans="2:65" s="1" customFormat="1" ht="16.5" customHeight="1">
      <c r="B131" s="134"/>
      <c r="C131" s="135" t="s">
        <v>338</v>
      </c>
      <c r="D131" s="135" t="s">
        <v>268</v>
      </c>
      <c r="E131" s="136" t="s">
        <v>3837</v>
      </c>
      <c r="F131" s="219" t="s">
        <v>3838</v>
      </c>
      <c r="G131" s="219"/>
      <c r="H131" s="219"/>
      <c r="I131" s="219"/>
      <c r="J131" s="137" t="s">
        <v>374</v>
      </c>
      <c r="K131" s="138">
        <v>8</v>
      </c>
      <c r="L131" s="220"/>
      <c r="M131" s="220"/>
      <c r="N131" s="220">
        <f t="shared" si="0"/>
        <v>0</v>
      </c>
      <c r="O131" s="220"/>
      <c r="P131" s="220"/>
      <c r="Q131" s="220"/>
      <c r="R131" s="139"/>
      <c r="T131" s="140" t="s">
        <v>5</v>
      </c>
      <c r="U131" s="38" t="s">
        <v>42</v>
      </c>
      <c r="V131" s="141">
        <v>0</v>
      </c>
      <c r="W131" s="141">
        <f t="shared" si="1"/>
        <v>0</v>
      </c>
      <c r="X131" s="141">
        <v>0</v>
      </c>
      <c r="Y131" s="141">
        <f t="shared" si="2"/>
        <v>0</v>
      </c>
      <c r="Z131" s="141">
        <v>0</v>
      </c>
      <c r="AA131" s="142">
        <f t="shared" si="3"/>
        <v>0</v>
      </c>
      <c r="AR131" s="19" t="s">
        <v>518</v>
      </c>
      <c r="AT131" s="19" t="s">
        <v>268</v>
      </c>
      <c r="AU131" s="19" t="s">
        <v>83</v>
      </c>
      <c r="AY131" s="19" t="s">
        <v>267</v>
      </c>
      <c r="BE131" s="143">
        <f t="shared" si="4"/>
        <v>0</v>
      </c>
      <c r="BF131" s="143">
        <f t="shared" si="5"/>
        <v>0</v>
      </c>
      <c r="BG131" s="143">
        <f t="shared" si="6"/>
        <v>0</v>
      </c>
      <c r="BH131" s="143">
        <f t="shared" si="7"/>
        <v>0</v>
      </c>
      <c r="BI131" s="143">
        <f t="shared" si="8"/>
        <v>0</v>
      </c>
      <c r="BJ131" s="19" t="s">
        <v>102</v>
      </c>
      <c r="BK131" s="143">
        <f t="shared" si="9"/>
        <v>0</v>
      </c>
      <c r="BL131" s="19" t="s">
        <v>518</v>
      </c>
      <c r="BM131" s="19" t="s">
        <v>408</v>
      </c>
    </row>
    <row r="132" spans="2:65" s="1" customFormat="1" ht="16.5" customHeight="1">
      <c r="B132" s="134"/>
      <c r="C132" s="135" t="s">
        <v>342</v>
      </c>
      <c r="D132" s="135" t="s">
        <v>268</v>
      </c>
      <c r="E132" s="136" t="s">
        <v>3839</v>
      </c>
      <c r="F132" s="219" t="s">
        <v>3840</v>
      </c>
      <c r="G132" s="219"/>
      <c r="H132" s="219"/>
      <c r="I132" s="219"/>
      <c r="J132" s="137" t="s">
        <v>374</v>
      </c>
      <c r="K132" s="138">
        <v>10</v>
      </c>
      <c r="L132" s="220"/>
      <c r="M132" s="220"/>
      <c r="N132" s="220">
        <f t="shared" si="0"/>
        <v>0</v>
      </c>
      <c r="O132" s="220"/>
      <c r="P132" s="220"/>
      <c r="Q132" s="220"/>
      <c r="R132" s="139"/>
      <c r="T132" s="140" t="s">
        <v>5</v>
      </c>
      <c r="U132" s="38" t="s">
        <v>42</v>
      </c>
      <c r="V132" s="141">
        <v>0</v>
      </c>
      <c r="W132" s="141">
        <f t="shared" si="1"/>
        <v>0</v>
      </c>
      <c r="X132" s="141">
        <v>0</v>
      </c>
      <c r="Y132" s="141">
        <f t="shared" si="2"/>
        <v>0</v>
      </c>
      <c r="Z132" s="141">
        <v>0</v>
      </c>
      <c r="AA132" s="142">
        <f t="shared" si="3"/>
        <v>0</v>
      </c>
      <c r="AR132" s="19" t="s">
        <v>518</v>
      </c>
      <c r="AT132" s="19" t="s">
        <v>268</v>
      </c>
      <c r="AU132" s="19" t="s">
        <v>83</v>
      </c>
      <c r="AY132" s="19" t="s">
        <v>267</v>
      </c>
      <c r="BE132" s="143">
        <f t="shared" si="4"/>
        <v>0</v>
      </c>
      <c r="BF132" s="143">
        <f t="shared" si="5"/>
        <v>0</v>
      </c>
      <c r="BG132" s="143">
        <f t="shared" si="6"/>
        <v>0</v>
      </c>
      <c r="BH132" s="143">
        <f t="shared" si="7"/>
        <v>0</v>
      </c>
      <c r="BI132" s="143">
        <f t="shared" si="8"/>
        <v>0</v>
      </c>
      <c r="BJ132" s="19" t="s">
        <v>102</v>
      </c>
      <c r="BK132" s="143">
        <f t="shared" si="9"/>
        <v>0</v>
      </c>
      <c r="BL132" s="19" t="s">
        <v>518</v>
      </c>
      <c r="BM132" s="19" t="s">
        <v>416</v>
      </c>
    </row>
    <row r="133" spans="2:65" s="1" customFormat="1" ht="16.5" customHeight="1">
      <c r="B133" s="134"/>
      <c r="C133" s="135" t="s">
        <v>10</v>
      </c>
      <c r="D133" s="135" t="s">
        <v>268</v>
      </c>
      <c r="E133" s="136" t="s">
        <v>3841</v>
      </c>
      <c r="F133" s="219" t="s">
        <v>3842</v>
      </c>
      <c r="G133" s="219"/>
      <c r="H133" s="219"/>
      <c r="I133" s="219"/>
      <c r="J133" s="137" t="s">
        <v>374</v>
      </c>
      <c r="K133" s="138">
        <v>3</v>
      </c>
      <c r="L133" s="220"/>
      <c r="M133" s="220"/>
      <c r="N133" s="220">
        <f t="shared" si="0"/>
        <v>0</v>
      </c>
      <c r="O133" s="220"/>
      <c r="P133" s="220"/>
      <c r="Q133" s="220"/>
      <c r="R133" s="139"/>
      <c r="T133" s="140" t="s">
        <v>5</v>
      </c>
      <c r="U133" s="38" t="s">
        <v>42</v>
      </c>
      <c r="V133" s="141">
        <v>0</v>
      </c>
      <c r="W133" s="141">
        <f t="shared" si="1"/>
        <v>0</v>
      </c>
      <c r="X133" s="141">
        <v>0</v>
      </c>
      <c r="Y133" s="141">
        <f t="shared" si="2"/>
        <v>0</v>
      </c>
      <c r="Z133" s="141">
        <v>0</v>
      </c>
      <c r="AA133" s="142">
        <f t="shared" si="3"/>
        <v>0</v>
      </c>
      <c r="AR133" s="19" t="s">
        <v>518</v>
      </c>
      <c r="AT133" s="19" t="s">
        <v>268</v>
      </c>
      <c r="AU133" s="19" t="s">
        <v>83</v>
      </c>
      <c r="AY133" s="19" t="s">
        <v>267</v>
      </c>
      <c r="BE133" s="143">
        <f t="shared" si="4"/>
        <v>0</v>
      </c>
      <c r="BF133" s="143">
        <f t="shared" si="5"/>
        <v>0</v>
      </c>
      <c r="BG133" s="143">
        <f t="shared" si="6"/>
        <v>0</v>
      </c>
      <c r="BH133" s="143">
        <f t="shared" si="7"/>
        <v>0</v>
      </c>
      <c r="BI133" s="143">
        <f t="shared" si="8"/>
        <v>0</v>
      </c>
      <c r="BJ133" s="19" t="s">
        <v>102</v>
      </c>
      <c r="BK133" s="143">
        <f t="shared" si="9"/>
        <v>0</v>
      </c>
      <c r="BL133" s="19" t="s">
        <v>518</v>
      </c>
      <c r="BM133" s="19" t="s">
        <v>424</v>
      </c>
    </row>
    <row r="134" spans="2:65" s="1" customFormat="1" ht="16.5" customHeight="1">
      <c r="B134" s="134"/>
      <c r="C134" s="135" t="s">
        <v>348</v>
      </c>
      <c r="D134" s="135" t="s">
        <v>268</v>
      </c>
      <c r="E134" s="136" t="s">
        <v>3843</v>
      </c>
      <c r="F134" s="219" t="s">
        <v>3844</v>
      </c>
      <c r="G134" s="219"/>
      <c r="H134" s="219"/>
      <c r="I134" s="219"/>
      <c r="J134" s="137" t="s">
        <v>374</v>
      </c>
      <c r="K134" s="138">
        <v>2</v>
      </c>
      <c r="L134" s="220"/>
      <c r="M134" s="220"/>
      <c r="N134" s="220">
        <f t="shared" si="0"/>
        <v>0</v>
      </c>
      <c r="O134" s="220"/>
      <c r="P134" s="220"/>
      <c r="Q134" s="220"/>
      <c r="R134" s="139"/>
      <c r="T134" s="140" t="s">
        <v>5</v>
      </c>
      <c r="U134" s="38" t="s">
        <v>42</v>
      </c>
      <c r="V134" s="141">
        <v>0</v>
      </c>
      <c r="W134" s="141">
        <f t="shared" si="1"/>
        <v>0</v>
      </c>
      <c r="X134" s="141">
        <v>0</v>
      </c>
      <c r="Y134" s="141">
        <f t="shared" si="2"/>
        <v>0</v>
      </c>
      <c r="Z134" s="141">
        <v>0</v>
      </c>
      <c r="AA134" s="142">
        <f t="shared" si="3"/>
        <v>0</v>
      </c>
      <c r="AR134" s="19" t="s">
        <v>518</v>
      </c>
      <c r="AT134" s="19" t="s">
        <v>268</v>
      </c>
      <c r="AU134" s="19" t="s">
        <v>83</v>
      </c>
      <c r="AY134" s="19" t="s">
        <v>267</v>
      </c>
      <c r="BE134" s="143">
        <f t="shared" si="4"/>
        <v>0</v>
      </c>
      <c r="BF134" s="143">
        <f t="shared" si="5"/>
        <v>0</v>
      </c>
      <c r="BG134" s="143">
        <f t="shared" si="6"/>
        <v>0</v>
      </c>
      <c r="BH134" s="143">
        <f t="shared" si="7"/>
        <v>0</v>
      </c>
      <c r="BI134" s="143">
        <f t="shared" si="8"/>
        <v>0</v>
      </c>
      <c r="BJ134" s="19" t="s">
        <v>102</v>
      </c>
      <c r="BK134" s="143">
        <f t="shared" si="9"/>
        <v>0</v>
      </c>
      <c r="BL134" s="19" t="s">
        <v>518</v>
      </c>
      <c r="BM134" s="19" t="s">
        <v>432</v>
      </c>
    </row>
    <row r="135" spans="2:65" s="1" customFormat="1" ht="16.5" customHeight="1">
      <c r="B135" s="134"/>
      <c r="C135" s="135" t="s">
        <v>352</v>
      </c>
      <c r="D135" s="135" t="s">
        <v>268</v>
      </c>
      <c r="E135" s="136" t="s">
        <v>3845</v>
      </c>
      <c r="F135" s="219" t="s">
        <v>3846</v>
      </c>
      <c r="G135" s="219"/>
      <c r="H135" s="219"/>
      <c r="I135" s="219"/>
      <c r="J135" s="137" t="s">
        <v>374</v>
      </c>
      <c r="K135" s="138">
        <v>1</v>
      </c>
      <c r="L135" s="220"/>
      <c r="M135" s="220"/>
      <c r="N135" s="220">
        <f t="shared" si="0"/>
        <v>0</v>
      </c>
      <c r="O135" s="220"/>
      <c r="P135" s="220"/>
      <c r="Q135" s="220"/>
      <c r="R135" s="139"/>
      <c r="T135" s="140" t="s">
        <v>5</v>
      </c>
      <c r="U135" s="38" t="s">
        <v>42</v>
      </c>
      <c r="V135" s="141">
        <v>0</v>
      </c>
      <c r="W135" s="141">
        <f t="shared" si="1"/>
        <v>0</v>
      </c>
      <c r="X135" s="141">
        <v>0</v>
      </c>
      <c r="Y135" s="141">
        <f t="shared" si="2"/>
        <v>0</v>
      </c>
      <c r="Z135" s="141">
        <v>0</v>
      </c>
      <c r="AA135" s="142">
        <f t="shared" si="3"/>
        <v>0</v>
      </c>
      <c r="AR135" s="19" t="s">
        <v>518</v>
      </c>
      <c r="AT135" s="19" t="s">
        <v>268</v>
      </c>
      <c r="AU135" s="19" t="s">
        <v>83</v>
      </c>
      <c r="AY135" s="19" t="s">
        <v>267</v>
      </c>
      <c r="BE135" s="143">
        <f t="shared" si="4"/>
        <v>0</v>
      </c>
      <c r="BF135" s="143">
        <f t="shared" si="5"/>
        <v>0</v>
      </c>
      <c r="BG135" s="143">
        <f t="shared" si="6"/>
        <v>0</v>
      </c>
      <c r="BH135" s="143">
        <f t="shared" si="7"/>
        <v>0</v>
      </c>
      <c r="BI135" s="143">
        <f t="shared" si="8"/>
        <v>0</v>
      </c>
      <c r="BJ135" s="19" t="s">
        <v>102</v>
      </c>
      <c r="BK135" s="143">
        <f t="shared" si="9"/>
        <v>0</v>
      </c>
      <c r="BL135" s="19" t="s">
        <v>518</v>
      </c>
      <c r="BM135" s="19" t="s">
        <v>440</v>
      </c>
    </row>
    <row r="136" spans="2:65" s="1" customFormat="1" ht="16.5" customHeight="1">
      <c r="B136" s="134"/>
      <c r="C136" s="135" t="s">
        <v>356</v>
      </c>
      <c r="D136" s="135" t="s">
        <v>268</v>
      </c>
      <c r="E136" s="136" t="s">
        <v>3847</v>
      </c>
      <c r="F136" s="219" t="s">
        <v>3848</v>
      </c>
      <c r="G136" s="219"/>
      <c r="H136" s="219"/>
      <c r="I136" s="219"/>
      <c r="J136" s="137" t="s">
        <v>374</v>
      </c>
      <c r="K136" s="138">
        <v>124</v>
      </c>
      <c r="L136" s="220"/>
      <c r="M136" s="220"/>
      <c r="N136" s="220">
        <f t="shared" si="0"/>
        <v>0</v>
      </c>
      <c r="O136" s="220"/>
      <c r="P136" s="220"/>
      <c r="Q136" s="220"/>
      <c r="R136" s="139"/>
      <c r="T136" s="140" t="s">
        <v>5</v>
      </c>
      <c r="U136" s="38" t="s">
        <v>42</v>
      </c>
      <c r="V136" s="141">
        <v>0</v>
      </c>
      <c r="W136" s="141">
        <f t="shared" si="1"/>
        <v>0</v>
      </c>
      <c r="X136" s="141">
        <v>0</v>
      </c>
      <c r="Y136" s="141">
        <f t="shared" si="2"/>
        <v>0</v>
      </c>
      <c r="Z136" s="141">
        <v>0</v>
      </c>
      <c r="AA136" s="142">
        <f t="shared" si="3"/>
        <v>0</v>
      </c>
      <c r="AR136" s="19" t="s">
        <v>518</v>
      </c>
      <c r="AT136" s="19" t="s">
        <v>268</v>
      </c>
      <c r="AU136" s="19" t="s">
        <v>83</v>
      </c>
      <c r="AY136" s="19" t="s">
        <v>267</v>
      </c>
      <c r="BE136" s="143">
        <f t="shared" si="4"/>
        <v>0</v>
      </c>
      <c r="BF136" s="143">
        <f t="shared" si="5"/>
        <v>0</v>
      </c>
      <c r="BG136" s="143">
        <f t="shared" si="6"/>
        <v>0</v>
      </c>
      <c r="BH136" s="143">
        <f t="shared" si="7"/>
        <v>0</v>
      </c>
      <c r="BI136" s="143">
        <f t="shared" si="8"/>
        <v>0</v>
      </c>
      <c r="BJ136" s="19" t="s">
        <v>102</v>
      </c>
      <c r="BK136" s="143">
        <f t="shared" si="9"/>
        <v>0</v>
      </c>
      <c r="BL136" s="19" t="s">
        <v>518</v>
      </c>
      <c r="BM136" s="19" t="s">
        <v>448</v>
      </c>
    </row>
    <row r="137" spans="2:65" s="1" customFormat="1" ht="16.5" customHeight="1">
      <c r="B137" s="134"/>
      <c r="C137" s="135" t="s">
        <v>360</v>
      </c>
      <c r="D137" s="135" t="s">
        <v>268</v>
      </c>
      <c r="E137" s="136" t="s">
        <v>3849</v>
      </c>
      <c r="F137" s="219" t="s">
        <v>3850</v>
      </c>
      <c r="G137" s="219"/>
      <c r="H137" s="219"/>
      <c r="I137" s="219"/>
      <c r="J137" s="137" t="s">
        <v>374</v>
      </c>
      <c r="K137" s="138">
        <v>1</v>
      </c>
      <c r="L137" s="220"/>
      <c r="M137" s="220"/>
      <c r="N137" s="220">
        <f t="shared" si="0"/>
        <v>0</v>
      </c>
      <c r="O137" s="220"/>
      <c r="P137" s="220"/>
      <c r="Q137" s="220"/>
      <c r="R137" s="139"/>
      <c r="T137" s="140" t="s">
        <v>5</v>
      </c>
      <c r="U137" s="38" t="s">
        <v>42</v>
      </c>
      <c r="V137" s="141">
        <v>0</v>
      </c>
      <c r="W137" s="141">
        <f t="shared" si="1"/>
        <v>0</v>
      </c>
      <c r="X137" s="141">
        <v>0</v>
      </c>
      <c r="Y137" s="141">
        <f t="shared" si="2"/>
        <v>0</v>
      </c>
      <c r="Z137" s="141">
        <v>0</v>
      </c>
      <c r="AA137" s="142">
        <f t="shared" si="3"/>
        <v>0</v>
      </c>
      <c r="AR137" s="19" t="s">
        <v>518</v>
      </c>
      <c r="AT137" s="19" t="s">
        <v>268</v>
      </c>
      <c r="AU137" s="19" t="s">
        <v>83</v>
      </c>
      <c r="AY137" s="19" t="s">
        <v>267</v>
      </c>
      <c r="BE137" s="143">
        <f t="shared" si="4"/>
        <v>0</v>
      </c>
      <c r="BF137" s="143">
        <f t="shared" si="5"/>
        <v>0</v>
      </c>
      <c r="BG137" s="143">
        <f t="shared" si="6"/>
        <v>0</v>
      </c>
      <c r="BH137" s="143">
        <f t="shared" si="7"/>
        <v>0</v>
      </c>
      <c r="BI137" s="143">
        <f t="shared" si="8"/>
        <v>0</v>
      </c>
      <c r="BJ137" s="19" t="s">
        <v>102</v>
      </c>
      <c r="BK137" s="143">
        <f t="shared" si="9"/>
        <v>0</v>
      </c>
      <c r="BL137" s="19" t="s">
        <v>518</v>
      </c>
      <c r="BM137" s="19" t="s">
        <v>456</v>
      </c>
    </row>
    <row r="138" spans="2:65" s="1" customFormat="1" ht="16.5" customHeight="1">
      <c r="B138" s="134"/>
      <c r="C138" s="135" t="s">
        <v>364</v>
      </c>
      <c r="D138" s="135" t="s">
        <v>268</v>
      </c>
      <c r="E138" s="136" t="s">
        <v>3851</v>
      </c>
      <c r="F138" s="219" t="s">
        <v>3852</v>
      </c>
      <c r="G138" s="219"/>
      <c r="H138" s="219"/>
      <c r="I138" s="219"/>
      <c r="J138" s="137" t="s">
        <v>374</v>
      </c>
      <c r="K138" s="138">
        <v>1</v>
      </c>
      <c r="L138" s="220"/>
      <c r="M138" s="220"/>
      <c r="N138" s="220">
        <f t="shared" si="0"/>
        <v>0</v>
      </c>
      <c r="O138" s="220"/>
      <c r="P138" s="220"/>
      <c r="Q138" s="220"/>
      <c r="R138" s="139"/>
      <c r="T138" s="140" t="s">
        <v>5</v>
      </c>
      <c r="U138" s="148" t="s">
        <v>42</v>
      </c>
      <c r="V138" s="149">
        <v>0</v>
      </c>
      <c r="W138" s="149">
        <f t="shared" si="1"/>
        <v>0</v>
      </c>
      <c r="X138" s="149">
        <v>0</v>
      </c>
      <c r="Y138" s="149">
        <f t="shared" si="2"/>
        <v>0</v>
      </c>
      <c r="Z138" s="149">
        <v>0</v>
      </c>
      <c r="AA138" s="150">
        <f t="shared" si="3"/>
        <v>0</v>
      </c>
      <c r="AR138" s="19" t="s">
        <v>518</v>
      </c>
      <c r="AT138" s="19" t="s">
        <v>268</v>
      </c>
      <c r="AU138" s="19" t="s">
        <v>83</v>
      </c>
      <c r="AY138" s="19" t="s">
        <v>267</v>
      </c>
      <c r="BE138" s="143">
        <f t="shared" si="4"/>
        <v>0</v>
      </c>
      <c r="BF138" s="143">
        <f t="shared" si="5"/>
        <v>0</v>
      </c>
      <c r="BG138" s="143">
        <f t="shared" si="6"/>
        <v>0</v>
      </c>
      <c r="BH138" s="143">
        <f t="shared" si="7"/>
        <v>0</v>
      </c>
      <c r="BI138" s="143">
        <f t="shared" si="8"/>
        <v>0</v>
      </c>
      <c r="BJ138" s="19" t="s">
        <v>102</v>
      </c>
      <c r="BK138" s="143">
        <f t="shared" si="9"/>
        <v>0</v>
      </c>
      <c r="BL138" s="19" t="s">
        <v>518</v>
      </c>
      <c r="BM138" s="19" t="s">
        <v>464</v>
      </c>
    </row>
    <row r="139" spans="2:65" s="1" customFormat="1" ht="6.95" customHeight="1">
      <c r="B139" s="53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5"/>
    </row>
  </sheetData>
  <mergeCells count="131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2:Q92"/>
    <mergeCell ref="L94:Q94"/>
    <mergeCell ref="C100:Q100"/>
    <mergeCell ref="F102:P102"/>
    <mergeCell ref="F103:P103"/>
    <mergeCell ref="F104:P104"/>
    <mergeCell ref="M106:P106"/>
    <mergeCell ref="M108:Q108"/>
    <mergeCell ref="M109:Q109"/>
    <mergeCell ref="F111:I111"/>
    <mergeCell ref="L111:M111"/>
    <mergeCell ref="N111:Q111"/>
    <mergeCell ref="F114:I114"/>
    <mergeCell ref="L114:M114"/>
    <mergeCell ref="N114:Q114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N122:Q122"/>
    <mergeCell ref="F123:I123"/>
    <mergeCell ref="L123:M123"/>
    <mergeCell ref="N123:Q123"/>
    <mergeCell ref="F124:I124"/>
    <mergeCell ref="L124:M124"/>
    <mergeCell ref="N124:Q124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H1:K1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S2:AC2"/>
    <mergeCell ref="F137:I137"/>
    <mergeCell ref="L137:M137"/>
    <mergeCell ref="N137:Q137"/>
    <mergeCell ref="F138:I138"/>
    <mergeCell ref="L138:M138"/>
    <mergeCell ref="N138:Q138"/>
    <mergeCell ref="N112:Q112"/>
    <mergeCell ref="N113:Q113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2:I122"/>
    <mergeCell ref="L122:M122"/>
  </mergeCells>
  <hyperlinks>
    <hyperlink ref="F1:G1" location="C2" display="1) Krycí list rozpočtu"/>
    <hyperlink ref="H1:K1" location="C87" display="2) Rekapitulácia rozpočtu"/>
    <hyperlink ref="L1" location="C111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0"/>
  <sheetViews>
    <sheetView showGridLines="0" workbookViewId="0">
      <pane ySplit="1" topLeftCell="A2" activePane="bottomLeft" state="frozen"/>
      <selection pane="bottomLeft" activeCell="L114" sqref="L114:M12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6"/>
      <c r="B1" s="13"/>
      <c r="C1" s="13"/>
      <c r="D1" s="14" t="s">
        <v>1</v>
      </c>
      <c r="E1" s="13"/>
      <c r="F1" s="15" t="s">
        <v>210</v>
      </c>
      <c r="G1" s="15"/>
      <c r="H1" s="214" t="s">
        <v>211</v>
      </c>
      <c r="I1" s="214"/>
      <c r="J1" s="214"/>
      <c r="K1" s="214"/>
      <c r="L1" s="15" t="s">
        <v>212</v>
      </c>
      <c r="M1" s="13"/>
      <c r="N1" s="13"/>
      <c r="O1" s="14" t="s">
        <v>213</v>
      </c>
      <c r="P1" s="13"/>
      <c r="Q1" s="13"/>
      <c r="R1" s="13"/>
      <c r="S1" s="15" t="s">
        <v>214</v>
      </c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170" t="s">
        <v>8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T2" s="19" t="s">
        <v>187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75</v>
      </c>
    </row>
    <row r="4" spans="1:66" ht="36.950000000000003" customHeight="1">
      <c r="B4" s="23"/>
      <c r="C4" s="191" t="s">
        <v>215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24"/>
      <c r="T4" s="18" t="s">
        <v>12</v>
      </c>
      <c r="AT4" s="19" t="s">
        <v>6</v>
      </c>
    </row>
    <row r="5" spans="1:66" ht="6.95" customHeight="1">
      <c r="B5" s="23"/>
      <c r="R5" s="24"/>
    </row>
    <row r="6" spans="1:66" ht="25.35" customHeight="1">
      <c r="B6" s="23"/>
      <c r="D6" s="28" t="s">
        <v>16</v>
      </c>
      <c r="F6" s="226" t="str">
        <f>'Rekapitulácia stavby'!K6</f>
        <v>Modernizácia pracovísk akútnej zdravotnej starostlivosti Gynekologicko - pôrodníckeho oddelenia v Nemocnici Krompachy</v>
      </c>
      <c r="G6" s="227"/>
      <c r="H6" s="227"/>
      <c r="I6" s="227"/>
      <c r="J6" s="227"/>
      <c r="K6" s="227"/>
      <c r="L6" s="227"/>
      <c r="M6" s="227"/>
      <c r="N6" s="227"/>
      <c r="O6" s="227"/>
      <c r="P6" s="227"/>
      <c r="R6" s="24"/>
    </row>
    <row r="7" spans="1:66" ht="25.35" customHeight="1">
      <c r="B7" s="23"/>
      <c r="D7" s="28" t="s">
        <v>216</v>
      </c>
      <c r="F7" s="226" t="s">
        <v>3576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R7" s="24"/>
    </row>
    <row r="8" spans="1:66" s="1" customFormat="1" ht="32.85" customHeight="1">
      <c r="B8" s="31"/>
      <c r="D8" s="27" t="s">
        <v>2969</v>
      </c>
      <c r="F8" s="203" t="s">
        <v>3853</v>
      </c>
      <c r="G8" s="225"/>
      <c r="H8" s="225"/>
      <c r="I8" s="225"/>
      <c r="J8" s="225"/>
      <c r="K8" s="225"/>
      <c r="L8" s="225"/>
      <c r="M8" s="225"/>
      <c r="N8" s="225"/>
      <c r="O8" s="225"/>
      <c r="P8" s="225"/>
      <c r="R8" s="32"/>
    </row>
    <row r="9" spans="1:66" s="1" customFormat="1" ht="14.45" customHeight="1">
      <c r="B9" s="31"/>
      <c r="D9" s="28" t="s">
        <v>18</v>
      </c>
      <c r="F9" s="26" t="s">
        <v>5</v>
      </c>
      <c r="M9" s="28" t="s">
        <v>19</v>
      </c>
      <c r="O9" s="26" t="s">
        <v>5</v>
      </c>
      <c r="R9" s="32"/>
    </row>
    <row r="10" spans="1:66" s="1" customFormat="1" ht="14.45" customHeight="1">
      <c r="B10" s="31"/>
      <c r="D10" s="28" t="s">
        <v>20</v>
      </c>
      <c r="F10" s="26" t="s">
        <v>21</v>
      </c>
      <c r="M10" s="28" t="s">
        <v>22</v>
      </c>
      <c r="O10" s="228" t="str">
        <f>'Rekapitulácia stavby'!AN8</f>
        <v>15. 5. 2018</v>
      </c>
      <c r="P10" s="228"/>
      <c r="R10" s="32"/>
    </row>
    <row r="11" spans="1:66" s="1" customFormat="1" ht="10.9" customHeight="1">
      <c r="B11" s="31"/>
      <c r="R11" s="32"/>
    </row>
    <row r="12" spans="1:66" s="1" customFormat="1" ht="14.45" customHeight="1">
      <c r="B12" s="31"/>
      <c r="D12" s="28" t="s">
        <v>24</v>
      </c>
      <c r="M12" s="28" t="s">
        <v>25</v>
      </c>
      <c r="O12" s="202" t="s">
        <v>5</v>
      </c>
      <c r="P12" s="202"/>
      <c r="R12" s="32"/>
    </row>
    <row r="13" spans="1:66" s="1" customFormat="1" ht="18" customHeight="1">
      <c r="B13" s="31"/>
      <c r="E13" s="26" t="s">
        <v>26</v>
      </c>
      <c r="M13" s="28" t="s">
        <v>27</v>
      </c>
      <c r="O13" s="202" t="s">
        <v>5</v>
      </c>
      <c r="P13" s="202"/>
      <c r="R13" s="32"/>
    </row>
    <row r="14" spans="1:66" s="1" customFormat="1" ht="6.95" customHeight="1">
      <c r="B14" s="31"/>
      <c r="R14" s="32"/>
    </row>
    <row r="15" spans="1:66" s="1" customFormat="1" ht="14.45" customHeight="1">
      <c r="B15" s="31"/>
      <c r="D15" s="28" t="s">
        <v>28</v>
      </c>
      <c r="M15" s="28" t="s">
        <v>25</v>
      </c>
      <c r="O15" s="202" t="s">
        <v>5</v>
      </c>
      <c r="P15" s="202"/>
      <c r="R15" s="32"/>
    </row>
    <row r="16" spans="1:66" s="1" customFormat="1" ht="18" customHeight="1">
      <c r="B16" s="31"/>
      <c r="E16" s="26" t="s">
        <v>29</v>
      </c>
      <c r="M16" s="28" t="s">
        <v>27</v>
      </c>
      <c r="O16" s="202" t="s">
        <v>5</v>
      </c>
      <c r="P16" s="202"/>
      <c r="R16" s="32"/>
    </row>
    <row r="17" spans="2:18" s="1" customFormat="1" ht="6.95" customHeight="1">
      <c r="B17" s="31"/>
      <c r="R17" s="32"/>
    </row>
    <row r="18" spans="2:18" s="1" customFormat="1" ht="14.45" customHeight="1">
      <c r="B18" s="31"/>
      <c r="D18" s="28" t="s">
        <v>30</v>
      </c>
      <c r="M18" s="28" t="s">
        <v>25</v>
      </c>
      <c r="O18" s="202" t="s">
        <v>5</v>
      </c>
      <c r="P18" s="202"/>
      <c r="R18" s="32"/>
    </row>
    <row r="19" spans="2:18" s="1" customFormat="1" ht="18" customHeight="1">
      <c r="B19" s="31"/>
      <c r="E19" s="26" t="s">
        <v>31</v>
      </c>
      <c r="M19" s="28" t="s">
        <v>27</v>
      </c>
      <c r="O19" s="202" t="s">
        <v>5</v>
      </c>
      <c r="P19" s="202"/>
      <c r="R19" s="32"/>
    </row>
    <row r="20" spans="2:18" s="1" customFormat="1" ht="6.95" customHeight="1">
      <c r="B20" s="31"/>
      <c r="R20" s="32"/>
    </row>
    <row r="21" spans="2:18" s="1" customFormat="1" ht="14.45" customHeight="1">
      <c r="B21" s="31"/>
      <c r="D21" s="28" t="s">
        <v>33</v>
      </c>
      <c r="M21" s="28" t="s">
        <v>25</v>
      </c>
      <c r="O21" s="202" t="str">
        <f>IF('Rekapitulácia stavby'!AN19="","",'Rekapitulácia stavby'!AN19)</f>
        <v/>
      </c>
      <c r="P21" s="202"/>
      <c r="R21" s="32"/>
    </row>
    <row r="22" spans="2:18" s="1" customFormat="1" ht="18" customHeight="1">
      <c r="B22" s="31"/>
      <c r="E22" s="26" t="str">
        <f>IF('Rekapitulácia stavby'!E20="","",'Rekapitulácia stavby'!E20)</f>
        <v xml:space="preserve"> </v>
      </c>
      <c r="M22" s="28" t="s">
        <v>27</v>
      </c>
      <c r="O22" s="202" t="str">
        <f>IF('Rekapitulácia stavby'!AN20="","",'Rekapitulácia stavby'!AN20)</f>
        <v/>
      </c>
      <c r="P22" s="202"/>
      <c r="R22" s="32"/>
    </row>
    <row r="23" spans="2:18" s="1" customFormat="1" ht="6.95" customHeight="1">
      <c r="B23" s="31"/>
      <c r="R23" s="32"/>
    </row>
    <row r="24" spans="2:18" s="1" customFormat="1" ht="14.45" customHeight="1">
      <c r="B24" s="31"/>
      <c r="D24" s="28" t="s">
        <v>35</v>
      </c>
      <c r="R24" s="32"/>
    </row>
    <row r="25" spans="2:18" s="1" customFormat="1" ht="16.5" customHeight="1">
      <c r="B25" s="31"/>
      <c r="E25" s="204" t="s">
        <v>5</v>
      </c>
      <c r="F25" s="204"/>
      <c r="G25" s="204"/>
      <c r="H25" s="204"/>
      <c r="I25" s="204"/>
      <c r="J25" s="204"/>
      <c r="K25" s="204"/>
      <c r="L25" s="204"/>
      <c r="R25" s="32"/>
    </row>
    <row r="26" spans="2:18" s="1" customFormat="1" ht="6.95" customHeight="1">
      <c r="B26" s="31"/>
      <c r="R26" s="32"/>
    </row>
    <row r="27" spans="2:18" s="1" customFormat="1" ht="6.95" customHeight="1">
      <c r="B27" s="31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R27" s="32"/>
    </row>
    <row r="28" spans="2:18" s="1" customFormat="1" ht="14.45" customHeight="1">
      <c r="B28" s="31"/>
      <c r="D28" s="95" t="s">
        <v>218</v>
      </c>
      <c r="M28" s="205">
        <f>N89</f>
        <v>0</v>
      </c>
      <c r="N28" s="205"/>
      <c r="O28" s="205"/>
      <c r="P28" s="205"/>
      <c r="R28" s="32"/>
    </row>
    <row r="29" spans="2:18" s="1" customFormat="1" ht="14.45" customHeight="1">
      <c r="B29" s="31"/>
      <c r="D29" s="30" t="s">
        <v>219</v>
      </c>
      <c r="M29" s="205">
        <f>N92</f>
        <v>0</v>
      </c>
      <c r="N29" s="205"/>
      <c r="O29" s="205"/>
      <c r="P29" s="205"/>
      <c r="R29" s="32"/>
    </row>
    <row r="30" spans="2:18" s="1" customFormat="1" ht="6.95" customHeight="1">
      <c r="B30" s="31"/>
      <c r="R30" s="32"/>
    </row>
    <row r="31" spans="2:18" s="1" customFormat="1" ht="25.35" customHeight="1">
      <c r="B31" s="31"/>
      <c r="D31" s="103" t="s">
        <v>38</v>
      </c>
      <c r="M31" s="237">
        <f>ROUND(M28+M29,2)</f>
        <v>0</v>
      </c>
      <c r="N31" s="225"/>
      <c r="O31" s="225"/>
      <c r="P31" s="225"/>
      <c r="R31" s="32"/>
    </row>
    <row r="32" spans="2:18" s="1" customFormat="1" ht="6.95" customHeight="1">
      <c r="B32" s="31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R32" s="32"/>
    </row>
    <row r="33" spans="2:18" s="1" customFormat="1" ht="14.45" customHeight="1">
      <c r="B33" s="31"/>
      <c r="D33" s="36" t="s">
        <v>39</v>
      </c>
      <c r="E33" s="36" t="s">
        <v>40</v>
      </c>
      <c r="F33" s="37">
        <v>0.2</v>
      </c>
      <c r="G33" s="104" t="s">
        <v>41</v>
      </c>
      <c r="H33" s="234">
        <f>ROUND((SUM(BE92:BE93)+SUM(BE112:BE129)), 2)</f>
        <v>0</v>
      </c>
      <c r="I33" s="225"/>
      <c r="J33" s="225"/>
      <c r="M33" s="234">
        <f>ROUND(ROUND((SUM(BE92:BE93)+SUM(BE112:BE129)), 2)*F33, 2)</f>
        <v>0</v>
      </c>
      <c r="N33" s="225"/>
      <c r="O33" s="225"/>
      <c r="P33" s="225"/>
      <c r="R33" s="32"/>
    </row>
    <row r="34" spans="2:18" s="1" customFormat="1" ht="14.45" customHeight="1">
      <c r="B34" s="31"/>
      <c r="E34" s="36" t="s">
        <v>42</v>
      </c>
      <c r="F34" s="37">
        <v>0.2</v>
      </c>
      <c r="G34" s="104" t="s">
        <v>41</v>
      </c>
      <c r="H34" s="234">
        <f>ROUND((SUM(BF92:BF93)+SUM(BF112:BF129)), 2)</f>
        <v>0</v>
      </c>
      <c r="I34" s="225"/>
      <c r="J34" s="225"/>
      <c r="M34" s="234">
        <f>ROUND(ROUND((SUM(BF92:BF93)+SUM(BF112:BF129)), 2)*F34, 2)</f>
        <v>0</v>
      </c>
      <c r="N34" s="225"/>
      <c r="O34" s="225"/>
      <c r="P34" s="225"/>
      <c r="R34" s="32"/>
    </row>
    <row r="35" spans="2:18" s="1" customFormat="1" ht="14.45" hidden="1" customHeight="1">
      <c r="B35" s="31"/>
      <c r="E35" s="36" t="s">
        <v>43</v>
      </c>
      <c r="F35" s="37">
        <v>0.2</v>
      </c>
      <c r="G35" s="104" t="s">
        <v>41</v>
      </c>
      <c r="H35" s="234">
        <f>ROUND((SUM(BG92:BG93)+SUM(BG112:BG129)), 2)</f>
        <v>0</v>
      </c>
      <c r="I35" s="225"/>
      <c r="J35" s="225"/>
      <c r="M35" s="234">
        <v>0</v>
      </c>
      <c r="N35" s="225"/>
      <c r="O35" s="225"/>
      <c r="P35" s="225"/>
      <c r="R35" s="32"/>
    </row>
    <row r="36" spans="2:18" s="1" customFormat="1" ht="14.45" hidden="1" customHeight="1">
      <c r="B36" s="31"/>
      <c r="E36" s="36" t="s">
        <v>44</v>
      </c>
      <c r="F36" s="37">
        <v>0.2</v>
      </c>
      <c r="G36" s="104" t="s">
        <v>41</v>
      </c>
      <c r="H36" s="234">
        <f>ROUND((SUM(BH92:BH93)+SUM(BH112:BH129)), 2)</f>
        <v>0</v>
      </c>
      <c r="I36" s="225"/>
      <c r="J36" s="225"/>
      <c r="M36" s="234">
        <v>0</v>
      </c>
      <c r="N36" s="225"/>
      <c r="O36" s="225"/>
      <c r="P36" s="225"/>
      <c r="R36" s="32"/>
    </row>
    <row r="37" spans="2:18" s="1" customFormat="1" ht="14.45" hidden="1" customHeight="1">
      <c r="B37" s="31"/>
      <c r="E37" s="36" t="s">
        <v>45</v>
      </c>
      <c r="F37" s="37">
        <v>0</v>
      </c>
      <c r="G37" s="104" t="s">
        <v>41</v>
      </c>
      <c r="H37" s="234">
        <f>ROUND((SUM(BI92:BI93)+SUM(BI112:BI129)), 2)</f>
        <v>0</v>
      </c>
      <c r="I37" s="225"/>
      <c r="J37" s="225"/>
      <c r="M37" s="234">
        <v>0</v>
      </c>
      <c r="N37" s="225"/>
      <c r="O37" s="225"/>
      <c r="P37" s="225"/>
      <c r="R37" s="32"/>
    </row>
    <row r="38" spans="2:18" s="1" customFormat="1" ht="6.95" customHeight="1">
      <c r="B38" s="31"/>
      <c r="R38" s="32"/>
    </row>
    <row r="39" spans="2:18" s="1" customFormat="1" ht="25.35" customHeight="1">
      <c r="B39" s="31"/>
      <c r="C39" s="102"/>
      <c r="D39" s="105" t="s">
        <v>46</v>
      </c>
      <c r="E39" s="67"/>
      <c r="F39" s="67"/>
      <c r="G39" s="106" t="s">
        <v>47</v>
      </c>
      <c r="H39" s="107" t="s">
        <v>48</v>
      </c>
      <c r="I39" s="67"/>
      <c r="J39" s="67"/>
      <c r="K39" s="67"/>
      <c r="L39" s="235">
        <f>SUM(M31:M37)</f>
        <v>0</v>
      </c>
      <c r="M39" s="235"/>
      <c r="N39" s="235"/>
      <c r="O39" s="235"/>
      <c r="P39" s="236"/>
      <c r="Q39" s="102"/>
      <c r="R39" s="32"/>
    </row>
    <row r="40" spans="2:18" s="1" customFormat="1" ht="14.45" customHeight="1">
      <c r="B40" s="31"/>
      <c r="R40" s="32"/>
    </row>
    <row r="41" spans="2:18" s="1" customFormat="1" ht="14.45" customHeight="1">
      <c r="B41" s="31"/>
      <c r="R41" s="32"/>
    </row>
    <row r="42" spans="2:18">
      <c r="B42" s="23"/>
      <c r="R42" s="24"/>
    </row>
    <row r="43" spans="2:18">
      <c r="B43" s="23"/>
      <c r="R43" s="24"/>
    </row>
    <row r="44" spans="2:18">
      <c r="B44" s="23"/>
      <c r="R44" s="24"/>
    </row>
    <row r="45" spans="2:18">
      <c r="B45" s="23"/>
      <c r="R45" s="24"/>
    </row>
    <row r="46" spans="2:18">
      <c r="B46" s="23"/>
      <c r="R46" s="24"/>
    </row>
    <row r="47" spans="2:18">
      <c r="B47" s="23"/>
      <c r="R47" s="24"/>
    </row>
    <row r="48" spans="2:18">
      <c r="B48" s="23"/>
      <c r="R48" s="24"/>
    </row>
    <row r="49" spans="2:18">
      <c r="B49" s="23"/>
      <c r="R49" s="24"/>
    </row>
    <row r="50" spans="2:18" s="1" customFormat="1" ht="15">
      <c r="B50" s="31"/>
      <c r="D50" s="44" t="s">
        <v>49</v>
      </c>
      <c r="E50" s="45"/>
      <c r="F50" s="45"/>
      <c r="G50" s="45"/>
      <c r="H50" s="46"/>
      <c r="J50" s="44" t="s">
        <v>50</v>
      </c>
      <c r="K50" s="45"/>
      <c r="L50" s="45"/>
      <c r="M50" s="45"/>
      <c r="N50" s="45"/>
      <c r="O50" s="45"/>
      <c r="P50" s="46"/>
      <c r="R50" s="32"/>
    </row>
    <row r="51" spans="2:18">
      <c r="B51" s="23"/>
      <c r="D51" s="47"/>
      <c r="H51" s="48"/>
      <c r="J51" s="47"/>
      <c r="P51" s="48"/>
      <c r="R51" s="24"/>
    </row>
    <row r="52" spans="2:18">
      <c r="B52" s="23"/>
      <c r="D52" s="47"/>
      <c r="H52" s="48"/>
      <c r="J52" s="47"/>
      <c r="P52" s="48"/>
      <c r="R52" s="24"/>
    </row>
    <row r="53" spans="2:18">
      <c r="B53" s="23"/>
      <c r="D53" s="47"/>
      <c r="H53" s="48"/>
      <c r="J53" s="47"/>
      <c r="P53" s="48"/>
      <c r="R53" s="24"/>
    </row>
    <row r="54" spans="2:18">
      <c r="B54" s="23"/>
      <c r="D54" s="47"/>
      <c r="H54" s="48"/>
      <c r="J54" s="47"/>
      <c r="P54" s="48"/>
      <c r="R54" s="24"/>
    </row>
    <row r="55" spans="2:18">
      <c r="B55" s="23"/>
      <c r="D55" s="47"/>
      <c r="H55" s="48"/>
      <c r="J55" s="47"/>
      <c r="P55" s="48"/>
      <c r="R55" s="24"/>
    </row>
    <row r="56" spans="2:18">
      <c r="B56" s="23"/>
      <c r="D56" s="47"/>
      <c r="H56" s="48"/>
      <c r="J56" s="47"/>
      <c r="P56" s="48"/>
      <c r="R56" s="24"/>
    </row>
    <row r="57" spans="2:18">
      <c r="B57" s="23"/>
      <c r="D57" s="47"/>
      <c r="H57" s="48"/>
      <c r="J57" s="47"/>
      <c r="P57" s="48"/>
      <c r="R57" s="24"/>
    </row>
    <row r="58" spans="2:18">
      <c r="B58" s="23"/>
      <c r="D58" s="47"/>
      <c r="H58" s="48"/>
      <c r="J58" s="47"/>
      <c r="P58" s="48"/>
      <c r="R58" s="24"/>
    </row>
    <row r="59" spans="2:18" s="1" customFormat="1" ht="15">
      <c r="B59" s="31"/>
      <c r="D59" s="49" t="s">
        <v>51</v>
      </c>
      <c r="E59" s="50"/>
      <c r="F59" s="50"/>
      <c r="G59" s="51" t="s">
        <v>52</v>
      </c>
      <c r="H59" s="52"/>
      <c r="J59" s="49" t="s">
        <v>51</v>
      </c>
      <c r="K59" s="50"/>
      <c r="L59" s="50"/>
      <c r="M59" s="50"/>
      <c r="N59" s="51" t="s">
        <v>52</v>
      </c>
      <c r="O59" s="50"/>
      <c r="P59" s="52"/>
      <c r="R59" s="32"/>
    </row>
    <row r="60" spans="2:18">
      <c r="B60" s="23"/>
      <c r="R60" s="24"/>
    </row>
    <row r="61" spans="2:18" s="1" customFormat="1" ht="15">
      <c r="B61" s="31"/>
      <c r="D61" s="44" t="s">
        <v>53</v>
      </c>
      <c r="E61" s="45"/>
      <c r="F61" s="45"/>
      <c r="G61" s="45"/>
      <c r="H61" s="46"/>
      <c r="J61" s="44" t="s">
        <v>54</v>
      </c>
      <c r="K61" s="45"/>
      <c r="L61" s="45"/>
      <c r="M61" s="45"/>
      <c r="N61" s="45"/>
      <c r="O61" s="45"/>
      <c r="P61" s="46"/>
      <c r="R61" s="32"/>
    </row>
    <row r="62" spans="2:18">
      <c r="B62" s="23"/>
      <c r="D62" s="47"/>
      <c r="H62" s="48"/>
      <c r="J62" s="47"/>
      <c r="P62" s="48"/>
      <c r="R62" s="24"/>
    </row>
    <row r="63" spans="2:18">
      <c r="B63" s="23"/>
      <c r="D63" s="47"/>
      <c r="H63" s="48"/>
      <c r="J63" s="47"/>
      <c r="P63" s="48"/>
      <c r="R63" s="24"/>
    </row>
    <row r="64" spans="2:18">
      <c r="B64" s="23"/>
      <c r="D64" s="47"/>
      <c r="H64" s="48"/>
      <c r="J64" s="47"/>
      <c r="P64" s="48"/>
      <c r="R64" s="24"/>
    </row>
    <row r="65" spans="2:18">
      <c r="B65" s="23"/>
      <c r="D65" s="47"/>
      <c r="H65" s="48"/>
      <c r="J65" s="47"/>
      <c r="P65" s="48"/>
      <c r="R65" s="24"/>
    </row>
    <row r="66" spans="2:18">
      <c r="B66" s="23"/>
      <c r="D66" s="47"/>
      <c r="H66" s="48"/>
      <c r="J66" s="47"/>
      <c r="P66" s="48"/>
      <c r="R66" s="24"/>
    </row>
    <row r="67" spans="2:18">
      <c r="B67" s="23"/>
      <c r="D67" s="47"/>
      <c r="H67" s="48"/>
      <c r="J67" s="47"/>
      <c r="P67" s="48"/>
      <c r="R67" s="24"/>
    </row>
    <row r="68" spans="2:18">
      <c r="B68" s="23"/>
      <c r="D68" s="47"/>
      <c r="H68" s="48"/>
      <c r="J68" s="47"/>
      <c r="P68" s="48"/>
      <c r="R68" s="24"/>
    </row>
    <row r="69" spans="2:18">
      <c r="B69" s="23"/>
      <c r="D69" s="47"/>
      <c r="H69" s="48"/>
      <c r="J69" s="47"/>
      <c r="P69" s="48"/>
      <c r="R69" s="24"/>
    </row>
    <row r="70" spans="2:18" s="1" customFormat="1" ht="15">
      <c r="B70" s="31"/>
      <c r="D70" s="49" t="s">
        <v>51</v>
      </c>
      <c r="E70" s="50"/>
      <c r="F70" s="50"/>
      <c r="G70" s="51" t="s">
        <v>52</v>
      </c>
      <c r="H70" s="52"/>
      <c r="J70" s="49" t="s">
        <v>51</v>
      </c>
      <c r="K70" s="50"/>
      <c r="L70" s="50"/>
      <c r="M70" s="50"/>
      <c r="N70" s="51" t="s">
        <v>52</v>
      </c>
      <c r="O70" s="50"/>
      <c r="P70" s="52"/>
      <c r="R70" s="32"/>
    </row>
    <row r="71" spans="2:18" s="1" customFormat="1" ht="14.4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  <row r="75" spans="2:18" s="1" customFormat="1" ht="6.9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/>
    </row>
    <row r="76" spans="2:18" s="1" customFormat="1" ht="36.950000000000003" customHeight="1">
      <c r="B76" s="31"/>
      <c r="C76" s="191" t="s">
        <v>220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2"/>
    </row>
    <row r="77" spans="2:18" s="1" customFormat="1" ht="6.95" customHeight="1">
      <c r="B77" s="31"/>
      <c r="R77" s="32"/>
    </row>
    <row r="78" spans="2:18" s="1" customFormat="1" ht="30" customHeight="1">
      <c r="B78" s="31"/>
      <c r="C78" s="28" t="s">
        <v>16</v>
      </c>
      <c r="F78" s="226" t="str">
        <f>F6</f>
        <v>Modernizácia pracovísk akútnej zdravotnej starostlivosti Gynekologicko - pôrodníckeho oddelenia v Nemocnici Krompachy</v>
      </c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R78" s="32"/>
    </row>
    <row r="79" spans="2:18" ht="30" customHeight="1">
      <c r="B79" s="23"/>
      <c r="C79" s="28" t="s">
        <v>216</v>
      </c>
      <c r="F79" s="226" t="s">
        <v>3576</v>
      </c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R79" s="24"/>
    </row>
    <row r="80" spans="2:18" s="1" customFormat="1" ht="36.950000000000003" customHeight="1">
      <c r="B80" s="31"/>
      <c r="C80" s="62" t="s">
        <v>2969</v>
      </c>
      <c r="F80" s="193" t="str">
        <f>F8</f>
        <v>08.8 - SLP - Komunikačný systém pacient- sestra 4.NP</v>
      </c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R80" s="32"/>
    </row>
    <row r="81" spans="2:47" s="1" customFormat="1" ht="6.95" customHeight="1">
      <c r="B81" s="31"/>
      <c r="R81" s="32"/>
    </row>
    <row r="82" spans="2:47" s="1" customFormat="1" ht="18" customHeight="1">
      <c r="B82" s="31"/>
      <c r="C82" s="28" t="s">
        <v>20</v>
      </c>
      <c r="F82" s="26" t="str">
        <f>F10</f>
        <v>Nemocnica Krompachy</v>
      </c>
      <c r="K82" s="28" t="s">
        <v>22</v>
      </c>
      <c r="M82" s="228" t="str">
        <f>IF(O10="","",O10)</f>
        <v>15. 5. 2018</v>
      </c>
      <c r="N82" s="228"/>
      <c r="O82" s="228"/>
      <c r="P82" s="228"/>
      <c r="R82" s="32"/>
    </row>
    <row r="83" spans="2:47" s="1" customFormat="1" ht="6.95" customHeight="1">
      <c r="B83" s="31"/>
      <c r="R83" s="32"/>
    </row>
    <row r="84" spans="2:47" s="1" customFormat="1" ht="15">
      <c r="B84" s="31"/>
      <c r="C84" s="28" t="s">
        <v>24</v>
      </c>
      <c r="F84" s="26" t="str">
        <f>E13</f>
        <v xml:space="preserve">Nemocnica Krompachy spol., s.r.o., </v>
      </c>
      <c r="K84" s="28" t="s">
        <v>30</v>
      </c>
      <c r="M84" s="202" t="str">
        <f>E19</f>
        <v>ODYSEA-PROJEKT s.r.o. Košice , Ing Komjáthy L.</v>
      </c>
      <c r="N84" s="202"/>
      <c r="O84" s="202"/>
      <c r="P84" s="202"/>
      <c r="Q84" s="202"/>
      <c r="R84" s="32"/>
    </row>
    <row r="85" spans="2:47" s="1" customFormat="1" ht="14.45" customHeight="1">
      <c r="B85" s="31"/>
      <c r="C85" s="28" t="s">
        <v>28</v>
      </c>
      <c r="F85" s="26" t="str">
        <f>IF(E16="","",E16)</f>
        <v>Výber</v>
      </c>
      <c r="K85" s="28" t="s">
        <v>33</v>
      </c>
      <c r="M85" s="202" t="str">
        <f>E22</f>
        <v xml:space="preserve"> </v>
      </c>
      <c r="N85" s="202"/>
      <c r="O85" s="202"/>
      <c r="P85" s="202"/>
      <c r="Q85" s="202"/>
      <c r="R85" s="32"/>
    </row>
    <row r="86" spans="2:47" s="1" customFormat="1" ht="10.35" customHeight="1">
      <c r="B86" s="31"/>
      <c r="R86" s="32"/>
    </row>
    <row r="87" spans="2:47" s="1" customFormat="1" ht="29.25" customHeight="1">
      <c r="B87" s="31"/>
      <c r="C87" s="232" t="s">
        <v>221</v>
      </c>
      <c r="D87" s="233"/>
      <c r="E87" s="233"/>
      <c r="F87" s="233"/>
      <c r="G87" s="233"/>
      <c r="H87" s="102"/>
      <c r="I87" s="102"/>
      <c r="J87" s="102"/>
      <c r="K87" s="102"/>
      <c r="L87" s="102"/>
      <c r="M87" s="102"/>
      <c r="N87" s="232" t="s">
        <v>222</v>
      </c>
      <c r="O87" s="233"/>
      <c r="P87" s="233"/>
      <c r="Q87" s="233"/>
      <c r="R87" s="32"/>
    </row>
    <row r="88" spans="2:47" s="1" customFormat="1" ht="10.35" customHeight="1">
      <c r="B88" s="31"/>
      <c r="R88" s="32"/>
    </row>
    <row r="89" spans="2:47" s="1" customFormat="1" ht="29.25" customHeight="1">
      <c r="B89" s="31"/>
      <c r="C89" s="108" t="s">
        <v>223</v>
      </c>
      <c r="N89" s="168">
        <f>N112</f>
        <v>0</v>
      </c>
      <c r="O89" s="223"/>
      <c r="P89" s="223"/>
      <c r="Q89" s="223"/>
      <c r="R89" s="32"/>
      <c r="AU89" s="19" t="s">
        <v>224</v>
      </c>
    </row>
    <row r="90" spans="2:47" s="7" customFormat="1" ht="24.95" customHeight="1">
      <c r="B90" s="109"/>
      <c r="D90" s="110" t="s">
        <v>3854</v>
      </c>
      <c r="N90" s="218">
        <f>N113</f>
        <v>0</v>
      </c>
      <c r="O90" s="231"/>
      <c r="P90" s="231"/>
      <c r="Q90" s="231"/>
      <c r="R90" s="111"/>
    </row>
    <row r="91" spans="2:47" s="1" customFormat="1" ht="21.75" customHeight="1">
      <c r="B91" s="31"/>
      <c r="R91" s="32"/>
    </row>
    <row r="92" spans="2:47" s="1" customFormat="1" ht="29.25" customHeight="1">
      <c r="B92" s="31"/>
      <c r="C92" s="108" t="s">
        <v>252</v>
      </c>
      <c r="N92" s="223">
        <v>0</v>
      </c>
      <c r="O92" s="224"/>
      <c r="P92" s="224"/>
      <c r="Q92" s="224"/>
      <c r="R92" s="32"/>
      <c r="T92" s="115"/>
      <c r="U92" s="116" t="s">
        <v>39</v>
      </c>
    </row>
    <row r="93" spans="2:47" s="1" customFormat="1" ht="18" customHeight="1">
      <c r="B93" s="31"/>
      <c r="R93" s="32"/>
    </row>
    <row r="94" spans="2:47" s="1" customFormat="1" ht="29.25" customHeight="1">
      <c r="B94" s="31"/>
      <c r="C94" s="101" t="s">
        <v>209</v>
      </c>
      <c r="D94" s="102"/>
      <c r="E94" s="102"/>
      <c r="F94" s="102"/>
      <c r="G94" s="102"/>
      <c r="H94" s="102"/>
      <c r="I94" s="102"/>
      <c r="J94" s="102"/>
      <c r="K94" s="102"/>
      <c r="L94" s="169">
        <f>ROUND(SUM(N89+N92),2)</f>
        <v>0</v>
      </c>
      <c r="M94" s="169"/>
      <c r="N94" s="169"/>
      <c r="O94" s="169"/>
      <c r="P94" s="169"/>
      <c r="Q94" s="169"/>
      <c r="R94" s="32"/>
    </row>
    <row r="95" spans="2:47" s="1" customFormat="1" ht="6.95" customHeight="1">
      <c r="B95" s="53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5"/>
    </row>
    <row r="99" spans="2:63" s="1" customFormat="1" ht="6.95" customHeight="1">
      <c r="B99" s="56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8"/>
    </row>
    <row r="100" spans="2:63" s="1" customFormat="1" ht="36.950000000000003" customHeight="1">
      <c r="B100" s="31"/>
      <c r="C100" s="191" t="s">
        <v>253</v>
      </c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32"/>
    </row>
    <row r="101" spans="2:63" s="1" customFormat="1" ht="6.95" customHeight="1">
      <c r="B101" s="31"/>
      <c r="R101" s="32"/>
    </row>
    <row r="102" spans="2:63" s="1" customFormat="1" ht="30" customHeight="1">
      <c r="B102" s="31"/>
      <c r="C102" s="28" t="s">
        <v>16</v>
      </c>
      <c r="F102" s="226" t="str">
        <f>F6</f>
        <v>Modernizácia pracovísk akútnej zdravotnej starostlivosti Gynekologicko - pôrodníckeho oddelenia v Nemocnici Krompachy</v>
      </c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R102" s="32"/>
    </row>
    <row r="103" spans="2:63" ht="30" customHeight="1">
      <c r="B103" s="23"/>
      <c r="C103" s="28" t="s">
        <v>216</v>
      </c>
      <c r="F103" s="226" t="s">
        <v>3576</v>
      </c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R103" s="24"/>
    </row>
    <row r="104" spans="2:63" s="1" customFormat="1" ht="36.950000000000003" customHeight="1">
      <c r="B104" s="31"/>
      <c r="C104" s="62" t="s">
        <v>2969</v>
      </c>
      <c r="F104" s="193" t="str">
        <f>F8</f>
        <v>08.8 - SLP - Komunikačný systém pacient- sestra 4.NP</v>
      </c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R104" s="32"/>
    </row>
    <row r="105" spans="2:63" s="1" customFormat="1" ht="6.95" customHeight="1">
      <c r="B105" s="31"/>
      <c r="R105" s="32"/>
    </row>
    <row r="106" spans="2:63" s="1" customFormat="1" ht="18" customHeight="1">
      <c r="B106" s="31"/>
      <c r="C106" s="28" t="s">
        <v>20</v>
      </c>
      <c r="F106" s="26" t="str">
        <f>F10</f>
        <v>Nemocnica Krompachy</v>
      </c>
      <c r="K106" s="28" t="s">
        <v>22</v>
      </c>
      <c r="M106" s="228" t="str">
        <f>IF(O10="","",O10)</f>
        <v>15. 5. 2018</v>
      </c>
      <c r="N106" s="228"/>
      <c r="O106" s="228"/>
      <c r="P106" s="228"/>
      <c r="R106" s="32"/>
    </row>
    <row r="107" spans="2:63" s="1" customFormat="1" ht="6.95" customHeight="1">
      <c r="B107" s="31"/>
      <c r="R107" s="32"/>
    </row>
    <row r="108" spans="2:63" s="1" customFormat="1" ht="15">
      <c r="B108" s="31"/>
      <c r="C108" s="28" t="s">
        <v>24</v>
      </c>
      <c r="F108" s="26" t="str">
        <f>E13</f>
        <v xml:space="preserve">Nemocnica Krompachy spol., s.r.o., </v>
      </c>
      <c r="K108" s="28" t="s">
        <v>30</v>
      </c>
      <c r="M108" s="202" t="str">
        <f>E19</f>
        <v>ODYSEA-PROJEKT s.r.o. Košice , Ing Komjáthy L.</v>
      </c>
      <c r="N108" s="202"/>
      <c r="O108" s="202"/>
      <c r="P108" s="202"/>
      <c r="Q108" s="202"/>
      <c r="R108" s="32"/>
    </row>
    <row r="109" spans="2:63" s="1" customFormat="1" ht="14.45" customHeight="1">
      <c r="B109" s="31"/>
      <c r="C109" s="28" t="s">
        <v>28</v>
      </c>
      <c r="F109" s="26" t="str">
        <f>IF(E16="","",E16)</f>
        <v>Výber</v>
      </c>
      <c r="K109" s="28" t="s">
        <v>33</v>
      </c>
      <c r="M109" s="202" t="str">
        <f>E22</f>
        <v xml:space="preserve"> </v>
      </c>
      <c r="N109" s="202"/>
      <c r="O109" s="202"/>
      <c r="P109" s="202"/>
      <c r="Q109" s="202"/>
      <c r="R109" s="32"/>
    </row>
    <row r="110" spans="2:63" s="1" customFormat="1" ht="10.35" customHeight="1">
      <c r="B110" s="31"/>
      <c r="R110" s="32"/>
    </row>
    <row r="111" spans="2:63" s="9" customFormat="1" ht="29.25" customHeight="1">
      <c r="B111" s="117"/>
      <c r="C111" s="118" t="s">
        <v>254</v>
      </c>
      <c r="D111" s="119" t="s">
        <v>255</v>
      </c>
      <c r="E111" s="119" t="s">
        <v>57</v>
      </c>
      <c r="F111" s="229" t="s">
        <v>256</v>
      </c>
      <c r="G111" s="229"/>
      <c r="H111" s="229"/>
      <c r="I111" s="229"/>
      <c r="J111" s="119" t="s">
        <v>257</v>
      </c>
      <c r="K111" s="119" t="s">
        <v>258</v>
      </c>
      <c r="L111" s="229" t="s">
        <v>259</v>
      </c>
      <c r="M111" s="229"/>
      <c r="N111" s="229" t="s">
        <v>222</v>
      </c>
      <c r="O111" s="229"/>
      <c r="P111" s="229"/>
      <c r="Q111" s="230"/>
      <c r="R111" s="120"/>
      <c r="T111" s="68" t="s">
        <v>260</v>
      </c>
      <c r="U111" s="69" t="s">
        <v>39</v>
      </c>
      <c r="V111" s="69" t="s">
        <v>261</v>
      </c>
      <c r="W111" s="69" t="s">
        <v>262</v>
      </c>
      <c r="X111" s="69" t="s">
        <v>263</v>
      </c>
      <c r="Y111" s="69" t="s">
        <v>264</v>
      </c>
      <c r="Z111" s="69" t="s">
        <v>265</v>
      </c>
      <c r="AA111" s="70" t="s">
        <v>266</v>
      </c>
    </row>
    <row r="112" spans="2:63" s="1" customFormat="1" ht="29.25" customHeight="1">
      <c r="B112" s="31"/>
      <c r="C112" s="72" t="s">
        <v>218</v>
      </c>
      <c r="N112" s="215">
        <f>BK112</f>
        <v>0</v>
      </c>
      <c r="O112" s="216"/>
      <c r="P112" s="216"/>
      <c r="Q112" s="216"/>
      <c r="R112" s="32"/>
      <c r="T112" s="71"/>
      <c r="U112" s="45"/>
      <c r="V112" s="45"/>
      <c r="W112" s="121">
        <f>W113</f>
        <v>0</v>
      </c>
      <c r="X112" s="45"/>
      <c r="Y112" s="121">
        <f>Y113</f>
        <v>0</v>
      </c>
      <c r="Z112" s="45"/>
      <c r="AA112" s="122">
        <f>AA113</f>
        <v>0</v>
      </c>
      <c r="AT112" s="19" t="s">
        <v>74</v>
      </c>
      <c r="AU112" s="19" t="s">
        <v>224</v>
      </c>
      <c r="BK112" s="123">
        <f>BK113</f>
        <v>0</v>
      </c>
    </row>
    <row r="113" spans="2:65" s="10" customFormat="1" ht="37.35" customHeight="1">
      <c r="B113" s="124"/>
      <c r="D113" s="125" t="s">
        <v>3854</v>
      </c>
      <c r="E113" s="125"/>
      <c r="F113" s="125"/>
      <c r="G113" s="125"/>
      <c r="H113" s="125"/>
      <c r="I113" s="125"/>
      <c r="J113" s="125"/>
      <c r="K113" s="125"/>
      <c r="L113" s="125"/>
      <c r="M113" s="125"/>
      <c r="N113" s="243">
        <f>BK113</f>
        <v>0</v>
      </c>
      <c r="O113" s="244"/>
      <c r="P113" s="244"/>
      <c r="Q113" s="244"/>
      <c r="R113" s="126"/>
      <c r="T113" s="127"/>
      <c r="W113" s="128">
        <f>SUM(W114:W129)</f>
        <v>0</v>
      </c>
      <c r="Y113" s="128">
        <f>SUM(Y114:Y129)</f>
        <v>0</v>
      </c>
      <c r="AA113" s="129">
        <f>SUM(AA114:AA129)</f>
        <v>0</v>
      </c>
      <c r="AR113" s="130" t="s">
        <v>277</v>
      </c>
      <c r="AT113" s="131" t="s">
        <v>74</v>
      </c>
      <c r="AU113" s="131" t="s">
        <v>75</v>
      </c>
      <c r="AY113" s="130" t="s">
        <v>267</v>
      </c>
      <c r="BK113" s="132">
        <f>SUM(BK114:BK129)</f>
        <v>0</v>
      </c>
    </row>
    <row r="114" spans="2:65" s="1" customFormat="1" ht="16.5" customHeight="1">
      <c r="B114" s="134"/>
      <c r="C114" s="135" t="s">
        <v>83</v>
      </c>
      <c r="D114" s="135" t="s">
        <v>268</v>
      </c>
      <c r="E114" s="136" t="s">
        <v>3805</v>
      </c>
      <c r="F114" s="219" t="s">
        <v>3806</v>
      </c>
      <c r="G114" s="219"/>
      <c r="H114" s="219"/>
      <c r="I114" s="219"/>
      <c r="J114" s="137" t="s">
        <v>374</v>
      </c>
      <c r="K114" s="138">
        <v>1</v>
      </c>
      <c r="L114" s="220"/>
      <c r="M114" s="220"/>
      <c r="N114" s="220">
        <f t="shared" ref="N114:N129" si="0">ROUND(L114*K114,2)</f>
        <v>0</v>
      </c>
      <c r="O114" s="220"/>
      <c r="P114" s="220"/>
      <c r="Q114" s="220"/>
      <c r="R114" s="139"/>
      <c r="T114" s="140" t="s">
        <v>5</v>
      </c>
      <c r="U114" s="38" t="s">
        <v>42</v>
      </c>
      <c r="V114" s="141">
        <v>0</v>
      </c>
      <c r="W114" s="141">
        <f t="shared" ref="W114:W129" si="1">V114*K114</f>
        <v>0</v>
      </c>
      <c r="X114" s="141">
        <v>0</v>
      </c>
      <c r="Y114" s="141">
        <f t="shared" ref="Y114:Y129" si="2">X114*K114</f>
        <v>0</v>
      </c>
      <c r="Z114" s="141">
        <v>0</v>
      </c>
      <c r="AA114" s="142">
        <f t="shared" ref="AA114:AA129" si="3">Z114*K114</f>
        <v>0</v>
      </c>
      <c r="AR114" s="19" t="s">
        <v>518</v>
      </c>
      <c r="AT114" s="19" t="s">
        <v>268</v>
      </c>
      <c r="AU114" s="19" t="s">
        <v>83</v>
      </c>
      <c r="AY114" s="19" t="s">
        <v>267</v>
      </c>
      <c r="BE114" s="143">
        <f t="shared" ref="BE114:BE129" si="4">IF(U114="základná",N114,0)</f>
        <v>0</v>
      </c>
      <c r="BF114" s="143">
        <f t="shared" ref="BF114:BF129" si="5">IF(U114="znížená",N114,0)</f>
        <v>0</v>
      </c>
      <c r="BG114" s="143">
        <f t="shared" ref="BG114:BG129" si="6">IF(U114="zákl. prenesená",N114,0)</f>
        <v>0</v>
      </c>
      <c r="BH114" s="143">
        <f t="shared" ref="BH114:BH129" si="7">IF(U114="zníž. prenesená",N114,0)</f>
        <v>0</v>
      </c>
      <c r="BI114" s="143">
        <f t="shared" ref="BI114:BI129" si="8">IF(U114="nulová",N114,0)</f>
        <v>0</v>
      </c>
      <c r="BJ114" s="19" t="s">
        <v>102</v>
      </c>
      <c r="BK114" s="143">
        <f t="shared" ref="BK114:BK129" si="9">ROUND(L114*K114,2)</f>
        <v>0</v>
      </c>
      <c r="BL114" s="19" t="s">
        <v>518</v>
      </c>
      <c r="BM114" s="19" t="s">
        <v>102</v>
      </c>
    </row>
    <row r="115" spans="2:65" s="1" customFormat="1" ht="16.5" customHeight="1">
      <c r="B115" s="134"/>
      <c r="C115" s="135" t="s">
        <v>102</v>
      </c>
      <c r="D115" s="135" t="s">
        <v>268</v>
      </c>
      <c r="E115" s="136" t="s">
        <v>3807</v>
      </c>
      <c r="F115" s="219" t="s">
        <v>3808</v>
      </c>
      <c r="G115" s="219"/>
      <c r="H115" s="219"/>
      <c r="I115" s="219"/>
      <c r="J115" s="137" t="s">
        <v>374</v>
      </c>
      <c r="K115" s="138">
        <v>1</v>
      </c>
      <c r="L115" s="220"/>
      <c r="M115" s="220"/>
      <c r="N115" s="220">
        <f t="shared" si="0"/>
        <v>0</v>
      </c>
      <c r="O115" s="220"/>
      <c r="P115" s="220"/>
      <c r="Q115" s="220"/>
      <c r="R115" s="139"/>
      <c r="T115" s="140" t="s">
        <v>5</v>
      </c>
      <c r="U115" s="38" t="s">
        <v>42</v>
      </c>
      <c r="V115" s="141">
        <v>0</v>
      </c>
      <c r="W115" s="141">
        <f t="shared" si="1"/>
        <v>0</v>
      </c>
      <c r="X115" s="141">
        <v>0</v>
      </c>
      <c r="Y115" s="141">
        <f t="shared" si="2"/>
        <v>0</v>
      </c>
      <c r="Z115" s="141">
        <v>0</v>
      </c>
      <c r="AA115" s="142">
        <f t="shared" si="3"/>
        <v>0</v>
      </c>
      <c r="AR115" s="19" t="s">
        <v>518</v>
      </c>
      <c r="AT115" s="19" t="s">
        <v>268</v>
      </c>
      <c r="AU115" s="19" t="s">
        <v>83</v>
      </c>
      <c r="AY115" s="19" t="s">
        <v>267</v>
      </c>
      <c r="BE115" s="143">
        <f t="shared" si="4"/>
        <v>0</v>
      </c>
      <c r="BF115" s="143">
        <f t="shared" si="5"/>
        <v>0</v>
      </c>
      <c r="BG115" s="143">
        <f t="shared" si="6"/>
        <v>0</v>
      </c>
      <c r="BH115" s="143">
        <f t="shared" si="7"/>
        <v>0</v>
      </c>
      <c r="BI115" s="143">
        <f t="shared" si="8"/>
        <v>0</v>
      </c>
      <c r="BJ115" s="19" t="s">
        <v>102</v>
      </c>
      <c r="BK115" s="143">
        <f t="shared" si="9"/>
        <v>0</v>
      </c>
      <c r="BL115" s="19" t="s">
        <v>518</v>
      </c>
      <c r="BM115" s="19" t="s">
        <v>272</v>
      </c>
    </row>
    <row r="116" spans="2:65" s="1" customFormat="1" ht="16.5" customHeight="1">
      <c r="B116" s="134"/>
      <c r="C116" s="135" t="s">
        <v>277</v>
      </c>
      <c r="D116" s="135" t="s">
        <v>268</v>
      </c>
      <c r="E116" s="136" t="s">
        <v>3811</v>
      </c>
      <c r="F116" s="219" t="s">
        <v>3812</v>
      </c>
      <c r="G116" s="219"/>
      <c r="H116" s="219"/>
      <c r="I116" s="219"/>
      <c r="J116" s="137" t="s">
        <v>374</v>
      </c>
      <c r="K116" s="138">
        <v>17</v>
      </c>
      <c r="L116" s="220"/>
      <c r="M116" s="220"/>
      <c r="N116" s="220">
        <f t="shared" si="0"/>
        <v>0</v>
      </c>
      <c r="O116" s="220"/>
      <c r="P116" s="220"/>
      <c r="Q116" s="220"/>
      <c r="R116" s="139"/>
      <c r="T116" s="140" t="s">
        <v>5</v>
      </c>
      <c r="U116" s="38" t="s">
        <v>42</v>
      </c>
      <c r="V116" s="141">
        <v>0</v>
      </c>
      <c r="W116" s="141">
        <f t="shared" si="1"/>
        <v>0</v>
      </c>
      <c r="X116" s="141">
        <v>0</v>
      </c>
      <c r="Y116" s="141">
        <f t="shared" si="2"/>
        <v>0</v>
      </c>
      <c r="Z116" s="141">
        <v>0</v>
      </c>
      <c r="AA116" s="142">
        <f t="shared" si="3"/>
        <v>0</v>
      </c>
      <c r="AR116" s="19" t="s">
        <v>518</v>
      </c>
      <c r="AT116" s="19" t="s">
        <v>268</v>
      </c>
      <c r="AU116" s="19" t="s">
        <v>83</v>
      </c>
      <c r="AY116" s="19" t="s">
        <v>267</v>
      </c>
      <c r="BE116" s="143">
        <f t="shared" si="4"/>
        <v>0</v>
      </c>
      <c r="BF116" s="143">
        <f t="shared" si="5"/>
        <v>0</v>
      </c>
      <c r="BG116" s="143">
        <f t="shared" si="6"/>
        <v>0</v>
      </c>
      <c r="BH116" s="143">
        <f t="shared" si="7"/>
        <v>0</v>
      </c>
      <c r="BI116" s="143">
        <f t="shared" si="8"/>
        <v>0</v>
      </c>
      <c r="BJ116" s="19" t="s">
        <v>102</v>
      </c>
      <c r="BK116" s="143">
        <f t="shared" si="9"/>
        <v>0</v>
      </c>
      <c r="BL116" s="19" t="s">
        <v>518</v>
      </c>
      <c r="BM116" s="19" t="s">
        <v>289</v>
      </c>
    </row>
    <row r="117" spans="2:65" s="1" customFormat="1" ht="16.5" customHeight="1">
      <c r="B117" s="134"/>
      <c r="C117" s="135" t="s">
        <v>272</v>
      </c>
      <c r="D117" s="135" t="s">
        <v>268</v>
      </c>
      <c r="E117" s="136" t="s">
        <v>3817</v>
      </c>
      <c r="F117" s="219" t="s">
        <v>3818</v>
      </c>
      <c r="G117" s="219"/>
      <c r="H117" s="219"/>
      <c r="I117" s="219"/>
      <c r="J117" s="137" t="s">
        <v>374</v>
      </c>
      <c r="K117" s="138">
        <v>15</v>
      </c>
      <c r="L117" s="220"/>
      <c r="M117" s="220"/>
      <c r="N117" s="220">
        <f t="shared" si="0"/>
        <v>0</v>
      </c>
      <c r="O117" s="220"/>
      <c r="P117" s="220"/>
      <c r="Q117" s="220"/>
      <c r="R117" s="139"/>
      <c r="T117" s="140" t="s">
        <v>5</v>
      </c>
      <c r="U117" s="38" t="s">
        <v>42</v>
      </c>
      <c r="V117" s="141">
        <v>0</v>
      </c>
      <c r="W117" s="141">
        <f t="shared" si="1"/>
        <v>0</v>
      </c>
      <c r="X117" s="141">
        <v>0</v>
      </c>
      <c r="Y117" s="141">
        <f t="shared" si="2"/>
        <v>0</v>
      </c>
      <c r="Z117" s="141">
        <v>0</v>
      </c>
      <c r="AA117" s="142">
        <f t="shared" si="3"/>
        <v>0</v>
      </c>
      <c r="AR117" s="19" t="s">
        <v>518</v>
      </c>
      <c r="AT117" s="19" t="s">
        <v>268</v>
      </c>
      <c r="AU117" s="19" t="s">
        <v>83</v>
      </c>
      <c r="AY117" s="19" t="s">
        <v>267</v>
      </c>
      <c r="BE117" s="143">
        <f t="shared" si="4"/>
        <v>0</v>
      </c>
      <c r="BF117" s="143">
        <f t="shared" si="5"/>
        <v>0</v>
      </c>
      <c r="BG117" s="143">
        <f t="shared" si="6"/>
        <v>0</v>
      </c>
      <c r="BH117" s="143">
        <f t="shared" si="7"/>
        <v>0</v>
      </c>
      <c r="BI117" s="143">
        <f t="shared" si="8"/>
        <v>0</v>
      </c>
      <c r="BJ117" s="19" t="s">
        <v>102</v>
      </c>
      <c r="BK117" s="143">
        <f t="shared" si="9"/>
        <v>0</v>
      </c>
      <c r="BL117" s="19" t="s">
        <v>518</v>
      </c>
      <c r="BM117" s="19" t="s">
        <v>297</v>
      </c>
    </row>
    <row r="118" spans="2:65" s="1" customFormat="1" ht="16.5" customHeight="1">
      <c r="B118" s="134"/>
      <c r="C118" s="135" t="s">
        <v>285</v>
      </c>
      <c r="D118" s="135" t="s">
        <v>268</v>
      </c>
      <c r="E118" s="136" t="s">
        <v>3819</v>
      </c>
      <c r="F118" s="219" t="s">
        <v>3820</v>
      </c>
      <c r="G118" s="219"/>
      <c r="H118" s="219"/>
      <c r="I118" s="219"/>
      <c r="J118" s="137" t="s">
        <v>374</v>
      </c>
      <c r="K118" s="138">
        <v>15</v>
      </c>
      <c r="L118" s="220"/>
      <c r="M118" s="220"/>
      <c r="N118" s="220">
        <f t="shared" si="0"/>
        <v>0</v>
      </c>
      <c r="O118" s="220"/>
      <c r="P118" s="220"/>
      <c r="Q118" s="220"/>
      <c r="R118" s="139"/>
      <c r="T118" s="140" t="s">
        <v>5</v>
      </c>
      <c r="U118" s="38" t="s">
        <v>42</v>
      </c>
      <c r="V118" s="141">
        <v>0</v>
      </c>
      <c r="W118" s="141">
        <f t="shared" si="1"/>
        <v>0</v>
      </c>
      <c r="X118" s="141">
        <v>0</v>
      </c>
      <c r="Y118" s="141">
        <f t="shared" si="2"/>
        <v>0</v>
      </c>
      <c r="Z118" s="141">
        <v>0</v>
      </c>
      <c r="AA118" s="142">
        <f t="shared" si="3"/>
        <v>0</v>
      </c>
      <c r="AR118" s="19" t="s">
        <v>518</v>
      </c>
      <c r="AT118" s="19" t="s">
        <v>268</v>
      </c>
      <c r="AU118" s="19" t="s">
        <v>83</v>
      </c>
      <c r="AY118" s="19" t="s">
        <v>267</v>
      </c>
      <c r="BE118" s="143">
        <f t="shared" si="4"/>
        <v>0</v>
      </c>
      <c r="BF118" s="143">
        <f t="shared" si="5"/>
        <v>0</v>
      </c>
      <c r="BG118" s="143">
        <f t="shared" si="6"/>
        <v>0</v>
      </c>
      <c r="BH118" s="143">
        <f t="shared" si="7"/>
        <v>0</v>
      </c>
      <c r="BI118" s="143">
        <f t="shared" si="8"/>
        <v>0</v>
      </c>
      <c r="BJ118" s="19" t="s">
        <v>102</v>
      </c>
      <c r="BK118" s="143">
        <f t="shared" si="9"/>
        <v>0</v>
      </c>
      <c r="BL118" s="19" t="s">
        <v>518</v>
      </c>
      <c r="BM118" s="19" t="s">
        <v>306</v>
      </c>
    </row>
    <row r="119" spans="2:65" s="1" customFormat="1" ht="16.5" customHeight="1">
      <c r="B119" s="134"/>
      <c r="C119" s="135" t="s">
        <v>289</v>
      </c>
      <c r="D119" s="135" t="s">
        <v>268</v>
      </c>
      <c r="E119" s="136" t="s">
        <v>3821</v>
      </c>
      <c r="F119" s="219" t="s">
        <v>3822</v>
      </c>
      <c r="G119" s="219"/>
      <c r="H119" s="219"/>
      <c r="I119" s="219"/>
      <c r="J119" s="137" t="s">
        <v>374</v>
      </c>
      <c r="K119" s="138">
        <v>11</v>
      </c>
      <c r="L119" s="220"/>
      <c r="M119" s="220"/>
      <c r="N119" s="220">
        <f t="shared" si="0"/>
        <v>0</v>
      </c>
      <c r="O119" s="220"/>
      <c r="P119" s="220"/>
      <c r="Q119" s="220"/>
      <c r="R119" s="139"/>
      <c r="T119" s="140" t="s">
        <v>5</v>
      </c>
      <c r="U119" s="38" t="s">
        <v>42</v>
      </c>
      <c r="V119" s="141">
        <v>0</v>
      </c>
      <c r="W119" s="141">
        <f t="shared" si="1"/>
        <v>0</v>
      </c>
      <c r="X119" s="141">
        <v>0</v>
      </c>
      <c r="Y119" s="141">
        <f t="shared" si="2"/>
        <v>0</v>
      </c>
      <c r="Z119" s="141">
        <v>0</v>
      </c>
      <c r="AA119" s="142">
        <f t="shared" si="3"/>
        <v>0</v>
      </c>
      <c r="AR119" s="19" t="s">
        <v>518</v>
      </c>
      <c r="AT119" s="19" t="s">
        <v>268</v>
      </c>
      <c r="AU119" s="19" t="s">
        <v>83</v>
      </c>
      <c r="AY119" s="19" t="s">
        <v>267</v>
      </c>
      <c r="BE119" s="143">
        <f t="shared" si="4"/>
        <v>0</v>
      </c>
      <c r="BF119" s="143">
        <f t="shared" si="5"/>
        <v>0</v>
      </c>
      <c r="BG119" s="143">
        <f t="shared" si="6"/>
        <v>0</v>
      </c>
      <c r="BH119" s="143">
        <f t="shared" si="7"/>
        <v>0</v>
      </c>
      <c r="BI119" s="143">
        <f t="shared" si="8"/>
        <v>0</v>
      </c>
      <c r="BJ119" s="19" t="s">
        <v>102</v>
      </c>
      <c r="BK119" s="143">
        <f t="shared" si="9"/>
        <v>0</v>
      </c>
      <c r="BL119" s="19" t="s">
        <v>518</v>
      </c>
      <c r="BM119" s="19" t="s">
        <v>314</v>
      </c>
    </row>
    <row r="120" spans="2:65" s="1" customFormat="1" ht="25.5" customHeight="1">
      <c r="B120" s="134"/>
      <c r="C120" s="135" t="s">
        <v>293</v>
      </c>
      <c r="D120" s="135" t="s">
        <v>268</v>
      </c>
      <c r="E120" s="136" t="s">
        <v>3825</v>
      </c>
      <c r="F120" s="219" t="s">
        <v>3826</v>
      </c>
      <c r="G120" s="219"/>
      <c r="H120" s="219"/>
      <c r="I120" s="219"/>
      <c r="J120" s="137" t="s">
        <v>374</v>
      </c>
      <c r="K120" s="138">
        <v>1</v>
      </c>
      <c r="L120" s="220"/>
      <c r="M120" s="220"/>
      <c r="N120" s="220">
        <f t="shared" si="0"/>
        <v>0</v>
      </c>
      <c r="O120" s="220"/>
      <c r="P120" s="220"/>
      <c r="Q120" s="220"/>
      <c r="R120" s="139"/>
      <c r="T120" s="140" t="s">
        <v>5</v>
      </c>
      <c r="U120" s="38" t="s">
        <v>42</v>
      </c>
      <c r="V120" s="141">
        <v>0</v>
      </c>
      <c r="W120" s="141">
        <f t="shared" si="1"/>
        <v>0</v>
      </c>
      <c r="X120" s="141">
        <v>0</v>
      </c>
      <c r="Y120" s="141">
        <f t="shared" si="2"/>
        <v>0</v>
      </c>
      <c r="Z120" s="141">
        <v>0</v>
      </c>
      <c r="AA120" s="142">
        <f t="shared" si="3"/>
        <v>0</v>
      </c>
      <c r="AR120" s="19" t="s">
        <v>518</v>
      </c>
      <c r="AT120" s="19" t="s">
        <v>268</v>
      </c>
      <c r="AU120" s="19" t="s">
        <v>83</v>
      </c>
      <c r="AY120" s="19" t="s">
        <v>267</v>
      </c>
      <c r="BE120" s="143">
        <f t="shared" si="4"/>
        <v>0</v>
      </c>
      <c r="BF120" s="143">
        <f t="shared" si="5"/>
        <v>0</v>
      </c>
      <c r="BG120" s="143">
        <f t="shared" si="6"/>
        <v>0</v>
      </c>
      <c r="BH120" s="143">
        <f t="shared" si="7"/>
        <v>0</v>
      </c>
      <c r="BI120" s="143">
        <f t="shared" si="8"/>
        <v>0</v>
      </c>
      <c r="BJ120" s="19" t="s">
        <v>102</v>
      </c>
      <c r="BK120" s="143">
        <f t="shared" si="9"/>
        <v>0</v>
      </c>
      <c r="BL120" s="19" t="s">
        <v>518</v>
      </c>
      <c r="BM120" s="19" t="s">
        <v>324</v>
      </c>
    </row>
    <row r="121" spans="2:65" s="1" customFormat="1" ht="16.5" customHeight="1">
      <c r="B121" s="134"/>
      <c r="C121" s="135" t="s">
        <v>297</v>
      </c>
      <c r="D121" s="135" t="s">
        <v>268</v>
      </c>
      <c r="E121" s="136" t="s">
        <v>3829</v>
      </c>
      <c r="F121" s="219" t="s">
        <v>3830</v>
      </c>
      <c r="G121" s="219"/>
      <c r="H121" s="219"/>
      <c r="I121" s="219"/>
      <c r="J121" s="137" t="s">
        <v>374</v>
      </c>
      <c r="K121" s="138">
        <v>12</v>
      </c>
      <c r="L121" s="220"/>
      <c r="M121" s="220"/>
      <c r="N121" s="220">
        <f t="shared" si="0"/>
        <v>0</v>
      </c>
      <c r="O121" s="220"/>
      <c r="P121" s="220"/>
      <c r="Q121" s="220"/>
      <c r="R121" s="139"/>
      <c r="T121" s="140" t="s">
        <v>5</v>
      </c>
      <c r="U121" s="38" t="s">
        <v>42</v>
      </c>
      <c r="V121" s="141">
        <v>0</v>
      </c>
      <c r="W121" s="141">
        <f t="shared" si="1"/>
        <v>0</v>
      </c>
      <c r="X121" s="141">
        <v>0</v>
      </c>
      <c r="Y121" s="141">
        <f t="shared" si="2"/>
        <v>0</v>
      </c>
      <c r="Z121" s="141">
        <v>0</v>
      </c>
      <c r="AA121" s="142">
        <f t="shared" si="3"/>
        <v>0</v>
      </c>
      <c r="AR121" s="19" t="s">
        <v>518</v>
      </c>
      <c r="AT121" s="19" t="s">
        <v>268</v>
      </c>
      <c r="AU121" s="19" t="s">
        <v>83</v>
      </c>
      <c r="AY121" s="19" t="s">
        <v>267</v>
      </c>
      <c r="BE121" s="143">
        <f t="shared" si="4"/>
        <v>0</v>
      </c>
      <c r="BF121" s="143">
        <f t="shared" si="5"/>
        <v>0</v>
      </c>
      <c r="BG121" s="143">
        <f t="shared" si="6"/>
        <v>0</v>
      </c>
      <c r="BH121" s="143">
        <f t="shared" si="7"/>
        <v>0</v>
      </c>
      <c r="BI121" s="143">
        <f t="shared" si="8"/>
        <v>0</v>
      </c>
      <c r="BJ121" s="19" t="s">
        <v>102</v>
      </c>
      <c r="BK121" s="143">
        <f t="shared" si="9"/>
        <v>0</v>
      </c>
      <c r="BL121" s="19" t="s">
        <v>518</v>
      </c>
      <c r="BM121" s="19" t="s">
        <v>331</v>
      </c>
    </row>
    <row r="122" spans="2:65" s="1" customFormat="1" ht="16.5" customHeight="1">
      <c r="B122" s="134"/>
      <c r="C122" s="135" t="s">
        <v>301</v>
      </c>
      <c r="D122" s="135" t="s">
        <v>268</v>
      </c>
      <c r="E122" s="136" t="s">
        <v>3833</v>
      </c>
      <c r="F122" s="219" t="s">
        <v>3834</v>
      </c>
      <c r="G122" s="219"/>
      <c r="H122" s="219"/>
      <c r="I122" s="219"/>
      <c r="J122" s="137" t="s">
        <v>374</v>
      </c>
      <c r="K122" s="138">
        <v>13</v>
      </c>
      <c r="L122" s="220"/>
      <c r="M122" s="220"/>
      <c r="N122" s="220">
        <f t="shared" si="0"/>
        <v>0</v>
      </c>
      <c r="O122" s="220"/>
      <c r="P122" s="220"/>
      <c r="Q122" s="220"/>
      <c r="R122" s="139"/>
      <c r="T122" s="140" t="s">
        <v>5</v>
      </c>
      <c r="U122" s="38" t="s">
        <v>42</v>
      </c>
      <c r="V122" s="141">
        <v>0</v>
      </c>
      <c r="W122" s="141">
        <f t="shared" si="1"/>
        <v>0</v>
      </c>
      <c r="X122" s="141">
        <v>0</v>
      </c>
      <c r="Y122" s="141">
        <f t="shared" si="2"/>
        <v>0</v>
      </c>
      <c r="Z122" s="141">
        <v>0</v>
      </c>
      <c r="AA122" s="142">
        <f t="shared" si="3"/>
        <v>0</v>
      </c>
      <c r="AR122" s="19" t="s">
        <v>518</v>
      </c>
      <c r="AT122" s="19" t="s">
        <v>268</v>
      </c>
      <c r="AU122" s="19" t="s">
        <v>83</v>
      </c>
      <c r="AY122" s="19" t="s">
        <v>267</v>
      </c>
      <c r="BE122" s="143">
        <f t="shared" si="4"/>
        <v>0</v>
      </c>
      <c r="BF122" s="143">
        <f t="shared" si="5"/>
        <v>0</v>
      </c>
      <c r="BG122" s="143">
        <f t="shared" si="6"/>
        <v>0</v>
      </c>
      <c r="BH122" s="143">
        <f t="shared" si="7"/>
        <v>0</v>
      </c>
      <c r="BI122" s="143">
        <f t="shared" si="8"/>
        <v>0</v>
      </c>
      <c r="BJ122" s="19" t="s">
        <v>102</v>
      </c>
      <c r="BK122" s="143">
        <f t="shared" si="9"/>
        <v>0</v>
      </c>
      <c r="BL122" s="19" t="s">
        <v>518</v>
      </c>
      <c r="BM122" s="19" t="s">
        <v>338</v>
      </c>
    </row>
    <row r="123" spans="2:65" s="1" customFormat="1" ht="16.5" customHeight="1">
      <c r="B123" s="134"/>
      <c r="C123" s="135" t="s">
        <v>306</v>
      </c>
      <c r="D123" s="135" t="s">
        <v>268</v>
      </c>
      <c r="E123" s="136" t="s">
        <v>3835</v>
      </c>
      <c r="F123" s="219" t="s">
        <v>3836</v>
      </c>
      <c r="G123" s="219"/>
      <c r="H123" s="219"/>
      <c r="I123" s="219"/>
      <c r="J123" s="137" t="s">
        <v>374</v>
      </c>
      <c r="K123" s="138">
        <v>11</v>
      </c>
      <c r="L123" s="220"/>
      <c r="M123" s="220"/>
      <c r="N123" s="220">
        <f t="shared" si="0"/>
        <v>0</v>
      </c>
      <c r="O123" s="220"/>
      <c r="P123" s="220"/>
      <c r="Q123" s="220"/>
      <c r="R123" s="139"/>
      <c r="T123" s="140" t="s">
        <v>5</v>
      </c>
      <c r="U123" s="38" t="s">
        <v>42</v>
      </c>
      <c r="V123" s="141">
        <v>0</v>
      </c>
      <c r="W123" s="141">
        <f t="shared" si="1"/>
        <v>0</v>
      </c>
      <c r="X123" s="141">
        <v>0</v>
      </c>
      <c r="Y123" s="141">
        <f t="shared" si="2"/>
        <v>0</v>
      </c>
      <c r="Z123" s="141">
        <v>0</v>
      </c>
      <c r="AA123" s="142">
        <f t="shared" si="3"/>
        <v>0</v>
      </c>
      <c r="AR123" s="19" t="s">
        <v>518</v>
      </c>
      <c r="AT123" s="19" t="s">
        <v>268</v>
      </c>
      <c r="AU123" s="19" t="s">
        <v>83</v>
      </c>
      <c r="AY123" s="19" t="s">
        <v>267</v>
      </c>
      <c r="BE123" s="143">
        <f t="shared" si="4"/>
        <v>0</v>
      </c>
      <c r="BF123" s="143">
        <f t="shared" si="5"/>
        <v>0</v>
      </c>
      <c r="BG123" s="143">
        <f t="shared" si="6"/>
        <v>0</v>
      </c>
      <c r="BH123" s="143">
        <f t="shared" si="7"/>
        <v>0</v>
      </c>
      <c r="BI123" s="143">
        <f t="shared" si="8"/>
        <v>0</v>
      </c>
      <c r="BJ123" s="19" t="s">
        <v>102</v>
      </c>
      <c r="BK123" s="143">
        <f t="shared" si="9"/>
        <v>0</v>
      </c>
      <c r="BL123" s="19" t="s">
        <v>518</v>
      </c>
      <c r="BM123" s="19" t="s">
        <v>10</v>
      </c>
    </row>
    <row r="124" spans="2:65" s="1" customFormat="1" ht="16.5" customHeight="1">
      <c r="B124" s="134"/>
      <c r="C124" s="135" t="s">
        <v>310</v>
      </c>
      <c r="D124" s="135" t="s">
        <v>268</v>
      </c>
      <c r="E124" s="136" t="s">
        <v>3837</v>
      </c>
      <c r="F124" s="219" t="s">
        <v>3838</v>
      </c>
      <c r="G124" s="219"/>
      <c r="H124" s="219"/>
      <c r="I124" s="219"/>
      <c r="J124" s="137" t="s">
        <v>374</v>
      </c>
      <c r="K124" s="138">
        <v>1</v>
      </c>
      <c r="L124" s="220"/>
      <c r="M124" s="220"/>
      <c r="N124" s="220">
        <f t="shared" si="0"/>
        <v>0</v>
      </c>
      <c r="O124" s="220"/>
      <c r="P124" s="220"/>
      <c r="Q124" s="220"/>
      <c r="R124" s="139"/>
      <c r="T124" s="140" t="s">
        <v>5</v>
      </c>
      <c r="U124" s="38" t="s">
        <v>42</v>
      </c>
      <c r="V124" s="141">
        <v>0</v>
      </c>
      <c r="W124" s="141">
        <f t="shared" si="1"/>
        <v>0</v>
      </c>
      <c r="X124" s="141">
        <v>0</v>
      </c>
      <c r="Y124" s="141">
        <f t="shared" si="2"/>
        <v>0</v>
      </c>
      <c r="Z124" s="141">
        <v>0</v>
      </c>
      <c r="AA124" s="142">
        <f t="shared" si="3"/>
        <v>0</v>
      </c>
      <c r="AR124" s="19" t="s">
        <v>518</v>
      </c>
      <c r="AT124" s="19" t="s">
        <v>268</v>
      </c>
      <c r="AU124" s="19" t="s">
        <v>83</v>
      </c>
      <c r="AY124" s="19" t="s">
        <v>267</v>
      </c>
      <c r="BE124" s="143">
        <f t="shared" si="4"/>
        <v>0</v>
      </c>
      <c r="BF124" s="143">
        <f t="shared" si="5"/>
        <v>0</v>
      </c>
      <c r="BG124" s="143">
        <f t="shared" si="6"/>
        <v>0</v>
      </c>
      <c r="BH124" s="143">
        <f t="shared" si="7"/>
        <v>0</v>
      </c>
      <c r="BI124" s="143">
        <f t="shared" si="8"/>
        <v>0</v>
      </c>
      <c r="BJ124" s="19" t="s">
        <v>102</v>
      </c>
      <c r="BK124" s="143">
        <f t="shared" si="9"/>
        <v>0</v>
      </c>
      <c r="BL124" s="19" t="s">
        <v>518</v>
      </c>
      <c r="BM124" s="19" t="s">
        <v>352</v>
      </c>
    </row>
    <row r="125" spans="2:65" s="1" customFormat="1" ht="16.5" customHeight="1">
      <c r="B125" s="134"/>
      <c r="C125" s="135" t="s">
        <v>314</v>
      </c>
      <c r="D125" s="135" t="s">
        <v>268</v>
      </c>
      <c r="E125" s="136" t="s">
        <v>3839</v>
      </c>
      <c r="F125" s="219" t="s">
        <v>3840</v>
      </c>
      <c r="G125" s="219"/>
      <c r="H125" s="219"/>
      <c r="I125" s="219"/>
      <c r="J125" s="137" t="s">
        <v>374</v>
      </c>
      <c r="K125" s="138">
        <v>5</v>
      </c>
      <c r="L125" s="220"/>
      <c r="M125" s="220"/>
      <c r="N125" s="220">
        <f t="shared" si="0"/>
        <v>0</v>
      </c>
      <c r="O125" s="220"/>
      <c r="P125" s="220"/>
      <c r="Q125" s="220"/>
      <c r="R125" s="139"/>
      <c r="T125" s="140" t="s">
        <v>5</v>
      </c>
      <c r="U125" s="38" t="s">
        <v>42</v>
      </c>
      <c r="V125" s="141">
        <v>0</v>
      </c>
      <c r="W125" s="141">
        <f t="shared" si="1"/>
        <v>0</v>
      </c>
      <c r="X125" s="141">
        <v>0</v>
      </c>
      <c r="Y125" s="141">
        <f t="shared" si="2"/>
        <v>0</v>
      </c>
      <c r="Z125" s="141">
        <v>0</v>
      </c>
      <c r="AA125" s="142">
        <f t="shared" si="3"/>
        <v>0</v>
      </c>
      <c r="AR125" s="19" t="s">
        <v>518</v>
      </c>
      <c r="AT125" s="19" t="s">
        <v>268</v>
      </c>
      <c r="AU125" s="19" t="s">
        <v>83</v>
      </c>
      <c r="AY125" s="19" t="s">
        <v>267</v>
      </c>
      <c r="BE125" s="143">
        <f t="shared" si="4"/>
        <v>0</v>
      </c>
      <c r="BF125" s="143">
        <f t="shared" si="5"/>
        <v>0</v>
      </c>
      <c r="BG125" s="143">
        <f t="shared" si="6"/>
        <v>0</v>
      </c>
      <c r="BH125" s="143">
        <f t="shared" si="7"/>
        <v>0</v>
      </c>
      <c r="BI125" s="143">
        <f t="shared" si="8"/>
        <v>0</v>
      </c>
      <c r="BJ125" s="19" t="s">
        <v>102</v>
      </c>
      <c r="BK125" s="143">
        <f t="shared" si="9"/>
        <v>0</v>
      </c>
      <c r="BL125" s="19" t="s">
        <v>518</v>
      </c>
      <c r="BM125" s="19" t="s">
        <v>360</v>
      </c>
    </row>
    <row r="126" spans="2:65" s="1" customFormat="1" ht="16.5" customHeight="1">
      <c r="B126" s="134"/>
      <c r="C126" s="135" t="s">
        <v>319</v>
      </c>
      <c r="D126" s="135" t="s">
        <v>268</v>
      </c>
      <c r="E126" s="136" t="s">
        <v>3841</v>
      </c>
      <c r="F126" s="219" t="s">
        <v>3855</v>
      </c>
      <c r="G126" s="219"/>
      <c r="H126" s="219"/>
      <c r="I126" s="219"/>
      <c r="J126" s="137" t="s">
        <v>374</v>
      </c>
      <c r="K126" s="138">
        <v>1</v>
      </c>
      <c r="L126" s="220"/>
      <c r="M126" s="220"/>
      <c r="N126" s="220">
        <f t="shared" si="0"/>
        <v>0</v>
      </c>
      <c r="O126" s="220"/>
      <c r="P126" s="220"/>
      <c r="Q126" s="220"/>
      <c r="R126" s="139"/>
      <c r="T126" s="140" t="s">
        <v>5</v>
      </c>
      <c r="U126" s="38" t="s">
        <v>42</v>
      </c>
      <c r="V126" s="141">
        <v>0</v>
      </c>
      <c r="W126" s="141">
        <f t="shared" si="1"/>
        <v>0</v>
      </c>
      <c r="X126" s="141">
        <v>0</v>
      </c>
      <c r="Y126" s="141">
        <f t="shared" si="2"/>
        <v>0</v>
      </c>
      <c r="Z126" s="141">
        <v>0</v>
      </c>
      <c r="AA126" s="142">
        <f t="shared" si="3"/>
        <v>0</v>
      </c>
      <c r="AR126" s="19" t="s">
        <v>518</v>
      </c>
      <c r="AT126" s="19" t="s">
        <v>268</v>
      </c>
      <c r="AU126" s="19" t="s">
        <v>83</v>
      </c>
      <c r="AY126" s="19" t="s">
        <v>267</v>
      </c>
      <c r="BE126" s="143">
        <f t="shared" si="4"/>
        <v>0</v>
      </c>
      <c r="BF126" s="143">
        <f t="shared" si="5"/>
        <v>0</v>
      </c>
      <c r="BG126" s="143">
        <f t="shared" si="6"/>
        <v>0</v>
      </c>
      <c r="BH126" s="143">
        <f t="shared" si="7"/>
        <v>0</v>
      </c>
      <c r="BI126" s="143">
        <f t="shared" si="8"/>
        <v>0</v>
      </c>
      <c r="BJ126" s="19" t="s">
        <v>102</v>
      </c>
      <c r="BK126" s="143">
        <f t="shared" si="9"/>
        <v>0</v>
      </c>
      <c r="BL126" s="19" t="s">
        <v>518</v>
      </c>
      <c r="BM126" s="19" t="s">
        <v>368</v>
      </c>
    </row>
    <row r="127" spans="2:65" s="1" customFormat="1" ht="16.5" customHeight="1">
      <c r="B127" s="134"/>
      <c r="C127" s="135" t="s">
        <v>324</v>
      </c>
      <c r="D127" s="135" t="s">
        <v>268</v>
      </c>
      <c r="E127" s="136" t="s">
        <v>3843</v>
      </c>
      <c r="F127" s="219" t="s">
        <v>3844</v>
      </c>
      <c r="G127" s="219"/>
      <c r="H127" s="219"/>
      <c r="I127" s="219"/>
      <c r="J127" s="137" t="s">
        <v>374</v>
      </c>
      <c r="K127" s="138">
        <v>1</v>
      </c>
      <c r="L127" s="220"/>
      <c r="M127" s="220"/>
      <c r="N127" s="220">
        <f t="shared" si="0"/>
        <v>0</v>
      </c>
      <c r="O127" s="220"/>
      <c r="P127" s="220"/>
      <c r="Q127" s="220"/>
      <c r="R127" s="139"/>
      <c r="T127" s="140" t="s">
        <v>5</v>
      </c>
      <c r="U127" s="38" t="s">
        <v>42</v>
      </c>
      <c r="V127" s="141">
        <v>0</v>
      </c>
      <c r="W127" s="141">
        <f t="shared" si="1"/>
        <v>0</v>
      </c>
      <c r="X127" s="141">
        <v>0</v>
      </c>
      <c r="Y127" s="141">
        <f t="shared" si="2"/>
        <v>0</v>
      </c>
      <c r="Z127" s="141">
        <v>0</v>
      </c>
      <c r="AA127" s="142">
        <f t="shared" si="3"/>
        <v>0</v>
      </c>
      <c r="AR127" s="19" t="s">
        <v>518</v>
      </c>
      <c r="AT127" s="19" t="s">
        <v>268</v>
      </c>
      <c r="AU127" s="19" t="s">
        <v>83</v>
      </c>
      <c r="AY127" s="19" t="s">
        <v>267</v>
      </c>
      <c r="BE127" s="143">
        <f t="shared" si="4"/>
        <v>0</v>
      </c>
      <c r="BF127" s="143">
        <f t="shared" si="5"/>
        <v>0</v>
      </c>
      <c r="BG127" s="143">
        <f t="shared" si="6"/>
        <v>0</v>
      </c>
      <c r="BH127" s="143">
        <f t="shared" si="7"/>
        <v>0</v>
      </c>
      <c r="BI127" s="143">
        <f t="shared" si="8"/>
        <v>0</v>
      </c>
      <c r="BJ127" s="19" t="s">
        <v>102</v>
      </c>
      <c r="BK127" s="143">
        <f t="shared" si="9"/>
        <v>0</v>
      </c>
      <c r="BL127" s="19" t="s">
        <v>518</v>
      </c>
      <c r="BM127" s="19" t="s">
        <v>376</v>
      </c>
    </row>
    <row r="128" spans="2:65" s="1" customFormat="1" ht="16.5" customHeight="1">
      <c r="B128" s="134"/>
      <c r="C128" s="135" t="s">
        <v>327</v>
      </c>
      <c r="D128" s="135" t="s">
        <v>268</v>
      </c>
      <c r="E128" s="136" t="s">
        <v>3847</v>
      </c>
      <c r="F128" s="219" t="s">
        <v>3848</v>
      </c>
      <c r="G128" s="219"/>
      <c r="H128" s="219"/>
      <c r="I128" s="219"/>
      <c r="J128" s="137" t="s">
        <v>374</v>
      </c>
      <c r="K128" s="138">
        <v>66</v>
      </c>
      <c r="L128" s="220"/>
      <c r="M128" s="220"/>
      <c r="N128" s="220">
        <f t="shared" si="0"/>
        <v>0</v>
      </c>
      <c r="O128" s="220"/>
      <c r="P128" s="220"/>
      <c r="Q128" s="220"/>
      <c r="R128" s="139"/>
      <c r="T128" s="140" t="s">
        <v>5</v>
      </c>
      <c r="U128" s="38" t="s">
        <v>42</v>
      </c>
      <c r="V128" s="141">
        <v>0</v>
      </c>
      <c r="W128" s="141">
        <f t="shared" si="1"/>
        <v>0</v>
      </c>
      <c r="X128" s="141">
        <v>0</v>
      </c>
      <c r="Y128" s="141">
        <f t="shared" si="2"/>
        <v>0</v>
      </c>
      <c r="Z128" s="141">
        <v>0</v>
      </c>
      <c r="AA128" s="142">
        <f t="shared" si="3"/>
        <v>0</v>
      </c>
      <c r="AR128" s="19" t="s">
        <v>518</v>
      </c>
      <c r="AT128" s="19" t="s">
        <v>268</v>
      </c>
      <c r="AU128" s="19" t="s">
        <v>83</v>
      </c>
      <c r="AY128" s="19" t="s">
        <v>267</v>
      </c>
      <c r="BE128" s="143">
        <f t="shared" si="4"/>
        <v>0</v>
      </c>
      <c r="BF128" s="143">
        <f t="shared" si="5"/>
        <v>0</v>
      </c>
      <c r="BG128" s="143">
        <f t="shared" si="6"/>
        <v>0</v>
      </c>
      <c r="BH128" s="143">
        <f t="shared" si="7"/>
        <v>0</v>
      </c>
      <c r="BI128" s="143">
        <f t="shared" si="8"/>
        <v>0</v>
      </c>
      <c r="BJ128" s="19" t="s">
        <v>102</v>
      </c>
      <c r="BK128" s="143">
        <f t="shared" si="9"/>
        <v>0</v>
      </c>
      <c r="BL128" s="19" t="s">
        <v>518</v>
      </c>
      <c r="BM128" s="19" t="s">
        <v>384</v>
      </c>
    </row>
    <row r="129" spans="2:65" s="1" customFormat="1" ht="16.5" customHeight="1">
      <c r="B129" s="134"/>
      <c r="C129" s="135" t="s">
        <v>331</v>
      </c>
      <c r="D129" s="135" t="s">
        <v>268</v>
      </c>
      <c r="E129" s="136" t="s">
        <v>3856</v>
      </c>
      <c r="F129" s="219" t="s">
        <v>3857</v>
      </c>
      <c r="G129" s="219"/>
      <c r="H129" s="219"/>
      <c r="I129" s="219"/>
      <c r="J129" s="137" t="s">
        <v>374</v>
      </c>
      <c r="K129" s="138">
        <v>1</v>
      </c>
      <c r="L129" s="220"/>
      <c r="M129" s="220"/>
      <c r="N129" s="220">
        <f t="shared" si="0"/>
        <v>0</v>
      </c>
      <c r="O129" s="220"/>
      <c r="P129" s="220"/>
      <c r="Q129" s="220"/>
      <c r="R129" s="139"/>
      <c r="T129" s="140" t="s">
        <v>5</v>
      </c>
      <c r="U129" s="148" t="s">
        <v>42</v>
      </c>
      <c r="V129" s="149">
        <v>0</v>
      </c>
      <c r="W129" s="149">
        <f t="shared" si="1"/>
        <v>0</v>
      </c>
      <c r="X129" s="149">
        <v>0</v>
      </c>
      <c r="Y129" s="149">
        <f t="shared" si="2"/>
        <v>0</v>
      </c>
      <c r="Z129" s="149">
        <v>0</v>
      </c>
      <c r="AA129" s="150">
        <f t="shared" si="3"/>
        <v>0</v>
      </c>
      <c r="AR129" s="19" t="s">
        <v>518</v>
      </c>
      <c r="AT129" s="19" t="s">
        <v>268</v>
      </c>
      <c r="AU129" s="19" t="s">
        <v>83</v>
      </c>
      <c r="AY129" s="19" t="s">
        <v>267</v>
      </c>
      <c r="BE129" s="143">
        <f t="shared" si="4"/>
        <v>0</v>
      </c>
      <c r="BF129" s="143">
        <f t="shared" si="5"/>
        <v>0</v>
      </c>
      <c r="BG129" s="143">
        <f t="shared" si="6"/>
        <v>0</v>
      </c>
      <c r="BH129" s="143">
        <f t="shared" si="7"/>
        <v>0</v>
      </c>
      <c r="BI129" s="143">
        <f t="shared" si="8"/>
        <v>0</v>
      </c>
      <c r="BJ129" s="19" t="s">
        <v>102</v>
      </c>
      <c r="BK129" s="143">
        <f t="shared" si="9"/>
        <v>0</v>
      </c>
      <c r="BL129" s="19" t="s">
        <v>518</v>
      </c>
      <c r="BM129" s="19" t="s">
        <v>392</v>
      </c>
    </row>
    <row r="130" spans="2:65" s="1" customFormat="1" ht="6.95" customHeight="1">
      <c r="B130" s="53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5"/>
    </row>
  </sheetData>
  <mergeCells count="104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2:Q92"/>
    <mergeCell ref="L94:Q94"/>
    <mergeCell ref="C100:Q100"/>
    <mergeCell ref="F102:P102"/>
    <mergeCell ref="F103:P103"/>
    <mergeCell ref="F104:P104"/>
    <mergeCell ref="M106:P106"/>
    <mergeCell ref="F111:I111"/>
    <mergeCell ref="L111:M111"/>
    <mergeCell ref="N111:Q111"/>
    <mergeCell ref="F114:I114"/>
    <mergeCell ref="L114:M114"/>
    <mergeCell ref="N114:Q114"/>
    <mergeCell ref="F115:I115"/>
    <mergeCell ref="L115:M115"/>
    <mergeCell ref="N115:Q115"/>
    <mergeCell ref="H1:K1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19:I119"/>
    <mergeCell ref="L119:M119"/>
    <mergeCell ref="N119:Q119"/>
    <mergeCell ref="F120:I120"/>
    <mergeCell ref="L120:M120"/>
    <mergeCell ref="S2:AC2"/>
    <mergeCell ref="F128:I128"/>
    <mergeCell ref="L128:M128"/>
    <mergeCell ref="N128:Q128"/>
    <mergeCell ref="F129:I129"/>
    <mergeCell ref="L129:M129"/>
    <mergeCell ref="N129:Q129"/>
    <mergeCell ref="N112:Q112"/>
    <mergeCell ref="N113:Q113"/>
    <mergeCell ref="N120:Q120"/>
    <mergeCell ref="F121:I121"/>
    <mergeCell ref="L121:M121"/>
    <mergeCell ref="N121:Q121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M108:Q108"/>
    <mergeCell ref="M109:Q109"/>
  </mergeCells>
  <hyperlinks>
    <hyperlink ref="F1:G1" location="C2" display="1) Krycí list rozpočtu"/>
    <hyperlink ref="H1:K1" location="C87" display="2) Rekapitulácia rozpočtu"/>
    <hyperlink ref="L1" location="C111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N237"/>
  <sheetViews>
    <sheetView showGridLines="0" workbookViewId="0">
      <pane ySplit="1" topLeftCell="A2" activePane="bottomLeft" state="frozen"/>
      <selection pane="bottomLeft" activeCell="L234" sqref="L234:M23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 customWidth="1"/>
    <col min="66" max="66" width="0" hidden="1" customWidth="1"/>
  </cols>
  <sheetData>
    <row r="1" spans="1:66" ht="21.75" customHeight="1">
      <c r="A1" s="16"/>
      <c r="B1" s="13"/>
      <c r="C1" s="13"/>
      <c r="D1" s="14" t="s">
        <v>1</v>
      </c>
      <c r="E1" s="13"/>
      <c r="F1" s="15" t="s">
        <v>210</v>
      </c>
      <c r="G1" s="15"/>
      <c r="H1" s="214" t="s">
        <v>211</v>
      </c>
      <c r="I1" s="214"/>
      <c r="J1" s="214"/>
      <c r="K1" s="214"/>
      <c r="L1" s="15" t="s">
        <v>212</v>
      </c>
      <c r="M1" s="13"/>
      <c r="N1" s="13"/>
      <c r="O1" s="14" t="s">
        <v>213</v>
      </c>
      <c r="P1" s="13"/>
      <c r="Q1" s="13"/>
      <c r="R1" s="13"/>
      <c r="S1" s="15" t="s">
        <v>214</v>
      </c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170" t="s">
        <v>8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T2" s="19" t="s">
        <v>190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75</v>
      </c>
    </row>
    <row r="4" spans="1:66" ht="36.950000000000003" customHeight="1">
      <c r="B4" s="23"/>
      <c r="C4" s="191" t="s">
        <v>215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24"/>
      <c r="T4" s="18" t="s">
        <v>12</v>
      </c>
      <c r="AT4" s="19" t="s">
        <v>6</v>
      </c>
    </row>
    <row r="5" spans="1:66" ht="6.95" customHeight="1">
      <c r="B5" s="23"/>
      <c r="R5" s="24"/>
    </row>
    <row r="6" spans="1:66" ht="25.35" customHeight="1">
      <c r="B6" s="23"/>
      <c r="D6" s="28" t="s">
        <v>16</v>
      </c>
      <c r="F6" s="226" t="str">
        <f>'Rekapitulácia stavby'!K6</f>
        <v>Modernizácia pracovísk akútnej zdravotnej starostlivosti Gynekologicko - pôrodníckeho oddelenia v Nemocnici Krompachy</v>
      </c>
      <c r="G6" s="227"/>
      <c r="H6" s="227"/>
      <c r="I6" s="227"/>
      <c r="J6" s="227"/>
      <c r="K6" s="227"/>
      <c r="L6" s="227"/>
      <c r="M6" s="227"/>
      <c r="N6" s="227"/>
      <c r="O6" s="227"/>
      <c r="P6" s="227"/>
      <c r="R6" s="24"/>
    </row>
    <row r="7" spans="1:66" ht="25.35" customHeight="1">
      <c r="B7" s="23"/>
      <c r="D7" s="28" t="s">
        <v>216</v>
      </c>
      <c r="F7" s="226" t="s">
        <v>3576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R7" s="24"/>
    </row>
    <row r="8" spans="1:66" s="1" customFormat="1" ht="32.85" customHeight="1">
      <c r="B8" s="31"/>
      <c r="D8" s="27" t="s">
        <v>2969</v>
      </c>
      <c r="F8" s="203" t="s">
        <v>3858</v>
      </c>
      <c r="G8" s="225"/>
      <c r="H8" s="225"/>
      <c r="I8" s="225"/>
      <c r="J8" s="225"/>
      <c r="K8" s="225"/>
      <c r="L8" s="225"/>
      <c r="M8" s="225"/>
      <c r="N8" s="225"/>
      <c r="O8" s="225"/>
      <c r="P8" s="225"/>
      <c r="R8" s="32"/>
    </row>
    <row r="9" spans="1:66" s="1" customFormat="1" ht="14.45" customHeight="1">
      <c r="B9" s="31"/>
      <c r="D9" s="28" t="s">
        <v>18</v>
      </c>
      <c r="F9" s="26" t="s">
        <v>5</v>
      </c>
      <c r="M9" s="28" t="s">
        <v>19</v>
      </c>
      <c r="O9" s="26" t="s">
        <v>5</v>
      </c>
      <c r="R9" s="32"/>
    </row>
    <row r="10" spans="1:66" s="1" customFormat="1" ht="14.45" customHeight="1">
      <c r="B10" s="31"/>
      <c r="D10" s="28" t="s">
        <v>20</v>
      </c>
      <c r="F10" s="26" t="s">
        <v>21</v>
      </c>
      <c r="M10" s="28" t="s">
        <v>22</v>
      </c>
      <c r="O10" s="228" t="str">
        <f>'Rekapitulácia stavby'!AN8</f>
        <v>15. 5. 2018</v>
      </c>
      <c r="P10" s="228"/>
      <c r="R10" s="32"/>
    </row>
    <row r="11" spans="1:66" s="1" customFormat="1" ht="10.9" customHeight="1">
      <c r="B11" s="31"/>
      <c r="R11" s="32"/>
    </row>
    <row r="12" spans="1:66" s="1" customFormat="1" ht="14.45" customHeight="1">
      <c r="B12" s="31"/>
      <c r="D12" s="28" t="s">
        <v>24</v>
      </c>
      <c r="M12" s="28" t="s">
        <v>25</v>
      </c>
      <c r="O12" s="202" t="s">
        <v>5</v>
      </c>
      <c r="P12" s="202"/>
      <c r="R12" s="32"/>
    </row>
    <row r="13" spans="1:66" s="1" customFormat="1" ht="18" customHeight="1">
      <c r="B13" s="31"/>
      <c r="E13" s="26" t="s">
        <v>26</v>
      </c>
      <c r="M13" s="28" t="s">
        <v>27</v>
      </c>
      <c r="O13" s="202" t="s">
        <v>5</v>
      </c>
      <c r="P13" s="202"/>
      <c r="R13" s="32"/>
    </row>
    <row r="14" spans="1:66" s="1" customFormat="1" ht="6.95" customHeight="1">
      <c r="B14" s="31"/>
      <c r="R14" s="32"/>
    </row>
    <row r="15" spans="1:66" s="1" customFormat="1" ht="14.45" customHeight="1">
      <c r="B15" s="31"/>
      <c r="D15" s="28" t="s">
        <v>28</v>
      </c>
      <c r="M15" s="28" t="s">
        <v>25</v>
      </c>
      <c r="O15" s="202" t="s">
        <v>5</v>
      </c>
      <c r="P15" s="202"/>
      <c r="R15" s="32"/>
    </row>
    <row r="16" spans="1:66" s="1" customFormat="1" ht="18" customHeight="1">
      <c r="B16" s="31"/>
      <c r="E16" s="26" t="s">
        <v>29</v>
      </c>
      <c r="M16" s="28" t="s">
        <v>27</v>
      </c>
      <c r="O16" s="202" t="s">
        <v>5</v>
      </c>
      <c r="P16" s="202"/>
      <c r="R16" s="32"/>
    </row>
    <row r="17" spans="2:18" s="1" customFormat="1" ht="6.95" customHeight="1">
      <c r="B17" s="31"/>
      <c r="R17" s="32"/>
    </row>
    <row r="18" spans="2:18" s="1" customFormat="1" ht="14.45" customHeight="1">
      <c r="B18" s="31"/>
      <c r="D18" s="28" t="s">
        <v>30</v>
      </c>
      <c r="M18" s="28" t="s">
        <v>25</v>
      </c>
      <c r="O18" s="202" t="s">
        <v>5</v>
      </c>
      <c r="P18" s="202"/>
      <c r="R18" s="32"/>
    </row>
    <row r="19" spans="2:18" s="1" customFormat="1" ht="18" customHeight="1">
      <c r="B19" s="31"/>
      <c r="E19" s="26" t="s">
        <v>31</v>
      </c>
      <c r="M19" s="28" t="s">
        <v>27</v>
      </c>
      <c r="O19" s="202" t="s">
        <v>5</v>
      </c>
      <c r="P19" s="202"/>
      <c r="R19" s="32"/>
    </row>
    <row r="20" spans="2:18" s="1" customFormat="1" ht="6.95" customHeight="1">
      <c r="B20" s="31"/>
      <c r="R20" s="32"/>
    </row>
    <row r="21" spans="2:18" s="1" customFormat="1" ht="14.45" customHeight="1">
      <c r="B21" s="31"/>
      <c r="D21" s="28" t="s">
        <v>33</v>
      </c>
      <c r="M21" s="28" t="s">
        <v>25</v>
      </c>
      <c r="O21" s="202" t="str">
        <f>IF('Rekapitulácia stavby'!AN19="","",'Rekapitulácia stavby'!AN19)</f>
        <v/>
      </c>
      <c r="P21" s="202"/>
      <c r="R21" s="32"/>
    </row>
    <row r="22" spans="2:18" s="1" customFormat="1" ht="18" customHeight="1">
      <c r="B22" s="31"/>
      <c r="E22" s="26" t="str">
        <f>IF('Rekapitulácia stavby'!E20="","",'Rekapitulácia stavby'!E20)</f>
        <v xml:space="preserve"> </v>
      </c>
      <c r="M22" s="28" t="s">
        <v>27</v>
      </c>
      <c r="O22" s="202" t="str">
        <f>IF('Rekapitulácia stavby'!AN20="","",'Rekapitulácia stavby'!AN20)</f>
        <v/>
      </c>
      <c r="P22" s="202"/>
      <c r="R22" s="32"/>
    </row>
    <row r="23" spans="2:18" s="1" customFormat="1" ht="6.95" customHeight="1">
      <c r="B23" s="31"/>
      <c r="R23" s="32"/>
    </row>
    <row r="24" spans="2:18" s="1" customFormat="1" ht="14.45" customHeight="1">
      <c r="B24" s="31"/>
      <c r="D24" s="28" t="s">
        <v>35</v>
      </c>
      <c r="R24" s="32"/>
    </row>
    <row r="25" spans="2:18" s="1" customFormat="1" ht="16.5" customHeight="1">
      <c r="B25" s="31"/>
      <c r="E25" s="204" t="s">
        <v>5</v>
      </c>
      <c r="F25" s="204"/>
      <c r="G25" s="204"/>
      <c r="H25" s="204"/>
      <c r="I25" s="204"/>
      <c r="J25" s="204"/>
      <c r="K25" s="204"/>
      <c r="L25" s="204"/>
      <c r="R25" s="32"/>
    </row>
    <row r="26" spans="2:18" s="1" customFormat="1" ht="6.95" customHeight="1">
      <c r="B26" s="31"/>
      <c r="R26" s="32"/>
    </row>
    <row r="27" spans="2:18" s="1" customFormat="1" ht="6.95" customHeight="1">
      <c r="B27" s="31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R27" s="32"/>
    </row>
    <row r="28" spans="2:18" s="1" customFormat="1" ht="14.45" customHeight="1">
      <c r="B28" s="31"/>
      <c r="D28" s="95" t="s">
        <v>218</v>
      </c>
      <c r="M28" s="205">
        <f>N89</f>
        <v>0</v>
      </c>
      <c r="N28" s="205"/>
      <c r="O28" s="205"/>
      <c r="P28" s="205"/>
      <c r="R28" s="32"/>
    </row>
    <row r="29" spans="2:18" s="1" customFormat="1" ht="14.45" customHeight="1">
      <c r="B29" s="31"/>
      <c r="D29" s="30" t="s">
        <v>219</v>
      </c>
      <c r="M29" s="205">
        <f>N111</f>
        <v>0</v>
      </c>
      <c r="N29" s="205"/>
      <c r="O29" s="205"/>
      <c r="P29" s="205"/>
      <c r="R29" s="32"/>
    </row>
    <row r="30" spans="2:18" s="1" customFormat="1" ht="6.95" customHeight="1">
      <c r="B30" s="31"/>
      <c r="R30" s="32"/>
    </row>
    <row r="31" spans="2:18" s="1" customFormat="1" ht="25.35" customHeight="1">
      <c r="B31" s="31"/>
      <c r="D31" s="103" t="s">
        <v>38</v>
      </c>
      <c r="M31" s="237">
        <f>ROUND(M28+M29,2)</f>
        <v>0</v>
      </c>
      <c r="N31" s="225"/>
      <c r="O31" s="225"/>
      <c r="P31" s="225"/>
      <c r="R31" s="32"/>
    </row>
    <row r="32" spans="2:18" s="1" customFormat="1" ht="6.95" customHeight="1">
      <c r="B32" s="31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R32" s="32"/>
    </row>
    <row r="33" spans="2:18" s="1" customFormat="1" ht="14.45" customHeight="1">
      <c r="B33" s="31"/>
      <c r="D33" s="36" t="s">
        <v>39</v>
      </c>
      <c r="E33" s="36" t="s">
        <v>40</v>
      </c>
      <c r="F33" s="37">
        <v>0.2</v>
      </c>
      <c r="G33" s="104" t="s">
        <v>41</v>
      </c>
      <c r="H33" s="234">
        <f>ROUND((SUM(BE111:BE112)+SUM(BE131:BE236)), 2)</f>
        <v>0</v>
      </c>
      <c r="I33" s="225"/>
      <c r="J33" s="225"/>
      <c r="M33" s="234">
        <f>ROUND(ROUND((SUM(BE111:BE112)+SUM(BE131:BE236)), 2)*F33, 2)</f>
        <v>0</v>
      </c>
      <c r="N33" s="225"/>
      <c r="O33" s="225"/>
      <c r="P33" s="225"/>
      <c r="R33" s="32"/>
    </row>
    <row r="34" spans="2:18" s="1" customFormat="1" ht="14.45" customHeight="1">
      <c r="B34" s="31"/>
      <c r="E34" s="36" t="s">
        <v>42</v>
      </c>
      <c r="F34" s="37">
        <v>0.2</v>
      </c>
      <c r="G34" s="104" t="s">
        <v>41</v>
      </c>
      <c r="H34" s="234">
        <f>M31</f>
        <v>0</v>
      </c>
      <c r="I34" s="225"/>
      <c r="J34" s="225"/>
      <c r="M34" s="234">
        <f>H34*0.2</f>
        <v>0</v>
      </c>
      <c r="N34" s="225"/>
      <c r="O34" s="225"/>
      <c r="P34" s="225"/>
      <c r="R34" s="32"/>
    </row>
    <row r="35" spans="2:18" s="1" customFormat="1" ht="14.45" hidden="1" customHeight="1">
      <c r="B35" s="31"/>
      <c r="E35" s="36" t="s">
        <v>43</v>
      </c>
      <c r="F35" s="37">
        <v>0.2</v>
      </c>
      <c r="G35" s="104" t="s">
        <v>41</v>
      </c>
      <c r="H35" s="234">
        <f>ROUND((SUM(BG111:BG112)+SUM(BG131:BG236)), 2)</f>
        <v>0</v>
      </c>
      <c r="I35" s="225"/>
      <c r="J35" s="225"/>
      <c r="M35" s="234">
        <v>0</v>
      </c>
      <c r="N35" s="225"/>
      <c r="O35" s="225"/>
      <c r="P35" s="225"/>
      <c r="R35" s="32"/>
    </row>
    <row r="36" spans="2:18" s="1" customFormat="1" ht="14.45" hidden="1" customHeight="1">
      <c r="B36" s="31"/>
      <c r="E36" s="36" t="s">
        <v>44</v>
      </c>
      <c r="F36" s="37">
        <v>0.2</v>
      </c>
      <c r="G36" s="104" t="s">
        <v>41</v>
      </c>
      <c r="H36" s="234">
        <f>ROUND((SUM(BH111:BH112)+SUM(BH131:BH236)), 2)</f>
        <v>0</v>
      </c>
      <c r="I36" s="225"/>
      <c r="J36" s="225"/>
      <c r="M36" s="234">
        <v>0</v>
      </c>
      <c r="N36" s="225"/>
      <c r="O36" s="225"/>
      <c r="P36" s="225"/>
      <c r="R36" s="32"/>
    </row>
    <row r="37" spans="2:18" s="1" customFormat="1" ht="14.45" hidden="1" customHeight="1">
      <c r="B37" s="31"/>
      <c r="E37" s="36" t="s">
        <v>45</v>
      </c>
      <c r="F37" s="37">
        <v>0</v>
      </c>
      <c r="G37" s="104" t="s">
        <v>41</v>
      </c>
      <c r="H37" s="234">
        <f>ROUND((SUM(BI111:BI112)+SUM(BI131:BI236)), 2)</f>
        <v>0</v>
      </c>
      <c r="I37" s="225"/>
      <c r="J37" s="225"/>
      <c r="M37" s="234">
        <v>0</v>
      </c>
      <c r="N37" s="225"/>
      <c r="O37" s="225"/>
      <c r="P37" s="225"/>
      <c r="R37" s="32"/>
    </row>
    <row r="38" spans="2:18" s="1" customFormat="1" ht="6.95" customHeight="1">
      <c r="B38" s="31"/>
      <c r="R38" s="32"/>
    </row>
    <row r="39" spans="2:18" s="1" customFormat="1" ht="25.35" customHeight="1">
      <c r="B39" s="31"/>
      <c r="C39" s="102"/>
      <c r="D39" s="105" t="s">
        <v>46</v>
      </c>
      <c r="E39" s="67"/>
      <c r="F39" s="67"/>
      <c r="G39" s="106" t="s">
        <v>47</v>
      </c>
      <c r="H39" s="107" t="s">
        <v>48</v>
      </c>
      <c r="I39" s="67"/>
      <c r="J39" s="67"/>
      <c r="K39" s="67"/>
      <c r="L39" s="235">
        <f>SUM(M31:M37)</f>
        <v>0</v>
      </c>
      <c r="M39" s="235"/>
      <c r="N39" s="235"/>
      <c r="O39" s="235"/>
      <c r="P39" s="236"/>
      <c r="Q39" s="102"/>
      <c r="R39" s="32"/>
    </row>
    <row r="40" spans="2:18" s="1" customFormat="1" ht="14.45" customHeight="1">
      <c r="B40" s="31"/>
      <c r="R40" s="32"/>
    </row>
    <row r="41" spans="2:18" s="1" customFormat="1" ht="14.45" customHeight="1">
      <c r="B41" s="31"/>
      <c r="R41" s="32"/>
    </row>
    <row r="42" spans="2:18">
      <c r="B42" s="23"/>
      <c r="R42" s="24"/>
    </row>
    <row r="43" spans="2:18">
      <c r="B43" s="23"/>
      <c r="R43" s="24"/>
    </row>
    <row r="44" spans="2:18">
      <c r="B44" s="23"/>
      <c r="R44" s="24"/>
    </row>
    <row r="45" spans="2:18">
      <c r="B45" s="23"/>
      <c r="R45" s="24"/>
    </row>
    <row r="46" spans="2:18">
      <c r="B46" s="23"/>
      <c r="R46" s="24"/>
    </row>
    <row r="47" spans="2:18">
      <c r="B47" s="23"/>
      <c r="R47" s="24"/>
    </row>
    <row r="48" spans="2:18">
      <c r="B48" s="23"/>
      <c r="R48" s="24"/>
    </row>
    <row r="49" spans="2:18">
      <c r="B49" s="23"/>
      <c r="R49" s="24"/>
    </row>
    <row r="50" spans="2:18" s="1" customFormat="1" ht="15">
      <c r="B50" s="31"/>
      <c r="D50" s="44" t="s">
        <v>49</v>
      </c>
      <c r="E50" s="45"/>
      <c r="F50" s="45"/>
      <c r="G50" s="45"/>
      <c r="H50" s="46"/>
      <c r="J50" s="44" t="s">
        <v>50</v>
      </c>
      <c r="K50" s="45"/>
      <c r="L50" s="45"/>
      <c r="M50" s="45"/>
      <c r="N50" s="45"/>
      <c r="O50" s="45"/>
      <c r="P50" s="46"/>
      <c r="R50" s="32"/>
    </row>
    <row r="51" spans="2:18">
      <c r="B51" s="23"/>
      <c r="D51" s="47"/>
      <c r="H51" s="48"/>
      <c r="J51" s="47"/>
      <c r="P51" s="48"/>
      <c r="R51" s="24"/>
    </row>
    <row r="52" spans="2:18">
      <c r="B52" s="23"/>
      <c r="D52" s="47"/>
      <c r="H52" s="48"/>
      <c r="J52" s="47"/>
      <c r="P52" s="48"/>
      <c r="R52" s="24"/>
    </row>
    <row r="53" spans="2:18">
      <c r="B53" s="23"/>
      <c r="D53" s="47"/>
      <c r="H53" s="48"/>
      <c r="J53" s="47"/>
      <c r="P53" s="48"/>
      <c r="R53" s="24"/>
    </row>
    <row r="54" spans="2:18">
      <c r="B54" s="23"/>
      <c r="D54" s="47"/>
      <c r="H54" s="48"/>
      <c r="J54" s="47"/>
      <c r="P54" s="48"/>
      <c r="R54" s="24"/>
    </row>
    <row r="55" spans="2:18">
      <c r="B55" s="23"/>
      <c r="D55" s="47"/>
      <c r="H55" s="48"/>
      <c r="J55" s="47"/>
      <c r="P55" s="48"/>
      <c r="R55" s="24"/>
    </row>
    <row r="56" spans="2:18">
      <c r="B56" s="23"/>
      <c r="D56" s="47"/>
      <c r="H56" s="48"/>
      <c r="J56" s="47"/>
      <c r="P56" s="48"/>
      <c r="R56" s="24"/>
    </row>
    <row r="57" spans="2:18">
      <c r="B57" s="23"/>
      <c r="D57" s="47"/>
      <c r="H57" s="48"/>
      <c r="J57" s="47"/>
      <c r="P57" s="48"/>
      <c r="R57" s="24"/>
    </row>
    <row r="58" spans="2:18">
      <c r="B58" s="23"/>
      <c r="D58" s="47"/>
      <c r="H58" s="48"/>
      <c r="J58" s="47"/>
      <c r="P58" s="48"/>
      <c r="R58" s="24"/>
    </row>
    <row r="59" spans="2:18" s="1" customFormat="1" ht="15">
      <c r="B59" s="31"/>
      <c r="D59" s="49" t="s">
        <v>51</v>
      </c>
      <c r="E59" s="50"/>
      <c r="F59" s="50"/>
      <c r="G59" s="51" t="s">
        <v>52</v>
      </c>
      <c r="H59" s="52"/>
      <c r="J59" s="49" t="s">
        <v>51</v>
      </c>
      <c r="K59" s="50"/>
      <c r="L59" s="50"/>
      <c r="M59" s="50"/>
      <c r="N59" s="51" t="s">
        <v>52</v>
      </c>
      <c r="O59" s="50"/>
      <c r="P59" s="52"/>
      <c r="R59" s="32"/>
    </row>
    <row r="60" spans="2:18">
      <c r="B60" s="23"/>
      <c r="R60" s="24"/>
    </row>
    <row r="61" spans="2:18" s="1" customFormat="1" ht="15">
      <c r="B61" s="31"/>
      <c r="D61" s="44" t="s">
        <v>53</v>
      </c>
      <c r="E61" s="45"/>
      <c r="F61" s="45"/>
      <c r="G61" s="45"/>
      <c r="H61" s="46"/>
      <c r="J61" s="44" t="s">
        <v>54</v>
      </c>
      <c r="K61" s="45"/>
      <c r="L61" s="45"/>
      <c r="M61" s="45"/>
      <c r="N61" s="45"/>
      <c r="O61" s="45"/>
      <c r="P61" s="46"/>
      <c r="R61" s="32"/>
    </row>
    <row r="62" spans="2:18">
      <c r="B62" s="23"/>
      <c r="D62" s="47"/>
      <c r="H62" s="48"/>
      <c r="J62" s="47"/>
      <c r="P62" s="48"/>
      <c r="R62" s="24"/>
    </row>
    <row r="63" spans="2:18">
      <c r="B63" s="23"/>
      <c r="D63" s="47"/>
      <c r="H63" s="48"/>
      <c r="J63" s="47"/>
      <c r="P63" s="48"/>
      <c r="R63" s="24"/>
    </row>
    <row r="64" spans="2:18">
      <c r="B64" s="23"/>
      <c r="D64" s="47"/>
      <c r="H64" s="48"/>
      <c r="J64" s="47"/>
      <c r="P64" s="48"/>
      <c r="R64" s="24"/>
    </row>
    <row r="65" spans="2:18">
      <c r="B65" s="23"/>
      <c r="D65" s="47"/>
      <c r="H65" s="48"/>
      <c r="J65" s="47"/>
      <c r="P65" s="48"/>
      <c r="R65" s="24"/>
    </row>
    <row r="66" spans="2:18">
      <c r="B66" s="23"/>
      <c r="D66" s="47"/>
      <c r="H66" s="48"/>
      <c r="J66" s="47"/>
      <c r="P66" s="48"/>
      <c r="R66" s="24"/>
    </row>
    <row r="67" spans="2:18">
      <c r="B67" s="23"/>
      <c r="D67" s="47"/>
      <c r="H67" s="48"/>
      <c r="J67" s="47"/>
      <c r="P67" s="48"/>
      <c r="R67" s="24"/>
    </row>
    <row r="68" spans="2:18">
      <c r="B68" s="23"/>
      <c r="D68" s="47"/>
      <c r="H68" s="48"/>
      <c r="J68" s="47"/>
      <c r="P68" s="48"/>
      <c r="R68" s="24"/>
    </row>
    <row r="69" spans="2:18">
      <c r="B69" s="23"/>
      <c r="D69" s="47"/>
      <c r="H69" s="48"/>
      <c r="J69" s="47"/>
      <c r="P69" s="48"/>
      <c r="R69" s="24"/>
    </row>
    <row r="70" spans="2:18" s="1" customFormat="1" ht="15">
      <c r="B70" s="31"/>
      <c r="D70" s="49" t="s">
        <v>51</v>
      </c>
      <c r="E70" s="50"/>
      <c r="F70" s="50"/>
      <c r="G70" s="51" t="s">
        <v>52</v>
      </c>
      <c r="H70" s="52"/>
      <c r="J70" s="49" t="s">
        <v>51</v>
      </c>
      <c r="K70" s="50"/>
      <c r="L70" s="50"/>
      <c r="M70" s="50"/>
      <c r="N70" s="51" t="s">
        <v>52</v>
      </c>
      <c r="O70" s="50"/>
      <c r="P70" s="52"/>
      <c r="R70" s="32"/>
    </row>
    <row r="71" spans="2:18" s="1" customFormat="1" ht="14.4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  <row r="75" spans="2:18" s="1" customFormat="1" ht="6.9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/>
    </row>
    <row r="76" spans="2:18" s="1" customFormat="1" ht="36.950000000000003" customHeight="1">
      <c r="B76" s="31"/>
      <c r="C76" s="191" t="s">
        <v>220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2"/>
    </row>
    <row r="77" spans="2:18" s="1" customFormat="1" ht="6.95" customHeight="1">
      <c r="B77" s="31"/>
      <c r="R77" s="32"/>
    </row>
    <row r="78" spans="2:18" s="1" customFormat="1" ht="30" customHeight="1">
      <c r="B78" s="31"/>
      <c r="C78" s="28" t="s">
        <v>16</v>
      </c>
      <c r="F78" s="226" t="str">
        <f>F6</f>
        <v>Modernizácia pracovísk akútnej zdravotnej starostlivosti Gynekologicko - pôrodníckeho oddelenia v Nemocnici Krompachy</v>
      </c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R78" s="32"/>
    </row>
    <row r="79" spans="2:18" ht="30" customHeight="1">
      <c r="B79" s="23"/>
      <c r="C79" s="28" t="s">
        <v>216</v>
      </c>
      <c r="F79" s="226" t="s">
        <v>3576</v>
      </c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R79" s="24"/>
    </row>
    <row r="80" spans="2:18" s="1" customFormat="1" ht="36.950000000000003" customHeight="1">
      <c r="B80" s="31"/>
      <c r="C80" s="62" t="s">
        <v>2969</v>
      </c>
      <c r="F80" s="193" t="str">
        <f>F8</f>
        <v>08.9 - Štrukturovaná kabeláž pasívna časť 1.PP-3.NP</v>
      </c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R80" s="32"/>
    </row>
    <row r="81" spans="2:47" s="1" customFormat="1" ht="6.95" customHeight="1">
      <c r="B81" s="31"/>
      <c r="R81" s="32"/>
    </row>
    <row r="82" spans="2:47" s="1" customFormat="1" ht="18" customHeight="1">
      <c r="B82" s="31"/>
      <c r="C82" s="28" t="s">
        <v>20</v>
      </c>
      <c r="F82" s="26" t="str">
        <f>F10</f>
        <v>Nemocnica Krompachy</v>
      </c>
      <c r="K82" s="28" t="s">
        <v>22</v>
      </c>
      <c r="M82" s="228" t="str">
        <f>IF(O10="","",O10)</f>
        <v>15. 5. 2018</v>
      </c>
      <c r="N82" s="228"/>
      <c r="O82" s="228"/>
      <c r="P82" s="228"/>
      <c r="R82" s="32"/>
    </row>
    <row r="83" spans="2:47" s="1" customFormat="1" ht="6.95" customHeight="1">
      <c r="B83" s="31"/>
      <c r="R83" s="32"/>
    </row>
    <row r="84" spans="2:47" s="1" customFormat="1" ht="15">
      <c r="B84" s="31"/>
      <c r="C84" s="28" t="s">
        <v>24</v>
      </c>
      <c r="F84" s="26" t="str">
        <f>E13</f>
        <v xml:space="preserve">Nemocnica Krompachy spol., s.r.o., </v>
      </c>
      <c r="K84" s="28" t="s">
        <v>30</v>
      </c>
      <c r="M84" s="202" t="str">
        <f>E19</f>
        <v>ODYSEA-PROJEKT s.r.o. Košice , Ing Komjáthy L.</v>
      </c>
      <c r="N84" s="202"/>
      <c r="O84" s="202"/>
      <c r="P84" s="202"/>
      <c r="Q84" s="202"/>
      <c r="R84" s="32"/>
    </row>
    <row r="85" spans="2:47" s="1" customFormat="1" ht="14.45" customHeight="1">
      <c r="B85" s="31"/>
      <c r="C85" s="28" t="s">
        <v>28</v>
      </c>
      <c r="F85" s="26" t="str">
        <f>IF(E16="","",E16)</f>
        <v>Výber</v>
      </c>
      <c r="K85" s="28" t="s">
        <v>33</v>
      </c>
      <c r="M85" s="202" t="str">
        <f>E22</f>
        <v xml:space="preserve"> </v>
      </c>
      <c r="N85" s="202"/>
      <c r="O85" s="202"/>
      <c r="P85" s="202"/>
      <c r="Q85" s="202"/>
      <c r="R85" s="32"/>
    </row>
    <row r="86" spans="2:47" s="1" customFormat="1" ht="10.35" customHeight="1">
      <c r="B86" s="31"/>
      <c r="R86" s="32"/>
    </row>
    <row r="87" spans="2:47" s="1" customFormat="1" ht="29.25" customHeight="1">
      <c r="B87" s="31"/>
      <c r="C87" s="232" t="s">
        <v>221</v>
      </c>
      <c r="D87" s="233"/>
      <c r="E87" s="233"/>
      <c r="F87" s="233"/>
      <c r="G87" s="233"/>
      <c r="H87" s="102"/>
      <c r="I87" s="102"/>
      <c r="J87" s="102"/>
      <c r="K87" s="102"/>
      <c r="L87" s="102"/>
      <c r="M87" s="102"/>
      <c r="N87" s="232" t="s">
        <v>222</v>
      </c>
      <c r="O87" s="233"/>
      <c r="P87" s="233"/>
      <c r="Q87" s="233"/>
      <c r="R87" s="32"/>
    </row>
    <row r="88" spans="2:47" s="1" customFormat="1" ht="10.35" customHeight="1">
      <c r="B88" s="31"/>
      <c r="R88" s="32"/>
    </row>
    <row r="89" spans="2:47" s="1" customFormat="1" ht="29.25" customHeight="1">
      <c r="B89" s="31"/>
      <c r="C89" s="108" t="s">
        <v>223</v>
      </c>
      <c r="N89" s="168">
        <f>N131</f>
        <v>0</v>
      </c>
      <c r="O89" s="223"/>
      <c r="P89" s="223"/>
      <c r="Q89" s="223"/>
      <c r="R89" s="32"/>
      <c r="AU89" s="19" t="s">
        <v>224</v>
      </c>
    </row>
    <row r="90" spans="2:47" s="7" customFormat="1" ht="24.95" customHeight="1">
      <c r="B90" s="109"/>
      <c r="D90" s="110" t="s">
        <v>3859</v>
      </c>
      <c r="N90" s="218">
        <f>N132</f>
        <v>0</v>
      </c>
      <c r="O90" s="231"/>
      <c r="P90" s="231"/>
      <c r="Q90" s="231"/>
      <c r="R90" s="111"/>
    </row>
    <row r="91" spans="2:47" s="8" customFormat="1" ht="19.899999999999999" customHeight="1">
      <c r="B91" s="112"/>
      <c r="D91" s="113" t="s">
        <v>3860</v>
      </c>
      <c r="N91" s="172">
        <f>N133</f>
        <v>0</v>
      </c>
      <c r="O91" s="173"/>
      <c r="P91" s="173"/>
      <c r="Q91" s="173"/>
      <c r="R91" s="114"/>
    </row>
    <row r="92" spans="2:47" s="8" customFormat="1" ht="19.899999999999999" customHeight="1">
      <c r="B92" s="112"/>
      <c r="D92" s="113" t="s">
        <v>3861</v>
      </c>
      <c r="N92" s="172">
        <f>N144</f>
        <v>0</v>
      </c>
      <c r="O92" s="173"/>
      <c r="P92" s="173"/>
      <c r="Q92" s="173"/>
      <c r="R92" s="114"/>
    </row>
    <row r="93" spans="2:47" s="8" customFormat="1" ht="19.899999999999999" customHeight="1">
      <c r="B93" s="112"/>
      <c r="D93" s="113" t="s">
        <v>3862</v>
      </c>
      <c r="N93" s="172">
        <f>N155</f>
        <v>0</v>
      </c>
      <c r="O93" s="173"/>
      <c r="P93" s="173"/>
      <c r="Q93" s="173"/>
      <c r="R93" s="114"/>
    </row>
    <row r="94" spans="2:47" s="8" customFormat="1" ht="19.899999999999999" customHeight="1">
      <c r="B94" s="112"/>
      <c r="D94" s="113" t="s">
        <v>3863</v>
      </c>
      <c r="N94" s="172">
        <f>N161</f>
        <v>0</v>
      </c>
      <c r="O94" s="173"/>
      <c r="P94" s="173"/>
      <c r="Q94" s="173"/>
      <c r="R94" s="114"/>
    </row>
    <row r="95" spans="2:47" s="8" customFormat="1" ht="19.899999999999999" customHeight="1">
      <c r="B95" s="112"/>
      <c r="D95" s="113" t="s">
        <v>3864</v>
      </c>
      <c r="N95" s="172">
        <f>N163</f>
        <v>0</v>
      </c>
      <c r="O95" s="173"/>
      <c r="P95" s="173"/>
      <c r="Q95" s="173"/>
      <c r="R95" s="114"/>
    </row>
    <row r="96" spans="2:47" s="7" customFormat="1" ht="24.95" customHeight="1">
      <c r="B96" s="109"/>
      <c r="D96" s="110" t="s">
        <v>3865</v>
      </c>
      <c r="N96" s="218">
        <f>N165</f>
        <v>0</v>
      </c>
      <c r="O96" s="231"/>
      <c r="P96" s="231"/>
      <c r="Q96" s="231"/>
      <c r="R96" s="111"/>
    </row>
    <row r="97" spans="2:21" s="8" customFormat="1" ht="19.899999999999999" customHeight="1">
      <c r="B97" s="112"/>
      <c r="D97" s="113" t="s">
        <v>3866</v>
      </c>
      <c r="N97" s="172">
        <f>N166</f>
        <v>0</v>
      </c>
      <c r="O97" s="173"/>
      <c r="P97" s="173"/>
      <c r="Q97" s="173"/>
      <c r="R97" s="114"/>
    </row>
    <row r="98" spans="2:21" s="8" customFormat="1" ht="19.899999999999999" customHeight="1">
      <c r="B98" s="112"/>
      <c r="D98" s="113" t="s">
        <v>3862</v>
      </c>
      <c r="N98" s="172">
        <f>N176</f>
        <v>0</v>
      </c>
      <c r="O98" s="173"/>
      <c r="P98" s="173"/>
      <c r="Q98" s="173"/>
      <c r="R98" s="114"/>
    </row>
    <row r="99" spans="2:21" s="8" customFormat="1" ht="19.899999999999999" customHeight="1">
      <c r="B99" s="112"/>
      <c r="D99" s="113" t="s">
        <v>3863</v>
      </c>
      <c r="N99" s="172">
        <f>N183</f>
        <v>0</v>
      </c>
      <c r="O99" s="173"/>
      <c r="P99" s="173"/>
      <c r="Q99" s="173"/>
      <c r="R99" s="114"/>
    </row>
    <row r="100" spans="2:21" s="8" customFormat="1" ht="19.899999999999999" customHeight="1">
      <c r="B100" s="112"/>
      <c r="D100" s="113" t="s">
        <v>3864</v>
      </c>
      <c r="N100" s="172">
        <f>N185</f>
        <v>0</v>
      </c>
      <c r="O100" s="173"/>
      <c r="P100" s="173"/>
      <c r="Q100" s="173"/>
      <c r="R100" s="114"/>
    </row>
    <row r="101" spans="2:21" s="7" customFormat="1" ht="24.95" customHeight="1">
      <c r="B101" s="109"/>
      <c r="D101" s="110" t="s">
        <v>3867</v>
      </c>
      <c r="N101" s="218">
        <f>N193</f>
        <v>0</v>
      </c>
      <c r="O101" s="231"/>
      <c r="P101" s="231"/>
      <c r="Q101" s="231"/>
      <c r="R101" s="111"/>
    </row>
    <row r="102" spans="2:21" s="8" customFormat="1" ht="19.899999999999999" customHeight="1">
      <c r="B102" s="112"/>
      <c r="D102" s="113" t="s">
        <v>3868</v>
      </c>
      <c r="N102" s="172">
        <f>N194</f>
        <v>0</v>
      </c>
      <c r="O102" s="173"/>
      <c r="P102" s="173"/>
      <c r="Q102" s="173"/>
      <c r="R102" s="114"/>
    </row>
    <row r="103" spans="2:21" s="8" customFormat="1" ht="19.899999999999999" customHeight="1">
      <c r="B103" s="112"/>
      <c r="D103" s="113" t="s">
        <v>3869</v>
      </c>
      <c r="N103" s="172">
        <f>N196</f>
        <v>0</v>
      </c>
      <c r="O103" s="173"/>
      <c r="P103" s="173"/>
      <c r="Q103" s="173"/>
      <c r="R103" s="114"/>
    </row>
    <row r="104" spans="2:21" s="8" customFormat="1" ht="19.899999999999999" customHeight="1">
      <c r="B104" s="112"/>
      <c r="D104" s="113" t="s">
        <v>3870</v>
      </c>
      <c r="N104" s="172">
        <f>N201</f>
        <v>0</v>
      </c>
      <c r="O104" s="173"/>
      <c r="P104" s="173"/>
      <c r="Q104" s="173"/>
      <c r="R104" s="114"/>
    </row>
    <row r="105" spans="2:21" s="8" customFormat="1" ht="19.899999999999999" customHeight="1">
      <c r="B105" s="112"/>
      <c r="D105" s="113" t="s">
        <v>3871</v>
      </c>
      <c r="N105" s="172">
        <f>N204</f>
        <v>0</v>
      </c>
      <c r="O105" s="173"/>
      <c r="P105" s="173"/>
      <c r="Q105" s="173"/>
      <c r="R105" s="114"/>
    </row>
    <row r="106" spans="2:21" s="7" customFormat="1" ht="24.95" customHeight="1">
      <c r="B106" s="109"/>
      <c r="D106" s="110" t="s">
        <v>3872</v>
      </c>
      <c r="N106" s="218">
        <f>N215</f>
        <v>0</v>
      </c>
      <c r="O106" s="231"/>
      <c r="P106" s="231"/>
      <c r="Q106" s="231"/>
      <c r="R106" s="111"/>
    </row>
    <row r="107" spans="2:21" s="8" customFormat="1" ht="19.899999999999999" customHeight="1">
      <c r="B107" s="112"/>
      <c r="D107" s="113" t="s">
        <v>3873</v>
      </c>
      <c r="N107" s="172">
        <f>N216</f>
        <v>0</v>
      </c>
      <c r="O107" s="173"/>
      <c r="P107" s="173"/>
      <c r="Q107" s="173"/>
      <c r="R107" s="114"/>
    </row>
    <row r="108" spans="2:21" s="8" customFormat="1" ht="19.899999999999999" customHeight="1">
      <c r="B108" s="112"/>
      <c r="D108" s="113" t="s">
        <v>3874</v>
      </c>
      <c r="N108" s="172">
        <f>N230</f>
        <v>0</v>
      </c>
      <c r="O108" s="173"/>
      <c r="P108" s="173"/>
      <c r="Q108" s="173"/>
      <c r="R108" s="114"/>
    </row>
    <row r="109" spans="2:21" s="8" customFormat="1" ht="19.899999999999999" customHeight="1">
      <c r="B109" s="112"/>
      <c r="D109" s="113" t="s">
        <v>3875</v>
      </c>
      <c r="N109" s="172">
        <f>N233</f>
        <v>0</v>
      </c>
      <c r="O109" s="173"/>
      <c r="P109" s="173"/>
      <c r="Q109" s="173"/>
      <c r="R109" s="114"/>
    </row>
    <row r="110" spans="2:21" s="1" customFormat="1" ht="21.75" customHeight="1">
      <c r="B110" s="31"/>
      <c r="R110" s="32"/>
    </row>
    <row r="111" spans="2:21" s="1" customFormat="1" ht="29.25" customHeight="1">
      <c r="B111" s="31"/>
      <c r="C111" s="108" t="s">
        <v>252</v>
      </c>
      <c r="N111" s="223">
        <v>0</v>
      </c>
      <c r="O111" s="224"/>
      <c r="P111" s="224"/>
      <c r="Q111" s="224"/>
      <c r="R111" s="32"/>
      <c r="T111" s="115"/>
      <c r="U111" s="116" t="s">
        <v>39</v>
      </c>
    </row>
    <row r="112" spans="2:21" s="1" customFormat="1" ht="18" customHeight="1">
      <c r="B112" s="31"/>
      <c r="R112" s="32"/>
    </row>
    <row r="113" spans="2:18" s="1" customFormat="1" ht="29.25" customHeight="1">
      <c r="B113" s="31"/>
      <c r="C113" s="101" t="s">
        <v>209</v>
      </c>
      <c r="D113" s="102"/>
      <c r="E113" s="102"/>
      <c r="F113" s="102"/>
      <c r="G113" s="102"/>
      <c r="H113" s="102"/>
      <c r="I113" s="102"/>
      <c r="J113" s="102"/>
      <c r="K113" s="102"/>
      <c r="L113" s="169">
        <f>ROUND(SUM(N89+N111),2)</f>
        <v>0</v>
      </c>
      <c r="M113" s="169"/>
      <c r="N113" s="169"/>
      <c r="O113" s="169"/>
      <c r="P113" s="169"/>
      <c r="Q113" s="169"/>
      <c r="R113" s="32"/>
    </row>
    <row r="114" spans="2:18" s="1" customFormat="1" ht="6.95" customHeight="1"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5"/>
    </row>
    <row r="118" spans="2:18" s="1" customFormat="1" ht="6.95" customHeight="1">
      <c r="B118" s="56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8"/>
    </row>
    <row r="119" spans="2:18" s="1" customFormat="1" ht="36.950000000000003" customHeight="1">
      <c r="B119" s="31"/>
      <c r="C119" s="191" t="s">
        <v>253</v>
      </c>
      <c r="D119" s="225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32"/>
    </row>
    <row r="120" spans="2:18" s="1" customFormat="1" ht="6.95" customHeight="1">
      <c r="B120" s="31"/>
      <c r="R120" s="32"/>
    </row>
    <row r="121" spans="2:18" s="1" customFormat="1" ht="30" customHeight="1">
      <c r="B121" s="31"/>
      <c r="C121" s="28" t="s">
        <v>16</v>
      </c>
      <c r="F121" s="226" t="str">
        <f>F6</f>
        <v>Modernizácia pracovísk akútnej zdravotnej starostlivosti Gynekologicko - pôrodníckeho oddelenia v Nemocnici Krompachy</v>
      </c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R121" s="32"/>
    </row>
    <row r="122" spans="2:18" ht="30" customHeight="1">
      <c r="B122" s="23"/>
      <c r="C122" s="28" t="s">
        <v>216</v>
      </c>
      <c r="F122" s="226" t="s">
        <v>3576</v>
      </c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R122" s="24"/>
    </row>
    <row r="123" spans="2:18" s="1" customFormat="1" ht="36.950000000000003" customHeight="1">
      <c r="B123" s="31"/>
      <c r="C123" s="62" t="s">
        <v>2969</v>
      </c>
      <c r="F123" s="193" t="str">
        <f>F8</f>
        <v>08.9 - Štrukturovaná kabeláž pasívna časť 1.PP-3.NP</v>
      </c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R123" s="32"/>
    </row>
    <row r="124" spans="2:18" s="1" customFormat="1" ht="6.95" customHeight="1">
      <c r="B124" s="31"/>
      <c r="R124" s="32"/>
    </row>
    <row r="125" spans="2:18" s="1" customFormat="1" ht="18" customHeight="1">
      <c r="B125" s="31"/>
      <c r="C125" s="28" t="s">
        <v>20</v>
      </c>
      <c r="F125" s="26" t="str">
        <f>F10</f>
        <v>Nemocnica Krompachy</v>
      </c>
      <c r="K125" s="28" t="s">
        <v>22</v>
      </c>
      <c r="M125" s="228" t="str">
        <f>IF(O10="","",O10)</f>
        <v>15. 5. 2018</v>
      </c>
      <c r="N125" s="228"/>
      <c r="O125" s="228"/>
      <c r="P125" s="228"/>
      <c r="R125" s="32"/>
    </row>
    <row r="126" spans="2:18" s="1" customFormat="1" ht="6.95" customHeight="1">
      <c r="B126" s="31"/>
      <c r="R126" s="32"/>
    </row>
    <row r="127" spans="2:18" s="1" customFormat="1" ht="15">
      <c r="B127" s="31"/>
      <c r="C127" s="28" t="s">
        <v>24</v>
      </c>
      <c r="F127" s="26" t="str">
        <f>E13</f>
        <v xml:space="preserve">Nemocnica Krompachy spol., s.r.o., </v>
      </c>
      <c r="K127" s="28" t="s">
        <v>30</v>
      </c>
      <c r="M127" s="202" t="str">
        <f>E19</f>
        <v>ODYSEA-PROJEKT s.r.o. Košice , Ing Komjáthy L.</v>
      </c>
      <c r="N127" s="202"/>
      <c r="O127" s="202"/>
      <c r="P127" s="202"/>
      <c r="Q127" s="202"/>
      <c r="R127" s="32"/>
    </row>
    <row r="128" spans="2:18" s="1" customFormat="1" ht="14.45" customHeight="1">
      <c r="B128" s="31"/>
      <c r="C128" s="28" t="s">
        <v>28</v>
      </c>
      <c r="F128" s="26" t="str">
        <f>IF(E16="","",E16)</f>
        <v>Výber</v>
      </c>
      <c r="K128" s="28" t="s">
        <v>33</v>
      </c>
      <c r="M128" s="202" t="str">
        <f>E22</f>
        <v xml:space="preserve"> </v>
      </c>
      <c r="N128" s="202"/>
      <c r="O128" s="202"/>
      <c r="P128" s="202"/>
      <c r="Q128" s="202"/>
      <c r="R128" s="32"/>
    </row>
    <row r="129" spans="2:65" s="1" customFormat="1" ht="10.35" customHeight="1">
      <c r="B129" s="31"/>
      <c r="R129" s="32"/>
    </row>
    <row r="130" spans="2:65" s="9" customFormat="1" ht="29.25" customHeight="1">
      <c r="B130" s="117"/>
      <c r="C130" s="118" t="s">
        <v>254</v>
      </c>
      <c r="D130" s="119" t="s">
        <v>255</v>
      </c>
      <c r="E130" s="119" t="s">
        <v>57</v>
      </c>
      <c r="F130" s="229" t="s">
        <v>256</v>
      </c>
      <c r="G130" s="229"/>
      <c r="H130" s="229"/>
      <c r="I130" s="229"/>
      <c r="J130" s="119" t="s">
        <v>257</v>
      </c>
      <c r="K130" s="119" t="s">
        <v>258</v>
      </c>
      <c r="L130" s="229" t="s">
        <v>259</v>
      </c>
      <c r="M130" s="229"/>
      <c r="N130" s="229" t="s">
        <v>222</v>
      </c>
      <c r="O130" s="229"/>
      <c r="P130" s="229"/>
      <c r="Q130" s="230"/>
      <c r="R130" s="120"/>
      <c r="T130" s="68" t="s">
        <v>260</v>
      </c>
      <c r="U130" s="69" t="s">
        <v>39</v>
      </c>
      <c r="V130" s="69" t="s">
        <v>261</v>
      </c>
      <c r="W130" s="69" t="s">
        <v>262</v>
      </c>
      <c r="X130" s="69" t="s">
        <v>263</v>
      </c>
      <c r="Y130" s="69" t="s">
        <v>264</v>
      </c>
      <c r="Z130" s="69" t="s">
        <v>265</v>
      </c>
      <c r="AA130" s="70" t="s">
        <v>266</v>
      </c>
    </row>
    <row r="131" spans="2:65" s="1" customFormat="1" ht="29.25" customHeight="1">
      <c r="B131" s="31"/>
      <c r="C131" s="72" t="s">
        <v>218</v>
      </c>
      <c r="N131" s="215">
        <f>BK131</f>
        <v>0</v>
      </c>
      <c r="O131" s="216"/>
      <c r="P131" s="216"/>
      <c r="Q131" s="216"/>
      <c r="R131" s="32"/>
      <c r="T131" s="71"/>
      <c r="U131" s="45"/>
      <c r="V131" s="45"/>
      <c r="W131" s="121">
        <f>W132+W165+W193+W215</f>
        <v>0</v>
      </c>
      <c r="X131" s="45"/>
      <c r="Y131" s="121">
        <f>Y132+Y165+Y193+Y215</f>
        <v>0</v>
      </c>
      <c r="Z131" s="45"/>
      <c r="AA131" s="122">
        <f>AA132+AA165+AA193+AA215</f>
        <v>0</v>
      </c>
      <c r="AT131" s="19" t="s">
        <v>74</v>
      </c>
      <c r="AU131" s="19" t="s">
        <v>224</v>
      </c>
      <c r="BK131" s="123">
        <f>BK132+BK165+BK193+BK215</f>
        <v>0</v>
      </c>
    </row>
    <row r="132" spans="2:65" s="10" customFormat="1" ht="37.35" customHeight="1">
      <c r="B132" s="124"/>
      <c r="D132" s="125" t="s">
        <v>3859</v>
      </c>
      <c r="E132" s="125"/>
      <c r="F132" s="125"/>
      <c r="G132" s="125"/>
      <c r="H132" s="125"/>
      <c r="I132" s="125"/>
      <c r="J132" s="125"/>
      <c r="K132" s="125"/>
      <c r="L132" s="125"/>
      <c r="M132" s="125"/>
      <c r="N132" s="217">
        <f>BK132</f>
        <v>0</v>
      </c>
      <c r="O132" s="218"/>
      <c r="P132" s="218"/>
      <c r="Q132" s="218"/>
      <c r="R132" s="126"/>
      <c r="T132" s="127"/>
      <c r="W132" s="128">
        <f>W133+W144+W155+W161+W163</f>
        <v>0</v>
      </c>
      <c r="Y132" s="128">
        <f>Y133+Y144+Y155+Y161+Y163</f>
        <v>0</v>
      </c>
      <c r="AA132" s="129">
        <f>AA133+AA144+AA155+AA161+AA163</f>
        <v>0</v>
      </c>
      <c r="AR132" s="130" t="s">
        <v>277</v>
      </c>
      <c r="AT132" s="131" t="s">
        <v>74</v>
      </c>
      <c r="AU132" s="131" t="s">
        <v>75</v>
      </c>
      <c r="AY132" s="130" t="s">
        <v>267</v>
      </c>
      <c r="BK132" s="132">
        <f>BK133+BK144+BK155+BK161+BK163</f>
        <v>0</v>
      </c>
    </row>
    <row r="133" spans="2:65" s="10" customFormat="1" ht="19.899999999999999" customHeight="1">
      <c r="B133" s="124"/>
      <c r="D133" s="133" t="s">
        <v>3860</v>
      </c>
      <c r="E133" s="133"/>
      <c r="F133" s="133"/>
      <c r="G133" s="133"/>
      <c r="H133" s="133"/>
      <c r="I133" s="133"/>
      <c r="J133" s="133"/>
      <c r="K133" s="133"/>
      <c r="L133" s="133"/>
      <c r="M133" s="133"/>
      <c r="N133" s="212">
        <f>BK133</f>
        <v>0</v>
      </c>
      <c r="O133" s="213"/>
      <c r="P133" s="213"/>
      <c r="Q133" s="213"/>
      <c r="R133" s="126"/>
      <c r="T133" s="127"/>
      <c r="W133" s="128">
        <f>SUM(W134:W143)</f>
        <v>0</v>
      </c>
      <c r="Y133" s="128">
        <f>SUM(Y134:Y143)</f>
        <v>0</v>
      </c>
      <c r="AA133" s="129">
        <f>SUM(AA134:AA143)</f>
        <v>0</v>
      </c>
      <c r="AR133" s="130" t="s">
        <v>277</v>
      </c>
      <c r="AT133" s="131" t="s">
        <v>74</v>
      </c>
      <c r="AU133" s="131" t="s">
        <v>83</v>
      </c>
      <c r="AY133" s="130" t="s">
        <v>267</v>
      </c>
      <c r="BK133" s="132">
        <f>SUM(BK134:BK143)</f>
        <v>0</v>
      </c>
    </row>
    <row r="134" spans="2:65" s="1" customFormat="1" ht="25.5" customHeight="1">
      <c r="B134" s="134"/>
      <c r="C134" s="144" t="s">
        <v>83</v>
      </c>
      <c r="D134" s="144" t="s">
        <v>315</v>
      </c>
      <c r="E134" s="145" t="s">
        <v>3876</v>
      </c>
      <c r="F134" s="221" t="s">
        <v>3877</v>
      </c>
      <c r="G134" s="221"/>
      <c r="H134" s="221"/>
      <c r="I134" s="221"/>
      <c r="J134" s="146" t="s">
        <v>374</v>
      </c>
      <c r="K134" s="147">
        <v>1</v>
      </c>
      <c r="L134" s="222"/>
      <c r="M134" s="222"/>
      <c r="N134" s="222">
        <f t="shared" ref="N134:N143" si="0">ROUND(L134*K134,2)</f>
        <v>0</v>
      </c>
      <c r="O134" s="220"/>
      <c r="P134" s="220"/>
      <c r="Q134" s="220"/>
      <c r="R134" s="139"/>
      <c r="T134" s="140" t="s">
        <v>5</v>
      </c>
      <c r="U134" s="38" t="s">
        <v>42</v>
      </c>
      <c r="V134" s="141">
        <v>0</v>
      </c>
      <c r="W134" s="141">
        <f t="shared" ref="W134:W143" si="1">V134*K134</f>
        <v>0</v>
      </c>
      <c r="X134" s="141">
        <v>0</v>
      </c>
      <c r="Y134" s="141">
        <f t="shared" ref="Y134:Y143" si="2">X134*K134</f>
        <v>0</v>
      </c>
      <c r="Z134" s="141">
        <v>0</v>
      </c>
      <c r="AA134" s="142">
        <f t="shared" ref="AA134:AA143" si="3">Z134*K134</f>
        <v>0</v>
      </c>
      <c r="AR134" s="19" t="s">
        <v>1282</v>
      </c>
      <c r="AT134" s="19" t="s">
        <v>315</v>
      </c>
      <c r="AU134" s="19" t="s">
        <v>102</v>
      </c>
      <c r="AY134" s="19" t="s">
        <v>267</v>
      </c>
      <c r="BE134" s="143">
        <f t="shared" ref="BE134:BE143" si="4">IF(U134="základná",N134,0)</f>
        <v>0</v>
      </c>
      <c r="BF134" s="143">
        <f t="shared" ref="BF134:BF143" si="5">IF(U134="znížená",N134,0)</f>
        <v>0</v>
      </c>
      <c r="BG134" s="143">
        <f t="shared" ref="BG134:BG143" si="6">IF(U134="zákl. prenesená",N134,0)</f>
        <v>0</v>
      </c>
      <c r="BH134" s="143">
        <f t="shared" ref="BH134:BH143" si="7">IF(U134="zníž. prenesená",N134,0)</f>
        <v>0</v>
      </c>
      <c r="BI134" s="143">
        <f t="shared" ref="BI134:BI143" si="8">IF(U134="nulová",N134,0)</f>
        <v>0</v>
      </c>
      <c r="BJ134" s="19" t="s">
        <v>102</v>
      </c>
      <c r="BK134" s="143">
        <f t="shared" ref="BK134:BK143" si="9">ROUND(L134*K134,2)</f>
        <v>0</v>
      </c>
      <c r="BL134" s="19" t="s">
        <v>518</v>
      </c>
      <c r="BM134" s="19" t="s">
        <v>102</v>
      </c>
    </row>
    <row r="135" spans="2:65" s="1" customFormat="1" ht="25.5" customHeight="1">
      <c r="B135" s="134"/>
      <c r="C135" s="144" t="s">
        <v>102</v>
      </c>
      <c r="D135" s="144" t="s">
        <v>315</v>
      </c>
      <c r="E135" s="145" t="s">
        <v>3878</v>
      </c>
      <c r="F135" s="221" t="s">
        <v>3879</v>
      </c>
      <c r="G135" s="221"/>
      <c r="H135" s="221"/>
      <c r="I135" s="221"/>
      <c r="J135" s="146" t="s">
        <v>374</v>
      </c>
      <c r="K135" s="147">
        <v>3</v>
      </c>
      <c r="L135" s="222"/>
      <c r="M135" s="222"/>
      <c r="N135" s="222">
        <f t="shared" si="0"/>
        <v>0</v>
      </c>
      <c r="O135" s="220"/>
      <c r="P135" s="220"/>
      <c r="Q135" s="220"/>
      <c r="R135" s="139"/>
      <c r="T135" s="140" t="s">
        <v>5</v>
      </c>
      <c r="U135" s="38" t="s">
        <v>42</v>
      </c>
      <c r="V135" s="141">
        <v>0</v>
      </c>
      <c r="W135" s="141">
        <f t="shared" si="1"/>
        <v>0</v>
      </c>
      <c r="X135" s="141">
        <v>0</v>
      </c>
      <c r="Y135" s="141">
        <f t="shared" si="2"/>
        <v>0</v>
      </c>
      <c r="Z135" s="141">
        <v>0</v>
      </c>
      <c r="AA135" s="142">
        <f t="shared" si="3"/>
        <v>0</v>
      </c>
      <c r="AR135" s="19" t="s">
        <v>1282</v>
      </c>
      <c r="AT135" s="19" t="s">
        <v>315</v>
      </c>
      <c r="AU135" s="19" t="s">
        <v>102</v>
      </c>
      <c r="AY135" s="19" t="s">
        <v>267</v>
      </c>
      <c r="BE135" s="143">
        <f t="shared" si="4"/>
        <v>0</v>
      </c>
      <c r="BF135" s="143">
        <f t="shared" si="5"/>
        <v>0</v>
      </c>
      <c r="BG135" s="143">
        <f t="shared" si="6"/>
        <v>0</v>
      </c>
      <c r="BH135" s="143">
        <f t="shared" si="7"/>
        <v>0</v>
      </c>
      <c r="BI135" s="143">
        <f t="shared" si="8"/>
        <v>0</v>
      </c>
      <c r="BJ135" s="19" t="s">
        <v>102</v>
      </c>
      <c r="BK135" s="143">
        <f t="shared" si="9"/>
        <v>0</v>
      </c>
      <c r="BL135" s="19" t="s">
        <v>518</v>
      </c>
      <c r="BM135" s="19" t="s">
        <v>272</v>
      </c>
    </row>
    <row r="136" spans="2:65" s="1" customFormat="1" ht="25.5" customHeight="1">
      <c r="B136" s="134"/>
      <c r="C136" s="144" t="s">
        <v>277</v>
      </c>
      <c r="D136" s="144" t="s">
        <v>315</v>
      </c>
      <c r="E136" s="145" t="s">
        <v>3880</v>
      </c>
      <c r="F136" s="221" t="s">
        <v>3881</v>
      </c>
      <c r="G136" s="221"/>
      <c r="H136" s="221"/>
      <c r="I136" s="221"/>
      <c r="J136" s="146" t="s">
        <v>374</v>
      </c>
      <c r="K136" s="147">
        <v>1</v>
      </c>
      <c r="L136" s="222"/>
      <c r="M136" s="222"/>
      <c r="N136" s="222">
        <f t="shared" si="0"/>
        <v>0</v>
      </c>
      <c r="O136" s="220"/>
      <c r="P136" s="220"/>
      <c r="Q136" s="220"/>
      <c r="R136" s="139"/>
      <c r="T136" s="140" t="s">
        <v>5</v>
      </c>
      <c r="U136" s="38" t="s">
        <v>42</v>
      </c>
      <c r="V136" s="141">
        <v>0</v>
      </c>
      <c r="W136" s="141">
        <f t="shared" si="1"/>
        <v>0</v>
      </c>
      <c r="X136" s="141">
        <v>0</v>
      </c>
      <c r="Y136" s="141">
        <f t="shared" si="2"/>
        <v>0</v>
      </c>
      <c r="Z136" s="141">
        <v>0</v>
      </c>
      <c r="AA136" s="142">
        <f t="shared" si="3"/>
        <v>0</v>
      </c>
      <c r="AR136" s="19" t="s">
        <v>1282</v>
      </c>
      <c r="AT136" s="19" t="s">
        <v>315</v>
      </c>
      <c r="AU136" s="19" t="s">
        <v>102</v>
      </c>
      <c r="AY136" s="19" t="s">
        <v>267</v>
      </c>
      <c r="BE136" s="143">
        <f t="shared" si="4"/>
        <v>0</v>
      </c>
      <c r="BF136" s="143">
        <f t="shared" si="5"/>
        <v>0</v>
      </c>
      <c r="BG136" s="143">
        <f t="shared" si="6"/>
        <v>0</v>
      </c>
      <c r="BH136" s="143">
        <f t="shared" si="7"/>
        <v>0</v>
      </c>
      <c r="BI136" s="143">
        <f t="shared" si="8"/>
        <v>0</v>
      </c>
      <c r="BJ136" s="19" t="s">
        <v>102</v>
      </c>
      <c r="BK136" s="143">
        <f t="shared" si="9"/>
        <v>0</v>
      </c>
      <c r="BL136" s="19" t="s">
        <v>518</v>
      </c>
      <c r="BM136" s="19" t="s">
        <v>289</v>
      </c>
    </row>
    <row r="137" spans="2:65" s="1" customFormat="1" ht="25.5" customHeight="1">
      <c r="B137" s="134"/>
      <c r="C137" s="144" t="s">
        <v>272</v>
      </c>
      <c r="D137" s="144" t="s">
        <v>315</v>
      </c>
      <c r="E137" s="145" t="s">
        <v>3882</v>
      </c>
      <c r="F137" s="221" t="s">
        <v>3883</v>
      </c>
      <c r="G137" s="221"/>
      <c r="H137" s="221"/>
      <c r="I137" s="221"/>
      <c r="J137" s="146" t="s">
        <v>374</v>
      </c>
      <c r="K137" s="147">
        <v>1</v>
      </c>
      <c r="L137" s="222"/>
      <c r="M137" s="222"/>
      <c r="N137" s="222">
        <f t="shared" si="0"/>
        <v>0</v>
      </c>
      <c r="O137" s="220"/>
      <c r="P137" s="220"/>
      <c r="Q137" s="220"/>
      <c r="R137" s="139"/>
      <c r="T137" s="140" t="s">
        <v>5</v>
      </c>
      <c r="U137" s="38" t="s">
        <v>42</v>
      </c>
      <c r="V137" s="141">
        <v>0</v>
      </c>
      <c r="W137" s="141">
        <f t="shared" si="1"/>
        <v>0</v>
      </c>
      <c r="X137" s="141">
        <v>0</v>
      </c>
      <c r="Y137" s="141">
        <f t="shared" si="2"/>
        <v>0</v>
      </c>
      <c r="Z137" s="141">
        <v>0</v>
      </c>
      <c r="AA137" s="142">
        <f t="shared" si="3"/>
        <v>0</v>
      </c>
      <c r="AR137" s="19" t="s">
        <v>1282</v>
      </c>
      <c r="AT137" s="19" t="s">
        <v>315</v>
      </c>
      <c r="AU137" s="19" t="s">
        <v>102</v>
      </c>
      <c r="AY137" s="19" t="s">
        <v>267</v>
      </c>
      <c r="BE137" s="143">
        <f t="shared" si="4"/>
        <v>0</v>
      </c>
      <c r="BF137" s="143">
        <f t="shared" si="5"/>
        <v>0</v>
      </c>
      <c r="BG137" s="143">
        <f t="shared" si="6"/>
        <v>0</v>
      </c>
      <c r="BH137" s="143">
        <f t="shared" si="7"/>
        <v>0</v>
      </c>
      <c r="BI137" s="143">
        <f t="shared" si="8"/>
        <v>0</v>
      </c>
      <c r="BJ137" s="19" t="s">
        <v>102</v>
      </c>
      <c r="BK137" s="143">
        <f t="shared" si="9"/>
        <v>0</v>
      </c>
      <c r="BL137" s="19" t="s">
        <v>518</v>
      </c>
      <c r="BM137" s="19" t="s">
        <v>297</v>
      </c>
    </row>
    <row r="138" spans="2:65" s="1" customFormat="1" ht="16.5" customHeight="1">
      <c r="B138" s="134"/>
      <c r="C138" s="144" t="s">
        <v>285</v>
      </c>
      <c r="D138" s="144" t="s">
        <v>315</v>
      </c>
      <c r="E138" s="145" t="s">
        <v>3884</v>
      </c>
      <c r="F138" s="221" t="s">
        <v>3885</v>
      </c>
      <c r="G138" s="221"/>
      <c r="H138" s="221"/>
      <c r="I138" s="221"/>
      <c r="J138" s="146" t="s">
        <v>374</v>
      </c>
      <c r="K138" s="147">
        <v>1</v>
      </c>
      <c r="L138" s="222"/>
      <c r="M138" s="222"/>
      <c r="N138" s="222">
        <f t="shared" si="0"/>
        <v>0</v>
      </c>
      <c r="O138" s="220"/>
      <c r="P138" s="220"/>
      <c r="Q138" s="220"/>
      <c r="R138" s="139"/>
      <c r="T138" s="140" t="s">
        <v>5</v>
      </c>
      <c r="U138" s="38" t="s">
        <v>42</v>
      </c>
      <c r="V138" s="141">
        <v>0</v>
      </c>
      <c r="W138" s="141">
        <f t="shared" si="1"/>
        <v>0</v>
      </c>
      <c r="X138" s="141">
        <v>0</v>
      </c>
      <c r="Y138" s="141">
        <f t="shared" si="2"/>
        <v>0</v>
      </c>
      <c r="Z138" s="141">
        <v>0</v>
      </c>
      <c r="AA138" s="142">
        <f t="shared" si="3"/>
        <v>0</v>
      </c>
      <c r="AR138" s="19" t="s">
        <v>1282</v>
      </c>
      <c r="AT138" s="19" t="s">
        <v>315</v>
      </c>
      <c r="AU138" s="19" t="s">
        <v>102</v>
      </c>
      <c r="AY138" s="19" t="s">
        <v>267</v>
      </c>
      <c r="BE138" s="143">
        <f t="shared" si="4"/>
        <v>0</v>
      </c>
      <c r="BF138" s="143">
        <f t="shared" si="5"/>
        <v>0</v>
      </c>
      <c r="BG138" s="143">
        <f t="shared" si="6"/>
        <v>0</v>
      </c>
      <c r="BH138" s="143">
        <f t="shared" si="7"/>
        <v>0</v>
      </c>
      <c r="BI138" s="143">
        <f t="shared" si="8"/>
        <v>0</v>
      </c>
      <c r="BJ138" s="19" t="s">
        <v>102</v>
      </c>
      <c r="BK138" s="143">
        <f t="shared" si="9"/>
        <v>0</v>
      </c>
      <c r="BL138" s="19" t="s">
        <v>518</v>
      </c>
      <c r="BM138" s="19" t="s">
        <v>306</v>
      </c>
    </row>
    <row r="139" spans="2:65" s="1" customFormat="1" ht="25.5" customHeight="1">
      <c r="B139" s="134"/>
      <c r="C139" s="144" t="s">
        <v>289</v>
      </c>
      <c r="D139" s="144" t="s">
        <v>315</v>
      </c>
      <c r="E139" s="145" t="s">
        <v>3886</v>
      </c>
      <c r="F139" s="221" t="s">
        <v>3887</v>
      </c>
      <c r="G139" s="221"/>
      <c r="H139" s="221"/>
      <c r="I139" s="221"/>
      <c r="J139" s="146" t="s">
        <v>374</v>
      </c>
      <c r="K139" s="147">
        <v>8</v>
      </c>
      <c r="L139" s="222"/>
      <c r="M139" s="222"/>
      <c r="N139" s="222">
        <f t="shared" si="0"/>
        <v>0</v>
      </c>
      <c r="O139" s="220"/>
      <c r="P139" s="220"/>
      <c r="Q139" s="220"/>
      <c r="R139" s="139"/>
      <c r="T139" s="140" t="s">
        <v>5</v>
      </c>
      <c r="U139" s="38" t="s">
        <v>42</v>
      </c>
      <c r="V139" s="141">
        <v>0</v>
      </c>
      <c r="W139" s="141">
        <f t="shared" si="1"/>
        <v>0</v>
      </c>
      <c r="X139" s="141">
        <v>0</v>
      </c>
      <c r="Y139" s="141">
        <f t="shared" si="2"/>
        <v>0</v>
      </c>
      <c r="Z139" s="141">
        <v>0</v>
      </c>
      <c r="AA139" s="142">
        <f t="shared" si="3"/>
        <v>0</v>
      </c>
      <c r="AR139" s="19" t="s">
        <v>1282</v>
      </c>
      <c r="AT139" s="19" t="s">
        <v>315</v>
      </c>
      <c r="AU139" s="19" t="s">
        <v>102</v>
      </c>
      <c r="AY139" s="19" t="s">
        <v>267</v>
      </c>
      <c r="BE139" s="143">
        <f t="shared" si="4"/>
        <v>0</v>
      </c>
      <c r="BF139" s="143">
        <f t="shared" si="5"/>
        <v>0</v>
      </c>
      <c r="BG139" s="143">
        <f t="shared" si="6"/>
        <v>0</v>
      </c>
      <c r="BH139" s="143">
        <f t="shared" si="7"/>
        <v>0</v>
      </c>
      <c r="BI139" s="143">
        <f t="shared" si="8"/>
        <v>0</v>
      </c>
      <c r="BJ139" s="19" t="s">
        <v>102</v>
      </c>
      <c r="BK139" s="143">
        <f t="shared" si="9"/>
        <v>0</v>
      </c>
      <c r="BL139" s="19" t="s">
        <v>518</v>
      </c>
      <c r="BM139" s="19" t="s">
        <v>314</v>
      </c>
    </row>
    <row r="140" spans="2:65" s="1" customFormat="1" ht="25.5" customHeight="1">
      <c r="B140" s="134"/>
      <c r="C140" s="144" t="s">
        <v>293</v>
      </c>
      <c r="D140" s="144" t="s">
        <v>315</v>
      </c>
      <c r="E140" s="145" t="s">
        <v>3888</v>
      </c>
      <c r="F140" s="221" t="s">
        <v>3889</v>
      </c>
      <c r="G140" s="221"/>
      <c r="H140" s="221"/>
      <c r="I140" s="221"/>
      <c r="J140" s="146" t="s">
        <v>374</v>
      </c>
      <c r="K140" s="147">
        <v>8</v>
      </c>
      <c r="L140" s="222"/>
      <c r="M140" s="222"/>
      <c r="N140" s="222">
        <f t="shared" si="0"/>
        <v>0</v>
      </c>
      <c r="O140" s="220"/>
      <c r="P140" s="220"/>
      <c r="Q140" s="220"/>
      <c r="R140" s="139"/>
      <c r="T140" s="140" t="s">
        <v>5</v>
      </c>
      <c r="U140" s="38" t="s">
        <v>42</v>
      </c>
      <c r="V140" s="141">
        <v>0</v>
      </c>
      <c r="W140" s="141">
        <f t="shared" si="1"/>
        <v>0</v>
      </c>
      <c r="X140" s="141">
        <v>0</v>
      </c>
      <c r="Y140" s="141">
        <f t="shared" si="2"/>
        <v>0</v>
      </c>
      <c r="Z140" s="141">
        <v>0</v>
      </c>
      <c r="AA140" s="142">
        <f t="shared" si="3"/>
        <v>0</v>
      </c>
      <c r="AR140" s="19" t="s">
        <v>1282</v>
      </c>
      <c r="AT140" s="19" t="s">
        <v>315</v>
      </c>
      <c r="AU140" s="19" t="s">
        <v>102</v>
      </c>
      <c r="AY140" s="19" t="s">
        <v>267</v>
      </c>
      <c r="BE140" s="143">
        <f t="shared" si="4"/>
        <v>0</v>
      </c>
      <c r="BF140" s="143">
        <f t="shared" si="5"/>
        <v>0</v>
      </c>
      <c r="BG140" s="143">
        <f t="shared" si="6"/>
        <v>0</v>
      </c>
      <c r="BH140" s="143">
        <f t="shared" si="7"/>
        <v>0</v>
      </c>
      <c r="BI140" s="143">
        <f t="shared" si="8"/>
        <v>0</v>
      </c>
      <c r="BJ140" s="19" t="s">
        <v>102</v>
      </c>
      <c r="BK140" s="143">
        <f t="shared" si="9"/>
        <v>0</v>
      </c>
      <c r="BL140" s="19" t="s">
        <v>518</v>
      </c>
      <c r="BM140" s="19" t="s">
        <v>324</v>
      </c>
    </row>
    <row r="141" spans="2:65" s="1" customFormat="1" ht="25.5" customHeight="1">
      <c r="B141" s="134"/>
      <c r="C141" s="144" t="s">
        <v>297</v>
      </c>
      <c r="D141" s="144" t="s">
        <v>315</v>
      </c>
      <c r="E141" s="145" t="s">
        <v>3890</v>
      </c>
      <c r="F141" s="221" t="s">
        <v>3891</v>
      </c>
      <c r="G141" s="221"/>
      <c r="H141" s="221"/>
      <c r="I141" s="221"/>
      <c r="J141" s="146" t="s">
        <v>374</v>
      </c>
      <c r="K141" s="147">
        <v>170</v>
      </c>
      <c r="L141" s="222"/>
      <c r="M141" s="222"/>
      <c r="N141" s="222">
        <f t="shared" si="0"/>
        <v>0</v>
      </c>
      <c r="O141" s="220"/>
      <c r="P141" s="220"/>
      <c r="Q141" s="220"/>
      <c r="R141" s="139"/>
      <c r="T141" s="140" t="s">
        <v>5</v>
      </c>
      <c r="U141" s="38" t="s">
        <v>42</v>
      </c>
      <c r="V141" s="141">
        <v>0</v>
      </c>
      <c r="W141" s="141">
        <f t="shared" si="1"/>
        <v>0</v>
      </c>
      <c r="X141" s="141">
        <v>0</v>
      </c>
      <c r="Y141" s="141">
        <f t="shared" si="2"/>
        <v>0</v>
      </c>
      <c r="Z141" s="141">
        <v>0</v>
      </c>
      <c r="AA141" s="142">
        <f t="shared" si="3"/>
        <v>0</v>
      </c>
      <c r="AR141" s="19" t="s">
        <v>1282</v>
      </c>
      <c r="AT141" s="19" t="s">
        <v>315</v>
      </c>
      <c r="AU141" s="19" t="s">
        <v>102</v>
      </c>
      <c r="AY141" s="19" t="s">
        <v>267</v>
      </c>
      <c r="BE141" s="143">
        <f t="shared" si="4"/>
        <v>0</v>
      </c>
      <c r="BF141" s="143">
        <f t="shared" si="5"/>
        <v>0</v>
      </c>
      <c r="BG141" s="143">
        <f t="shared" si="6"/>
        <v>0</v>
      </c>
      <c r="BH141" s="143">
        <f t="shared" si="7"/>
        <v>0</v>
      </c>
      <c r="BI141" s="143">
        <f t="shared" si="8"/>
        <v>0</v>
      </c>
      <c r="BJ141" s="19" t="s">
        <v>102</v>
      </c>
      <c r="BK141" s="143">
        <f t="shared" si="9"/>
        <v>0</v>
      </c>
      <c r="BL141" s="19" t="s">
        <v>518</v>
      </c>
      <c r="BM141" s="19" t="s">
        <v>331</v>
      </c>
    </row>
    <row r="142" spans="2:65" s="1" customFormat="1" ht="25.5" customHeight="1">
      <c r="B142" s="134"/>
      <c r="C142" s="144" t="s">
        <v>301</v>
      </c>
      <c r="D142" s="144" t="s">
        <v>315</v>
      </c>
      <c r="E142" s="145" t="s">
        <v>3892</v>
      </c>
      <c r="F142" s="221" t="s">
        <v>3893</v>
      </c>
      <c r="G142" s="221"/>
      <c r="H142" s="221"/>
      <c r="I142" s="221"/>
      <c r="J142" s="146" t="s">
        <v>374</v>
      </c>
      <c r="K142" s="147">
        <v>2</v>
      </c>
      <c r="L142" s="222"/>
      <c r="M142" s="222"/>
      <c r="N142" s="222">
        <f t="shared" si="0"/>
        <v>0</v>
      </c>
      <c r="O142" s="220"/>
      <c r="P142" s="220"/>
      <c r="Q142" s="220"/>
      <c r="R142" s="139"/>
      <c r="T142" s="140" t="s">
        <v>5</v>
      </c>
      <c r="U142" s="38" t="s">
        <v>42</v>
      </c>
      <c r="V142" s="141">
        <v>0</v>
      </c>
      <c r="W142" s="141">
        <f t="shared" si="1"/>
        <v>0</v>
      </c>
      <c r="X142" s="141">
        <v>0</v>
      </c>
      <c r="Y142" s="141">
        <f t="shared" si="2"/>
        <v>0</v>
      </c>
      <c r="Z142" s="141">
        <v>0</v>
      </c>
      <c r="AA142" s="142">
        <f t="shared" si="3"/>
        <v>0</v>
      </c>
      <c r="AR142" s="19" t="s">
        <v>1282</v>
      </c>
      <c r="AT142" s="19" t="s">
        <v>315</v>
      </c>
      <c r="AU142" s="19" t="s">
        <v>102</v>
      </c>
      <c r="AY142" s="19" t="s">
        <v>267</v>
      </c>
      <c r="BE142" s="143">
        <f t="shared" si="4"/>
        <v>0</v>
      </c>
      <c r="BF142" s="143">
        <f t="shared" si="5"/>
        <v>0</v>
      </c>
      <c r="BG142" s="143">
        <f t="shared" si="6"/>
        <v>0</v>
      </c>
      <c r="BH142" s="143">
        <f t="shared" si="7"/>
        <v>0</v>
      </c>
      <c r="BI142" s="143">
        <f t="shared" si="8"/>
        <v>0</v>
      </c>
      <c r="BJ142" s="19" t="s">
        <v>102</v>
      </c>
      <c r="BK142" s="143">
        <f t="shared" si="9"/>
        <v>0</v>
      </c>
      <c r="BL142" s="19" t="s">
        <v>518</v>
      </c>
      <c r="BM142" s="19" t="s">
        <v>338</v>
      </c>
    </row>
    <row r="143" spans="2:65" s="1" customFormat="1" ht="38.25" customHeight="1">
      <c r="B143" s="134"/>
      <c r="C143" s="144" t="s">
        <v>306</v>
      </c>
      <c r="D143" s="144" t="s">
        <v>315</v>
      </c>
      <c r="E143" s="145" t="s">
        <v>3894</v>
      </c>
      <c r="F143" s="221" t="s">
        <v>3895</v>
      </c>
      <c r="G143" s="221"/>
      <c r="H143" s="221"/>
      <c r="I143" s="221"/>
      <c r="J143" s="146" t="s">
        <v>374</v>
      </c>
      <c r="K143" s="147">
        <v>1</v>
      </c>
      <c r="L143" s="222"/>
      <c r="M143" s="222"/>
      <c r="N143" s="222">
        <f t="shared" si="0"/>
        <v>0</v>
      </c>
      <c r="O143" s="220"/>
      <c r="P143" s="220"/>
      <c r="Q143" s="220"/>
      <c r="R143" s="139"/>
      <c r="T143" s="140" t="s">
        <v>5</v>
      </c>
      <c r="U143" s="38" t="s">
        <v>42</v>
      </c>
      <c r="V143" s="141">
        <v>0</v>
      </c>
      <c r="W143" s="141">
        <f t="shared" si="1"/>
        <v>0</v>
      </c>
      <c r="X143" s="141">
        <v>0</v>
      </c>
      <c r="Y143" s="141">
        <f t="shared" si="2"/>
        <v>0</v>
      </c>
      <c r="Z143" s="141">
        <v>0</v>
      </c>
      <c r="AA143" s="142">
        <f t="shared" si="3"/>
        <v>0</v>
      </c>
      <c r="AR143" s="19" t="s">
        <v>1282</v>
      </c>
      <c r="AT143" s="19" t="s">
        <v>315</v>
      </c>
      <c r="AU143" s="19" t="s">
        <v>102</v>
      </c>
      <c r="AY143" s="19" t="s">
        <v>267</v>
      </c>
      <c r="BE143" s="143">
        <f t="shared" si="4"/>
        <v>0</v>
      </c>
      <c r="BF143" s="143">
        <f t="shared" si="5"/>
        <v>0</v>
      </c>
      <c r="BG143" s="143">
        <f t="shared" si="6"/>
        <v>0</v>
      </c>
      <c r="BH143" s="143">
        <f t="shared" si="7"/>
        <v>0</v>
      </c>
      <c r="BI143" s="143">
        <f t="shared" si="8"/>
        <v>0</v>
      </c>
      <c r="BJ143" s="19" t="s">
        <v>102</v>
      </c>
      <c r="BK143" s="143">
        <f t="shared" si="9"/>
        <v>0</v>
      </c>
      <c r="BL143" s="19" t="s">
        <v>518</v>
      </c>
      <c r="BM143" s="19" t="s">
        <v>10</v>
      </c>
    </row>
    <row r="144" spans="2:65" s="10" customFormat="1" ht="29.85" customHeight="1">
      <c r="B144" s="124"/>
      <c r="D144" s="133" t="s">
        <v>3861</v>
      </c>
      <c r="E144" s="133"/>
      <c r="F144" s="133"/>
      <c r="G144" s="133"/>
      <c r="H144" s="133"/>
      <c r="I144" s="133"/>
      <c r="J144" s="133"/>
      <c r="K144" s="133"/>
      <c r="L144" s="133"/>
      <c r="M144" s="133"/>
      <c r="N144" s="208">
        <f>BK144</f>
        <v>0</v>
      </c>
      <c r="O144" s="209"/>
      <c r="P144" s="209"/>
      <c r="Q144" s="209"/>
      <c r="R144" s="126"/>
      <c r="T144" s="127"/>
      <c r="W144" s="128">
        <f>SUM(W145:W154)</f>
        <v>0</v>
      </c>
      <c r="Y144" s="128">
        <f>SUM(Y145:Y154)</f>
        <v>0</v>
      </c>
      <c r="AA144" s="129">
        <f>SUM(AA145:AA154)</f>
        <v>0</v>
      </c>
      <c r="AR144" s="130" t="s">
        <v>277</v>
      </c>
      <c r="AT144" s="131" t="s">
        <v>74</v>
      </c>
      <c r="AU144" s="131" t="s">
        <v>83</v>
      </c>
      <c r="AY144" s="130" t="s">
        <v>267</v>
      </c>
      <c r="BK144" s="132">
        <f>SUM(BK145:BK154)</f>
        <v>0</v>
      </c>
    </row>
    <row r="145" spans="2:65" s="1" customFormat="1" ht="25.5" customHeight="1">
      <c r="B145" s="134"/>
      <c r="C145" s="144" t="s">
        <v>310</v>
      </c>
      <c r="D145" s="144" t="s">
        <v>315</v>
      </c>
      <c r="E145" s="145" t="s">
        <v>3876</v>
      </c>
      <c r="F145" s="221" t="s">
        <v>3877</v>
      </c>
      <c r="G145" s="221"/>
      <c r="H145" s="221"/>
      <c r="I145" s="221"/>
      <c r="J145" s="146" t="s">
        <v>374</v>
      </c>
      <c r="K145" s="147">
        <v>1</v>
      </c>
      <c r="L145" s="222"/>
      <c r="M145" s="222"/>
      <c r="N145" s="222">
        <f t="shared" ref="N145:N154" si="10">ROUND(L145*K145,2)</f>
        <v>0</v>
      </c>
      <c r="O145" s="220"/>
      <c r="P145" s="220"/>
      <c r="Q145" s="220"/>
      <c r="R145" s="139"/>
      <c r="T145" s="140" t="s">
        <v>5</v>
      </c>
      <c r="U145" s="38" t="s">
        <v>42</v>
      </c>
      <c r="V145" s="141">
        <v>0</v>
      </c>
      <c r="W145" s="141">
        <f t="shared" ref="W145:W154" si="11">V145*K145</f>
        <v>0</v>
      </c>
      <c r="X145" s="141">
        <v>0</v>
      </c>
      <c r="Y145" s="141">
        <f t="shared" ref="Y145:Y154" si="12">X145*K145</f>
        <v>0</v>
      </c>
      <c r="Z145" s="141">
        <v>0</v>
      </c>
      <c r="AA145" s="142">
        <f t="shared" ref="AA145:AA154" si="13">Z145*K145</f>
        <v>0</v>
      </c>
      <c r="AR145" s="19" t="s">
        <v>1282</v>
      </c>
      <c r="AT145" s="19" t="s">
        <v>315</v>
      </c>
      <c r="AU145" s="19" t="s">
        <v>102</v>
      </c>
      <c r="AY145" s="19" t="s">
        <v>267</v>
      </c>
      <c r="BE145" s="143">
        <f t="shared" ref="BE145:BE154" si="14">IF(U145="základná",N145,0)</f>
        <v>0</v>
      </c>
      <c r="BF145" s="143">
        <f t="shared" ref="BF145:BF154" si="15">IF(U145="znížená",N145,0)</f>
        <v>0</v>
      </c>
      <c r="BG145" s="143">
        <f t="shared" ref="BG145:BG154" si="16">IF(U145="zákl. prenesená",N145,0)</f>
        <v>0</v>
      </c>
      <c r="BH145" s="143">
        <f t="shared" ref="BH145:BH154" si="17">IF(U145="zníž. prenesená",N145,0)</f>
        <v>0</v>
      </c>
      <c r="BI145" s="143">
        <f t="shared" ref="BI145:BI154" si="18">IF(U145="nulová",N145,0)</f>
        <v>0</v>
      </c>
      <c r="BJ145" s="19" t="s">
        <v>102</v>
      </c>
      <c r="BK145" s="143">
        <f t="shared" ref="BK145:BK154" si="19">ROUND(L145*K145,2)</f>
        <v>0</v>
      </c>
      <c r="BL145" s="19" t="s">
        <v>518</v>
      </c>
      <c r="BM145" s="19" t="s">
        <v>352</v>
      </c>
    </row>
    <row r="146" spans="2:65" s="1" customFormat="1" ht="25.5" customHeight="1">
      <c r="B146" s="134"/>
      <c r="C146" s="144" t="s">
        <v>314</v>
      </c>
      <c r="D146" s="144" t="s">
        <v>315</v>
      </c>
      <c r="E146" s="145" t="s">
        <v>3878</v>
      </c>
      <c r="F146" s="221" t="s">
        <v>3879</v>
      </c>
      <c r="G146" s="221"/>
      <c r="H146" s="221"/>
      <c r="I146" s="221"/>
      <c r="J146" s="146" t="s">
        <v>374</v>
      </c>
      <c r="K146" s="147">
        <v>3</v>
      </c>
      <c r="L146" s="222"/>
      <c r="M146" s="222"/>
      <c r="N146" s="222">
        <f t="shared" si="10"/>
        <v>0</v>
      </c>
      <c r="O146" s="220"/>
      <c r="P146" s="220"/>
      <c r="Q146" s="220"/>
      <c r="R146" s="139"/>
      <c r="T146" s="140" t="s">
        <v>5</v>
      </c>
      <c r="U146" s="38" t="s">
        <v>42</v>
      </c>
      <c r="V146" s="141">
        <v>0</v>
      </c>
      <c r="W146" s="141">
        <f t="shared" si="11"/>
        <v>0</v>
      </c>
      <c r="X146" s="141">
        <v>0</v>
      </c>
      <c r="Y146" s="141">
        <f t="shared" si="12"/>
        <v>0</v>
      </c>
      <c r="Z146" s="141">
        <v>0</v>
      </c>
      <c r="AA146" s="142">
        <f t="shared" si="13"/>
        <v>0</v>
      </c>
      <c r="AR146" s="19" t="s">
        <v>1282</v>
      </c>
      <c r="AT146" s="19" t="s">
        <v>315</v>
      </c>
      <c r="AU146" s="19" t="s">
        <v>102</v>
      </c>
      <c r="AY146" s="19" t="s">
        <v>267</v>
      </c>
      <c r="BE146" s="143">
        <f t="shared" si="14"/>
        <v>0</v>
      </c>
      <c r="BF146" s="143">
        <f t="shared" si="15"/>
        <v>0</v>
      </c>
      <c r="BG146" s="143">
        <f t="shared" si="16"/>
        <v>0</v>
      </c>
      <c r="BH146" s="143">
        <f t="shared" si="17"/>
        <v>0</v>
      </c>
      <c r="BI146" s="143">
        <f t="shared" si="18"/>
        <v>0</v>
      </c>
      <c r="BJ146" s="19" t="s">
        <v>102</v>
      </c>
      <c r="BK146" s="143">
        <f t="shared" si="19"/>
        <v>0</v>
      </c>
      <c r="BL146" s="19" t="s">
        <v>518</v>
      </c>
      <c r="BM146" s="19" t="s">
        <v>360</v>
      </c>
    </row>
    <row r="147" spans="2:65" s="1" customFormat="1" ht="25.5" customHeight="1">
      <c r="B147" s="134"/>
      <c r="C147" s="144" t="s">
        <v>319</v>
      </c>
      <c r="D147" s="144" t="s">
        <v>315</v>
      </c>
      <c r="E147" s="145" t="s">
        <v>3880</v>
      </c>
      <c r="F147" s="221" t="s">
        <v>3881</v>
      </c>
      <c r="G147" s="221"/>
      <c r="H147" s="221"/>
      <c r="I147" s="221"/>
      <c r="J147" s="146" t="s">
        <v>374</v>
      </c>
      <c r="K147" s="147">
        <v>1</v>
      </c>
      <c r="L147" s="222"/>
      <c r="M147" s="222"/>
      <c r="N147" s="222">
        <f t="shared" si="10"/>
        <v>0</v>
      </c>
      <c r="O147" s="220"/>
      <c r="P147" s="220"/>
      <c r="Q147" s="220"/>
      <c r="R147" s="139"/>
      <c r="T147" s="140" t="s">
        <v>5</v>
      </c>
      <c r="U147" s="38" t="s">
        <v>42</v>
      </c>
      <c r="V147" s="141">
        <v>0</v>
      </c>
      <c r="W147" s="141">
        <f t="shared" si="11"/>
        <v>0</v>
      </c>
      <c r="X147" s="141">
        <v>0</v>
      </c>
      <c r="Y147" s="141">
        <f t="shared" si="12"/>
        <v>0</v>
      </c>
      <c r="Z147" s="141">
        <v>0</v>
      </c>
      <c r="AA147" s="142">
        <f t="shared" si="13"/>
        <v>0</v>
      </c>
      <c r="AR147" s="19" t="s">
        <v>1282</v>
      </c>
      <c r="AT147" s="19" t="s">
        <v>315</v>
      </c>
      <c r="AU147" s="19" t="s">
        <v>102</v>
      </c>
      <c r="AY147" s="19" t="s">
        <v>267</v>
      </c>
      <c r="BE147" s="143">
        <f t="shared" si="14"/>
        <v>0</v>
      </c>
      <c r="BF147" s="143">
        <f t="shared" si="15"/>
        <v>0</v>
      </c>
      <c r="BG147" s="143">
        <f t="shared" si="16"/>
        <v>0</v>
      </c>
      <c r="BH147" s="143">
        <f t="shared" si="17"/>
        <v>0</v>
      </c>
      <c r="BI147" s="143">
        <f t="shared" si="18"/>
        <v>0</v>
      </c>
      <c r="BJ147" s="19" t="s">
        <v>102</v>
      </c>
      <c r="BK147" s="143">
        <f t="shared" si="19"/>
        <v>0</v>
      </c>
      <c r="BL147" s="19" t="s">
        <v>518</v>
      </c>
      <c r="BM147" s="19" t="s">
        <v>368</v>
      </c>
    </row>
    <row r="148" spans="2:65" s="1" customFormat="1" ht="25.5" customHeight="1">
      <c r="B148" s="134"/>
      <c r="C148" s="144" t="s">
        <v>324</v>
      </c>
      <c r="D148" s="144" t="s">
        <v>315</v>
      </c>
      <c r="E148" s="145" t="s">
        <v>3882</v>
      </c>
      <c r="F148" s="221" t="s">
        <v>3883</v>
      </c>
      <c r="G148" s="221"/>
      <c r="H148" s="221"/>
      <c r="I148" s="221"/>
      <c r="J148" s="146" t="s">
        <v>374</v>
      </c>
      <c r="K148" s="147">
        <v>1</v>
      </c>
      <c r="L148" s="222"/>
      <c r="M148" s="222"/>
      <c r="N148" s="222">
        <f t="shared" si="10"/>
        <v>0</v>
      </c>
      <c r="O148" s="220"/>
      <c r="P148" s="220"/>
      <c r="Q148" s="220"/>
      <c r="R148" s="139"/>
      <c r="T148" s="140" t="s">
        <v>5</v>
      </c>
      <c r="U148" s="38" t="s">
        <v>42</v>
      </c>
      <c r="V148" s="141">
        <v>0</v>
      </c>
      <c r="W148" s="141">
        <f t="shared" si="11"/>
        <v>0</v>
      </c>
      <c r="X148" s="141">
        <v>0</v>
      </c>
      <c r="Y148" s="141">
        <f t="shared" si="12"/>
        <v>0</v>
      </c>
      <c r="Z148" s="141">
        <v>0</v>
      </c>
      <c r="AA148" s="142">
        <f t="shared" si="13"/>
        <v>0</v>
      </c>
      <c r="AR148" s="19" t="s">
        <v>1282</v>
      </c>
      <c r="AT148" s="19" t="s">
        <v>315</v>
      </c>
      <c r="AU148" s="19" t="s">
        <v>102</v>
      </c>
      <c r="AY148" s="19" t="s">
        <v>267</v>
      </c>
      <c r="BE148" s="143">
        <f t="shared" si="14"/>
        <v>0</v>
      </c>
      <c r="BF148" s="143">
        <f t="shared" si="15"/>
        <v>0</v>
      </c>
      <c r="BG148" s="143">
        <f t="shared" si="16"/>
        <v>0</v>
      </c>
      <c r="BH148" s="143">
        <f t="shared" si="17"/>
        <v>0</v>
      </c>
      <c r="BI148" s="143">
        <f t="shared" si="18"/>
        <v>0</v>
      </c>
      <c r="BJ148" s="19" t="s">
        <v>102</v>
      </c>
      <c r="BK148" s="143">
        <f t="shared" si="19"/>
        <v>0</v>
      </c>
      <c r="BL148" s="19" t="s">
        <v>518</v>
      </c>
      <c r="BM148" s="19" t="s">
        <v>376</v>
      </c>
    </row>
    <row r="149" spans="2:65" s="1" customFormat="1" ht="16.5" customHeight="1">
      <c r="B149" s="134"/>
      <c r="C149" s="144" t="s">
        <v>327</v>
      </c>
      <c r="D149" s="144" t="s">
        <v>315</v>
      </c>
      <c r="E149" s="145" t="s">
        <v>3884</v>
      </c>
      <c r="F149" s="221" t="s">
        <v>3885</v>
      </c>
      <c r="G149" s="221"/>
      <c r="H149" s="221"/>
      <c r="I149" s="221"/>
      <c r="J149" s="146" t="s">
        <v>374</v>
      </c>
      <c r="K149" s="147">
        <v>1</v>
      </c>
      <c r="L149" s="222"/>
      <c r="M149" s="222"/>
      <c r="N149" s="222">
        <f t="shared" si="10"/>
        <v>0</v>
      </c>
      <c r="O149" s="220"/>
      <c r="P149" s="220"/>
      <c r="Q149" s="220"/>
      <c r="R149" s="139"/>
      <c r="T149" s="140" t="s">
        <v>5</v>
      </c>
      <c r="U149" s="38" t="s">
        <v>42</v>
      </c>
      <c r="V149" s="141">
        <v>0</v>
      </c>
      <c r="W149" s="141">
        <f t="shared" si="11"/>
        <v>0</v>
      </c>
      <c r="X149" s="141">
        <v>0</v>
      </c>
      <c r="Y149" s="141">
        <f t="shared" si="12"/>
        <v>0</v>
      </c>
      <c r="Z149" s="141">
        <v>0</v>
      </c>
      <c r="AA149" s="142">
        <f t="shared" si="13"/>
        <v>0</v>
      </c>
      <c r="AR149" s="19" t="s">
        <v>1282</v>
      </c>
      <c r="AT149" s="19" t="s">
        <v>315</v>
      </c>
      <c r="AU149" s="19" t="s">
        <v>102</v>
      </c>
      <c r="AY149" s="19" t="s">
        <v>267</v>
      </c>
      <c r="BE149" s="143">
        <f t="shared" si="14"/>
        <v>0</v>
      </c>
      <c r="BF149" s="143">
        <f t="shared" si="15"/>
        <v>0</v>
      </c>
      <c r="BG149" s="143">
        <f t="shared" si="16"/>
        <v>0</v>
      </c>
      <c r="BH149" s="143">
        <f t="shared" si="17"/>
        <v>0</v>
      </c>
      <c r="BI149" s="143">
        <f t="shared" si="18"/>
        <v>0</v>
      </c>
      <c r="BJ149" s="19" t="s">
        <v>102</v>
      </c>
      <c r="BK149" s="143">
        <f t="shared" si="19"/>
        <v>0</v>
      </c>
      <c r="BL149" s="19" t="s">
        <v>518</v>
      </c>
      <c r="BM149" s="19" t="s">
        <v>384</v>
      </c>
    </row>
    <row r="150" spans="2:65" s="1" customFormat="1" ht="25.5" customHeight="1">
      <c r="B150" s="134"/>
      <c r="C150" s="144" t="s">
        <v>331</v>
      </c>
      <c r="D150" s="144" t="s">
        <v>315</v>
      </c>
      <c r="E150" s="145" t="s">
        <v>3886</v>
      </c>
      <c r="F150" s="221" t="s">
        <v>3887</v>
      </c>
      <c r="G150" s="221"/>
      <c r="H150" s="221"/>
      <c r="I150" s="221"/>
      <c r="J150" s="146" t="s">
        <v>374</v>
      </c>
      <c r="K150" s="147">
        <v>8</v>
      </c>
      <c r="L150" s="222"/>
      <c r="M150" s="222"/>
      <c r="N150" s="222">
        <f t="shared" si="10"/>
        <v>0</v>
      </c>
      <c r="O150" s="220"/>
      <c r="P150" s="220"/>
      <c r="Q150" s="220"/>
      <c r="R150" s="139"/>
      <c r="T150" s="140" t="s">
        <v>5</v>
      </c>
      <c r="U150" s="38" t="s">
        <v>42</v>
      </c>
      <c r="V150" s="141">
        <v>0</v>
      </c>
      <c r="W150" s="141">
        <f t="shared" si="11"/>
        <v>0</v>
      </c>
      <c r="X150" s="141">
        <v>0</v>
      </c>
      <c r="Y150" s="141">
        <f t="shared" si="12"/>
        <v>0</v>
      </c>
      <c r="Z150" s="141">
        <v>0</v>
      </c>
      <c r="AA150" s="142">
        <f t="shared" si="13"/>
        <v>0</v>
      </c>
      <c r="AR150" s="19" t="s">
        <v>1282</v>
      </c>
      <c r="AT150" s="19" t="s">
        <v>315</v>
      </c>
      <c r="AU150" s="19" t="s">
        <v>102</v>
      </c>
      <c r="AY150" s="19" t="s">
        <v>267</v>
      </c>
      <c r="BE150" s="143">
        <f t="shared" si="14"/>
        <v>0</v>
      </c>
      <c r="BF150" s="143">
        <f t="shared" si="15"/>
        <v>0</v>
      </c>
      <c r="BG150" s="143">
        <f t="shared" si="16"/>
        <v>0</v>
      </c>
      <c r="BH150" s="143">
        <f t="shared" si="17"/>
        <v>0</v>
      </c>
      <c r="BI150" s="143">
        <f t="shared" si="18"/>
        <v>0</v>
      </c>
      <c r="BJ150" s="19" t="s">
        <v>102</v>
      </c>
      <c r="BK150" s="143">
        <f t="shared" si="19"/>
        <v>0</v>
      </c>
      <c r="BL150" s="19" t="s">
        <v>518</v>
      </c>
      <c r="BM150" s="19" t="s">
        <v>392</v>
      </c>
    </row>
    <row r="151" spans="2:65" s="1" customFormat="1" ht="25.5" customHeight="1">
      <c r="B151" s="134"/>
      <c r="C151" s="144" t="s">
        <v>334</v>
      </c>
      <c r="D151" s="144" t="s">
        <v>315</v>
      </c>
      <c r="E151" s="145" t="s">
        <v>3888</v>
      </c>
      <c r="F151" s="221" t="s">
        <v>3889</v>
      </c>
      <c r="G151" s="221"/>
      <c r="H151" s="221"/>
      <c r="I151" s="221"/>
      <c r="J151" s="146" t="s">
        <v>374</v>
      </c>
      <c r="K151" s="147">
        <v>8</v>
      </c>
      <c r="L151" s="222"/>
      <c r="M151" s="222"/>
      <c r="N151" s="222">
        <f t="shared" si="10"/>
        <v>0</v>
      </c>
      <c r="O151" s="220"/>
      <c r="P151" s="220"/>
      <c r="Q151" s="220"/>
      <c r="R151" s="139"/>
      <c r="T151" s="140" t="s">
        <v>5</v>
      </c>
      <c r="U151" s="38" t="s">
        <v>42</v>
      </c>
      <c r="V151" s="141">
        <v>0</v>
      </c>
      <c r="W151" s="141">
        <f t="shared" si="11"/>
        <v>0</v>
      </c>
      <c r="X151" s="141">
        <v>0</v>
      </c>
      <c r="Y151" s="141">
        <f t="shared" si="12"/>
        <v>0</v>
      </c>
      <c r="Z151" s="141">
        <v>0</v>
      </c>
      <c r="AA151" s="142">
        <f t="shared" si="13"/>
        <v>0</v>
      </c>
      <c r="AR151" s="19" t="s">
        <v>1282</v>
      </c>
      <c r="AT151" s="19" t="s">
        <v>315</v>
      </c>
      <c r="AU151" s="19" t="s">
        <v>102</v>
      </c>
      <c r="AY151" s="19" t="s">
        <v>267</v>
      </c>
      <c r="BE151" s="143">
        <f t="shared" si="14"/>
        <v>0</v>
      </c>
      <c r="BF151" s="143">
        <f t="shared" si="15"/>
        <v>0</v>
      </c>
      <c r="BG151" s="143">
        <f t="shared" si="16"/>
        <v>0</v>
      </c>
      <c r="BH151" s="143">
        <f t="shared" si="17"/>
        <v>0</v>
      </c>
      <c r="BI151" s="143">
        <f t="shared" si="18"/>
        <v>0</v>
      </c>
      <c r="BJ151" s="19" t="s">
        <v>102</v>
      </c>
      <c r="BK151" s="143">
        <f t="shared" si="19"/>
        <v>0</v>
      </c>
      <c r="BL151" s="19" t="s">
        <v>518</v>
      </c>
      <c r="BM151" s="19" t="s">
        <v>400</v>
      </c>
    </row>
    <row r="152" spans="2:65" s="1" customFormat="1" ht="25.5" customHeight="1">
      <c r="B152" s="134"/>
      <c r="C152" s="144" t="s">
        <v>338</v>
      </c>
      <c r="D152" s="144" t="s">
        <v>315</v>
      </c>
      <c r="E152" s="145" t="s">
        <v>3890</v>
      </c>
      <c r="F152" s="221" t="s">
        <v>3891</v>
      </c>
      <c r="G152" s="221"/>
      <c r="H152" s="221"/>
      <c r="I152" s="221"/>
      <c r="J152" s="146" t="s">
        <v>374</v>
      </c>
      <c r="K152" s="147">
        <v>170</v>
      </c>
      <c r="L152" s="222"/>
      <c r="M152" s="222"/>
      <c r="N152" s="222">
        <f t="shared" si="10"/>
        <v>0</v>
      </c>
      <c r="O152" s="220"/>
      <c r="P152" s="220"/>
      <c r="Q152" s="220"/>
      <c r="R152" s="139"/>
      <c r="T152" s="140" t="s">
        <v>5</v>
      </c>
      <c r="U152" s="38" t="s">
        <v>42</v>
      </c>
      <c r="V152" s="141">
        <v>0</v>
      </c>
      <c r="W152" s="141">
        <f t="shared" si="11"/>
        <v>0</v>
      </c>
      <c r="X152" s="141">
        <v>0</v>
      </c>
      <c r="Y152" s="141">
        <f t="shared" si="12"/>
        <v>0</v>
      </c>
      <c r="Z152" s="141">
        <v>0</v>
      </c>
      <c r="AA152" s="142">
        <f t="shared" si="13"/>
        <v>0</v>
      </c>
      <c r="AR152" s="19" t="s">
        <v>1282</v>
      </c>
      <c r="AT152" s="19" t="s">
        <v>315</v>
      </c>
      <c r="AU152" s="19" t="s">
        <v>102</v>
      </c>
      <c r="AY152" s="19" t="s">
        <v>267</v>
      </c>
      <c r="BE152" s="143">
        <f t="shared" si="14"/>
        <v>0</v>
      </c>
      <c r="BF152" s="143">
        <f t="shared" si="15"/>
        <v>0</v>
      </c>
      <c r="BG152" s="143">
        <f t="shared" si="16"/>
        <v>0</v>
      </c>
      <c r="BH152" s="143">
        <f t="shared" si="17"/>
        <v>0</v>
      </c>
      <c r="BI152" s="143">
        <f t="shared" si="18"/>
        <v>0</v>
      </c>
      <c r="BJ152" s="19" t="s">
        <v>102</v>
      </c>
      <c r="BK152" s="143">
        <f t="shared" si="19"/>
        <v>0</v>
      </c>
      <c r="BL152" s="19" t="s">
        <v>518</v>
      </c>
      <c r="BM152" s="19" t="s">
        <v>408</v>
      </c>
    </row>
    <row r="153" spans="2:65" s="1" customFormat="1" ht="25.5" customHeight="1">
      <c r="B153" s="134"/>
      <c r="C153" s="144" t="s">
        <v>342</v>
      </c>
      <c r="D153" s="144" t="s">
        <v>315</v>
      </c>
      <c r="E153" s="145" t="s">
        <v>3892</v>
      </c>
      <c r="F153" s="221" t="s">
        <v>3893</v>
      </c>
      <c r="G153" s="221"/>
      <c r="H153" s="221"/>
      <c r="I153" s="221"/>
      <c r="J153" s="146" t="s">
        <v>374</v>
      </c>
      <c r="K153" s="147">
        <v>2</v>
      </c>
      <c r="L153" s="222"/>
      <c r="M153" s="222"/>
      <c r="N153" s="222">
        <f t="shared" si="10"/>
        <v>0</v>
      </c>
      <c r="O153" s="220"/>
      <c r="P153" s="220"/>
      <c r="Q153" s="220"/>
      <c r="R153" s="139"/>
      <c r="T153" s="140" t="s">
        <v>5</v>
      </c>
      <c r="U153" s="38" t="s">
        <v>42</v>
      </c>
      <c r="V153" s="141">
        <v>0</v>
      </c>
      <c r="W153" s="141">
        <f t="shared" si="11"/>
        <v>0</v>
      </c>
      <c r="X153" s="141">
        <v>0</v>
      </c>
      <c r="Y153" s="141">
        <f t="shared" si="12"/>
        <v>0</v>
      </c>
      <c r="Z153" s="141">
        <v>0</v>
      </c>
      <c r="AA153" s="142">
        <f t="shared" si="13"/>
        <v>0</v>
      </c>
      <c r="AR153" s="19" t="s">
        <v>1282</v>
      </c>
      <c r="AT153" s="19" t="s">
        <v>315</v>
      </c>
      <c r="AU153" s="19" t="s">
        <v>102</v>
      </c>
      <c r="AY153" s="19" t="s">
        <v>267</v>
      </c>
      <c r="BE153" s="143">
        <f t="shared" si="14"/>
        <v>0</v>
      </c>
      <c r="BF153" s="143">
        <f t="shared" si="15"/>
        <v>0</v>
      </c>
      <c r="BG153" s="143">
        <f t="shared" si="16"/>
        <v>0</v>
      </c>
      <c r="BH153" s="143">
        <f t="shared" si="17"/>
        <v>0</v>
      </c>
      <c r="BI153" s="143">
        <f t="shared" si="18"/>
        <v>0</v>
      </c>
      <c r="BJ153" s="19" t="s">
        <v>102</v>
      </c>
      <c r="BK153" s="143">
        <f t="shared" si="19"/>
        <v>0</v>
      </c>
      <c r="BL153" s="19" t="s">
        <v>518</v>
      </c>
      <c r="BM153" s="19" t="s">
        <v>416</v>
      </c>
    </row>
    <row r="154" spans="2:65" s="1" customFormat="1" ht="38.25" customHeight="1">
      <c r="B154" s="134"/>
      <c r="C154" s="144" t="s">
        <v>10</v>
      </c>
      <c r="D154" s="144" t="s">
        <v>315</v>
      </c>
      <c r="E154" s="145" t="s">
        <v>3894</v>
      </c>
      <c r="F154" s="221" t="s">
        <v>3895</v>
      </c>
      <c r="G154" s="221"/>
      <c r="H154" s="221"/>
      <c r="I154" s="221"/>
      <c r="J154" s="146" t="s">
        <v>374</v>
      </c>
      <c r="K154" s="147">
        <v>1</v>
      </c>
      <c r="L154" s="222"/>
      <c r="M154" s="222"/>
      <c r="N154" s="222">
        <f t="shared" si="10"/>
        <v>0</v>
      </c>
      <c r="O154" s="220"/>
      <c r="P154" s="220"/>
      <c r="Q154" s="220"/>
      <c r="R154" s="139"/>
      <c r="T154" s="140" t="s">
        <v>5</v>
      </c>
      <c r="U154" s="38" t="s">
        <v>42</v>
      </c>
      <c r="V154" s="141">
        <v>0</v>
      </c>
      <c r="W154" s="141">
        <f t="shared" si="11"/>
        <v>0</v>
      </c>
      <c r="X154" s="141">
        <v>0</v>
      </c>
      <c r="Y154" s="141">
        <f t="shared" si="12"/>
        <v>0</v>
      </c>
      <c r="Z154" s="141">
        <v>0</v>
      </c>
      <c r="AA154" s="142">
        <f t="shared" si="13"/>
        <v>0</v>
      </c>
      <c r="AR154" s="19" t="s">
        <v>1282</v>
      </c>
      <c r="AT154" s="19" t="s">
        <v>315</v>
      </c>
      <c r="AU154" s="19" t="s">
        <v>102</v>
      </c>
      <c r="AY154" s="19" t="s">
        <v>267</v>
      </c>
      <c r="BE154" s="143">
        <f t="shared" si="14"/>
        <v>0</v>
      </c>
      <c r="BF154" s="143">
        <f t="shared" si="15"/>
        <v>0</v>
      </c>
      <c r="BG154" s="143">
        <f t="shared" si="16"/>
        <v>0</v>
      </c>
      <c r="BH154" s="143">
        <f t="shared" si="17"/>
        <v>0</v>
      </c>
      <c r="BI154" s="143">
        <f t="shared" si="18"/>
        <v>0</v>
      </c>
      <c r="BJ154" s="19" t="s">
        <v>102</v>
      </c>
      <c r="BK154" s="143">
        <f t="shared" si="19"/>
        <v>0</v>
      </c>
      <c r="BL154" s="19" t="s">
        <v>518</v>
      </c>
      <c r="BM154" s="19" t="s">
        <v>424</v>
      </c>
    </row>
    <row r="155" spans="2:65" s="10" customFormat="1" ht="29.85" customHeight="1">
      <c r="B155" s="124"/>
      <c r="D155" s="133" t="s">
        <v>3862</v>
      </c>
      <c r="E155" s="133"/>
      <c r="F155" s="133"/>
      <c r="G155" s="133"/>
      <c r="H155" s="133"/>
      <c r="I155" s="133"/>
      <c r="J155" s="133"/>
      <c r="K155" s="133"/>
      <c r="L155" s="133"/>
      <c r="M155" s="133"/>
      <c r="N155" s="208">
        <f>BK155</f>
        <v>0</v>
      </c>
      <c r="O155" s="209"/>
      <c r="P155" s="209"/>
      <c r="Q155" s="209"/>
      <c r="R155" s="126"/>
      <c r="T155" s="127"/>
      <c r="W155" s="128">
        <f>SUM(W156:W160)</f>
        <v>0</v>
      </c>
      <c r="Y155" s="128">
        <f>SUM(Y156:Y160)</f>
        <v>0</v>
      </c>
      <c r="AA155" s="129">
        <f>SUM(AA156:AA160)</f>
        <v>0</v>
      </c>
      <c r="AR155" s="130" t="s">
        <v>277</v>
      </c>
      <c r="AT155" s="131" t="s">
        <v>74</v>
      </c>
      <c r="AU155" s="131" t="s">
        <v>83</v>
      </c>
      <c r="AY155" s="130" t="s">
        <v>267</v>
      </c>
      <c r="BK155" s="132">
        <f>SUM(BK156:BK160)</f>
        <v>0</v>
      </c>
    </row>
    <row r="156" spans="2:65" s="1" customFormat="1" ht="25.5" customHeight="1">
      <c r="B156" s="134"/>
      <c r="C156" s="144" t="s">
        <v>348</v>
      </c>
      <c r="D156" s="144" t="s">
        <v>315</v>
      </c>
      <c r="E156" s="145" t="s">
        <v>3896</v>
      </c>
      <c r="F156" s="221" t="s">
        <v>3897</v>
      </c>
      <c r="G156" s="221"/>
      <c r="H156" s="221"/>
      <c r="I156" s="221"/>
      <c r="J156" s="146" t="s">
        <v>374</v>
      </c>
      <c r="K156" s="147">
        <v>110</v>
      </c>
      <c r="L156" s="222"/>
      <c r="M156" s="222"/>
      <c r="N156" s="222">
        <f>ROUND(L156*K156,2)</f>
        <v>0</v>
      </c>
      <c r="O156" s="220"/>
      <c r="P156" s="220"/>
      <c r="Q156" s="220"/>
      <c r="R156" s="139"/>
      <c r="T156" s="140" t="s">
        <v>5</v>
      </c>
      <c r="U156" s="38" t="s">
        <v>42</v>
      </c>
      <c r="V156" s="141">
        <v>0</v>
      </c>
      <c r="W156" s="141">
        <f>V156*K156</f>
        <v>0</v>
      </c>
      <c r="X156" s="141">
        <v>0</v>
      </c>
      <c r="Y156" s="141">
        <f>X156*K156</f>
        <v>0</v>
      </c>
      <c r="Z156" s="141">
        <v>0</v>
      </c>
      <c r="AA156" s="142">
        <f>Z156*K156</f>
        <v>0</v>
      </c>
      <c r="AR156" s="19" t="s">
        <v>1282</v>
      </c>
      <c r="AT156" s="19" t="s">
        <v>315</v>
      </c>
      <c r="AU156" s="19" t="s">
        <v>102</v>
      </c>
      <c r="AY156" s="19" t="s">
        <v>267</v>
      </c>
      <c r="BE156" s="143">
        <f>IF(U156="základná",N156,0)</f>
        <v>0</v>
      </c>
      <c r="BF156" s="143">
        <f>IF(U156="znížená",N156,0)</f>
        <v>0</v>
      </c>
      <c r="BG156" s="143">
        <f>IF(U156="zákl. prenesená",N156,0)</f>
        <v>0</v>
      </c>
      <c r="BH156" s="143">
        <f>IF(U156="zníž. prenesená",N156,0)</f>
        <v>0</v>
      </c>
      <c r="BI156" s="143">
        <f>IF(U156="nulová",N156,0)</f>
        <v>0</v>
      </c>
      <c r="BJ156" s="19" t="s">
        <v>102</v>
      </c>
      <c r="BK156" s="143">
        <f>ROUND(L156*K156,2)</f>
        <v>0</v>
      </c>
      <c r="BL156" s="19" t="s">
        <v>518</v>
      </c>
      <c r="BM156" s="19" t="s">
        <v>432</v>
      </c>
    </row>
    <row r="157" spans="2:65" s="1" customFormat="1" ht="25.5" customHeight="1">
      <c r="B157" s="134"/>
      <c r="C157" s="144" t="s">
        <v>352</v>
      </c>
      <c r="D157" s="144" t="s">
        <v>315</v>
      </c>
      <c r="E157" s="145" t="s">
        <v>3898</v>
      </c>
      <c r="F157" s="221" t="s">
        <v>3899</v>
      </c>
      <c r="G157" s="221"/>
      <c r="H157" s="221"/>
      <c r="I157" s="221"/>
      <c r="J157" s="146" t="s">
        <v>374</v>
      </c>
      <c r="K157" s="147">
        <v>32</v>
      </c>
      <c r="L157" s="222"/>
      <c r="M157" s="222"/>
      <c r="N157" s="222">
        <f>ROUND(L157*K157,2)</f>
        <v>0</v>
      </c>
      <c r="O157" s="220"/>
      <c r="P157" s="220"/>
      <c r="Q157" s="220"/>
      <c r="R157" s="139"/>
      <c r="T157" s="140" t="s">
        <v>5</v>
      </c>
      <c r="U157" s="38" t="s">
        <v>42</v>
      </c>
      <c r="V157" s="141">
        <v>0</v>
      </c>
      <c r="W157" s="141">
        <f>V157*K157</f>
        <v>0</v>
      </c>
      <c r="X157" s="141">
        <v>0</v>
      </c>
      <c r="Y157" s="141">
        <f>X157*K157</f>
        <v>0</v>
      </c>
      <c r="Z157" s="141">
        <v>0</v>
      </c>
      <c r="AA157" s="142">
        <f>Z157*K157</f>
        <v>0</v>
      </c>
      <c r="AR157" s="19" t="s">
        <v>1282</v>
      </c>
      <c r="AT157" s="19" t="s">
        <v>315</v>
      </c>
      <c r="AU157" s="19" t="s">
        <v>102</v>
      </c>
      <c r="AY157" s="19" t="s">
        <v>267</v>
      </c>
      <c r="BE157" s="143">
        <f>IF(U157="základná",N157,0)</f>
        <v>0</v>
      </c>
      <c r="BF157" s="143">
        <f>IF(U157="znížená",N157,0)</f>
        <v>0</v>
      </c>
      <c r="BG157" s="143">
        <f>IF(U157="zákl. prenesená",N157,0)</f>
        <v>0</v>
      </c>
      <c r="BH157" s="143">
        <f>IF(U157="zníž. prenesená",N157,0)</f>
        <v>0</v>
      </c>
      <c r="BI157" s="143">
        <f>IF(U157="nulová",N157,0)</f>
        <v>0</v>
      </c>
      <c r="BJ157" s="19" t="s">
        <v>102</v>
      </c>
      <c r="BK157" s="143">
        <f>ROUND(L157*K157,2)</f>
        <v>0</v>
      </c>
      <c r="BL157" s="19" t="s">
        <v>518</v>
      </c>
      <c r="BM157" s="19" t="s">
        <v>440</v>
      </c>
    </row>
    <row r="158" spans="2:65" s="1" customFormat="1" ht="16.5" customHeight="1">
      <c r="B158" s="134"/>
      <c r="C158" s="144" t="s">
        <v>356</v>
      </c>
      <c r="D158" s="144" t="s">
        <v>315</v>
      </c>
      <c r="E158" s="145" t="s">
        <v>3900</v>
      </c>
      <c r="F158" s="221" t="s">
        <v>3901</v>
      </c>
      <c r="G158" s="221"/>
      <c r="H158" s="221"/>
      <c r="I158" s="221"/>
      <c r="J158" s="146" t="s">
        <v>374</v>
      </c>
      <c r="K158" s="147">
        <v>252</v>
      </c>
      <c r="L158" s="222"/>
      <c r="M158" s="222"/>
      <c r="N158" s="222">
        <f>ROUND(L158*K158,2)</f>
        <v>0</v>
      </c>
      <c r="O158" s="220"/>
      <c r="P158" s="220"/>
      <c r="Q158" s="220"/>
      <c r="R158" s="139"/>
      <c r="T158" s="140" t="s">
        <v>5</v>
      </c>
      <c r="U158" s="38" t="s">
        <v>42</v>
      </c>
      <c r="V158" s="141">
        <v>0</v>
      </c>
      <c r="W158" s="141">
        <f>V158*K158</f>
        <v>0</v>
      </c>
      <c r="X158" s="141">
        <v>0</v>
      </c>
      <c r="Y158" s="141">
        <f>X158*K158</f>
        <v>0</v>
      </c>
      <c r="Z158" s="141">
        <v>0</v>
      </c>
      <c r="AA158" s="142">
        <f>Z158*K158</f>
        <v>0</v>
      </c>
      <c r="AR158" s="19" t="s">
        <v>1282</v>
      </c>
      <c r="AT158" s="19" t="s">
        <v>315</v>
      </c>
      <c r="AU158" s="19" t="s">
        <v>102</v>
      </c>
      <c r="AY158" s="19" t="s">
        <v>267</v>
      </c>
      <c r="BE158" s="143">
        <f>IF(U158="základná",N158,0)</f>
        <v>0</v>
      </c>
      <c r="BF158" s="143">
        <f>IF(U158="znížená",N158,0)</f>
        <v>0</v>
      </c>
      <c r="BG158" s="143">
        <f>IF(U158="zákl. prenesená",N158,0)</f>
        <v>0</v>
      </c>
      <c r="BH158" s="143">
        <f>IF(U158="zníž. prenesená",N158,0)</f>
        <v>0</v>
      </c>
      <c r="BI158" s="143">
        <f>IF(U158="nulová",N158,0)</f>
        <v>0</v>
      </c>
      <c r="BJ158" s="19" t="s">
        <v>102</v>
      </c>
      <c r="BK158" s="143">
        <f>ROUND(L158*K158,2)</f>
        <v>0</v>
      </c>
      <c r="BL158" s="19" t="s">
        <v>518</v>
      </c>
      <c r="BM158" s="19" t="s">
        <v>448</v>
      </c>
    </row>
    <row r="159" spans="2:65" s="1" customFormat="1" ht="25.5" customHeight="1">
      <c r="B159" s="134"/>
      <c r="C159" s="144" t="s">
        <v>360</v>
      </c>
      <c r="D159" s="144" t="s">
        <v>315</v>
      </c>
      <c r="E159" s="145" t="s">
        <v>3902</v>
      </c>
      <c r="F159" s="221" t="s">
        <v>3903</v>
      </c>
      <c r="G159" s="221"/>
      <c r="H159" s="221"/>
      <c r="I159" s="221"/>
      <c r="J159" s="146" t="s">
        <v>374</v>
      </c>
      <c r="K159" s="147">
        <v>126</v>
      </c>
      <c r="L159" s="222"/>
      <c r="M159" s="222"/>
      <c r="N159" s="222">
        <f>ROUND(L159*K159,2)</f>
        <v>0</v>
      </c>
      <c r="O159" s="220"/>
      <c r="P159" s="220"/>
      <c r="Q159" s="220"/>
      <c r="R159" s="139"/>
      <c r="T159" s="140" t="s">
        <v>5</v>
      </c>
      <c r="U159" s="38" t="s">
        <v>42</v>
      </c>
      <c r="V159" s="141">
        <v>0</v>
      </c>
      <c r="W159" s="141">
        <f>V159*K159</f>
        <v>0</v>
      </c>
      <c r="X159" s="141">
        <v>0</v>
      </c>
      <c r="Y159" s="141">
        <f>X159*K159</f>
        <v>0</v>
      </c>
      <c r="Z159" s="141">
        <v>0</v>
      </c>
      <c r="AA159" s="142">
        <f>Z159*K159</f>
        <v>0</v>
      </c>
      <c r="AR159" s="19" t="s">
        <v>1282</v>
      </c>
      <c r="AT159" s="19" t="s">
        <v>315</v>
      </c>
      <c r="AU159" s="19" t="s">
        <v>102</v>
      </c>
      <c r="AY159" s="19" t="s">
        <v>267</v>
      </c>
      <c r="BE159" s="143">
        <f>IF(U159="základná",N159,0)</f>
        <v>0</v>
      </c>
      <c r="BF159" s="143">
        <f>IF(U159="znížená",N159,0)</f>
        <v>0</v>
      </c>
      <c r="BG159" s="143">
        <f>IF(U159="zákl. prenesená",N159,0)</f>
        <v>0</v>
      </c>
      <c r="BH159" s="143">
        <f>IF(U159="zníž. prenesená",N159,0)</f>
        <v>0</v>
      </c>
      <c r="BI159" s="143">
        <f>IF(U159="nulová",N159,0)</f>
        <v>0</v>
      </c>
      <c r="BJ159" s="19" t="s">
        <v>102</v>
      </c>
      <c r="BK159" s="143">
        <f>ROUND(L159*K159,2)</f>
        <v>0</v>
      </c>
      <c r="BL159" s="19" t="s">
        <v>518</v>
      </c>
      <c r="BM159" s="19" t="s">
        <v>456</v>
      </c>
    </row>
    <row r="160" spans="2:65" s="1" customFormat="1" ht="16.5" customHeight="1">
      <c r="B160" s="134"/>
      <c r="C160" s="144" t="s">
        <v>364</v>
      </c>
      <c r="D160" s="144" t="s">
        <v>315</v>
      </c>
      <c r="E160" s="145" t="s">
        <v>3904</v>
      </c>
      <c r="F160" s="221" t="s">
        <v>3905</v>
      </c>
      <c r="G160" s="221"/>
      <c r="H160" s="221"/>
      <c r="I160" s="221"/>
      <c r="J160" s="146" t="s">
        <v>374</v>
      </c>
      <c r="K160" s="147">
        <v>16</v>
      </c>
      <c r="L160" s="222"/>
      <c r="M160" s="222"/>
      <c r="N160" s="222">
        <f>ROUND(L160*K160,2)</f>
        <v>0</v>
      </c>
      <c r="O160" s="220"/>
      <c r="P160" s="220"/>
      <c r="Q160" s="220"/>
      <c r="R160" s="139"/>
      <c r="T160" s="140" t="s">
        <v>5</v>
      </c>
      <c r="U160" s="38" t="s">
        <v>42</v>
      </c>
      <c r="V160" s="141">
        <v>0</v>
      </c>
      <c r="W160" s="141">
        <f>V160*K160</f>
        <v>0</v>
      </c>
      <c r="X160" s="141">
        <v>0</v>
      </c>
      <c r="Y160" s="141">
        <f>X160*K160</f>
        <v>0</v>
      </c>
      <c r="Z160" s="141">
        <v>0</v>
      </c>
      <c r="AA160" s="142">
        <f>Z160*K160</f>
        <v>0</v>
      </c>
      <c r="AR160" s="19" t="s">
        <v>1282</v>
      </c>
      <c r="AT160" s="19" t="s">
        <v>315</v>
      </c>
      <c r="AU160" s="19" t="s">
        <v>102</v>
      </c>
      <c r="AY160" s="19" t="s">
        <v>267</v>
      </c>
      <c r="BE160" s="143">
        <f>IF(U160="základná",N160,0)</f>
        <v>0</v>
      </c>
      <c r="BF160" s="143">
        <f>IF(U160="znížená",N160,0)</f>
        <v>0</v>
      </c>
      <c r="BG160" s="143">
        <f>IF(U160="zákl. prenesená",N160,0)</f>
        <v>0</v>
      </c>
      <c r="BH160" s="143">
        <f>IF(U160="zníž. prenesená",N160,0)</f>
        <v>0</v>
      </c>
      <c r="BI160" s="143">
        <f>IF(U160="nulová",N160,0)</f>
        <v>0</v>
      </c>
      <c r="BJ160" s="19" t="s">
        <v>102</v>
      </c>
      <c r="BK160" s="143">
        <f>ROUND(L160*K160,2)</f>
        <v>0</v>
      </c>
      <c r="BL160" s="19" t="s">
        <v>518</v>
      </c>
      <c r="BM160" s="19" t="s">
        <v>464</v>
      </c>
    </row>
    <row r="161" spans="2:65" s="10" customFormat="1" ht="29.85" customHeight="1">
      <c r="B161" s="124"/>
      <c r="D161" s="133" t="s">
        <v>3863</v>
      </c>
      <c r="E161" s="133"/>
      <c r="F161" s="133"/>
      <c r="G161" s="133"/>
      <c r="H161" s="133"/>
      <c r="I161" s="133"/>
      <c r="J161" s="133"/>
      <c r="K161" s="133"/>
      <c r="L161" s="133"/>
      <c r="M161" s="133"/>
      <c r="N161" s="208">
        <f>BK161</f>
        <v>0</v>
      </c>
      <c r="O161" s="209"/>
      <c r="P161" s="209"/>
      <c r="Q161" s="209"/>
      <c r="R161" s="126"/>
      <c r="T161" s="127"/>
      <c r="W161" s="128">
        <f>W162</f>
        <v>0</v>
      </c>
      <c r="Y161" s="128">
        <f>Y162</f>
        <v>0</v>
      </c>
      <c r="AA161" s="129">
        <f>AA162</f>
        <v>0</v>
      </c>
      <c r="AR161" s="130" t="s">
        <v>277</v>
      </c>
      <c r="AT161" s="131" t="s">
        <v>74</v>
      </c>
      <c r="AU161" s="131" t="s">
        <v>83</v>
      </c>
      <c r="AY161" s="130" t="s">
        <v>267</v>
      </c>
      <c r="BK161" s="132">
        <f>BK162</f>
        <v>0</v>
      </c>
    </row>
    <row r="162" spans="2:65" s="1" customFormat="1" ht="38.25" customHeight="1">
      <c r="B162" s="134"/>
      <c r="C162" s="144" t="s">
        <v>368</v>
      </c>
      <c r="D162" s="144" t="s">
        <v>315</v>
      </c>
      <c r="E162" s="145" t="s">
        <v>3906</v>
      </c>
      <c r="F162" s="221" t="s">
        <v>4321</v>
      </c>
      <c r="G162" s="221"/>
      <c r="H162" s="221"/>
      <c r="I162" s="221"/>
      <c r="J162" s="146" t="s">
        <v>322</v>
      </c>
      <c r="K162" s="147">
        <v>75</v>
      </c>
      <c r="L162" s="222"/>
      <c r="M162" s="222"/>
      <c r="N162" s="222">
        <f>ROUND(L162*K162,2)</f>
        <v>0</v>
      </c>
      <c r="O162" s="220"/>
      <c r="P162" s="220"/>
      <c r="Q162" s="220"/>
      <c r="R162" s="139"/>
      <c r="T162" s="140" t="s">
        <v>5</v>
      </c>
      <c r="U162" s="38" t="s">
        <v>42</v>
      </c>
      <c r="V162" s="141">
        <v>0</v>
      </c>
      <c r="W162" s="141">
        <f>V162*K162</f>
        <v>0</v>
      </c>
      <c r="X162" s="141">
        <v>0</v>
      </c>
      <c r="Y162" s="141">
        <f>X162*K162</f>
        <v>0</v>
      </c>
      <c r="Z162" s="141">
        <v>0</v>
      </c>
      <c r="AA162" s="142">
        <f>Z162*K162</f>
        <v>0</v>
      </c>
      <c r="AR162" s="19" t="s">
        <v>1282</v>
      </c>
      <c r="AT162" s="19" t="s">
        <v>315</v>
      </c>
      <c r="AU162" s="19" t="s">
        <v>102</v>
      </c>
      <c r="AY162" s="19" t="s">
        <v>267</v>
      </c>
      <c r="BE162" s="143">
        <f>IF(U162="základná",N162,0)</f>
        <v>0</v>
      </c>
      <c r="BF162" s="143">
        <f>IF(U162="znížená",N162,0)</f>
        <v>0</v>
      </c>
      <c r="BG162" s="143">
        <f>IF(U162="zákl. prenesená",N162,0)</f>
        <v>0</v>
      </c>
      <c r="BH162" s="143">
        <f>IF(U162="zníž. prenesená",N162,0)</f>
        <v>0</v>
      </c>
      <c r="BI162" s="143">
        <f>IF(U162="nulová",N162,0)</f>
        <v>0</v>
      </c>
      <c r="BJ162" s="19" t="s">
        <v>102</v>
      </c>
      <c r="BK162" s="143">
        <f>ROUND(L162*K162,2)</f>
        <v>0</v>
      </c>
      <c r="BL162" s="19" t="s">
        <v>518</v>
      </c>
      <c r="BM162" s="19" t="s">
        <v>472</v>
      </c>
    </row>
    <row r="163" spans="2:65" s="10" customFormat="1" ht="29.85" customHeight="1">
      <c r="B163" s="124"/>
      <c r="D163" s="133" t="s">
        <v>3864</v>
      </c>
      <c r="E163" s="133"/>
      <c r="F163" s="133"/>
      <c r="G163" s="133"/>
      <c r="H163" s="133"/>
      <c r="I163" s="133"/>
      <c r="J163" s="133"/>
      <c r="K163" s="133"/>
      <c r="L163" s="133"/>
      <c r="M163" s="133"/>
      <c r="N163" s="208">
        <f>BK163</f>
        <v>0</v>
      </c>
      <c r="O163" s="209"/>
      <c r="P163" s="209"/>
      <c r="Q163" s="209"/>
      <c r="R163" s="126"/>
      <c r="T163" s="127"/>
      <c r="W163" s="128">
        <f>W164</f>
        <v>0</v>
      </c>
      <c r="Y163" s="128">
        <f>Y164</f>
        <v>0</v>
      </c>
      <c r="AA163" s="129">
        <f>AA164</f>
        <v>0</v>
      </c>
      <c r="AR163" s="130" t="s">
        <v>277</v>
      </c>
      <c r="AT163" s="131" t="s">
        <v>74</v>
      </c>
      <c r="AU163" s="131" t="s">
        <v>83</v>
      </c>
      <c r="AY163" s="130" t="s">
        <v>267</v>
      </c>
      <c r="BK163" s="132">
        <f>BK164</f>
        <v>0</v>
      </c>
    </row>
    <row r="164" spans="2:65" s="1" customFormat="1" ht="25.5" customHeight="1">
      <c r="B164" s="134"/>
      <c r="C164" s="144" t="s">
        <v>371</v>
      </c>
      <c r="D164" s="144" t="s">
        <v>315</v>
      </c>
      <c r="E164" s="145" t="s">
        <v>3907</v>
      </c>
      <c r="F164" s="221" t="s">
        <v>3908</v>
      </c>
      <c r="G164" s="221"/>
      <c r="H164" s="221"/>
      <c r="I164" s="221"/>
      <c r="J164" s="146" t="s">
        <v>322</v>
      </c>
      <c r="K164" s="147">
        <v>13150</v>
      </c>
      <c r="L164" s="222"/>
      <c r="M164" s="222"/>
      <c r="N164" s="222">
        <f>ROUND(L164*K164,2)</f>
        <v>0</v>
      </c>
      <c r="O164" s="220"/>
      <c r="P164" s="220"/>
      <c r="Q164" s="220"/>
      <c r="R164" s="139"/>
      <c r="T164" s="140" t="s">
        <v>5</v>
      </c>
      <c r="U164" s="38" t="s">
        <v>42</v>
      </c>
      <c r="V164" s="141">
        <v>0</v>
      </c>
      <c r="W164" s="141">
        <f>V164*K164</f>
        <v>0</v>
      </c>
      <c r="X164" s="141">
        <v>0</v>
      </c>
      <c r="Y164" s="141">
        <f>X164*K164</f>
        <v>0</v>
      </c>
      <c r="Z164" s="141">
        <v>0</v>
      </c>
      <c r="AA164" s="142">
        <f>Z164*K164</f>
        <v>0</v>
      </c>
      <c r="AR164" s="19" t="s">
        <v>1282</v>
      </c>
      <c r="AT164" s="19" t="s">
        <v>315</v>
      </c>
      <c r="AU164" s="19" t="s">
        <v>102</v>
      </c>
      <c r="AY164" s="19" t="s">
        <v>267</v>
      </c>
      <c r="BE164" s="143">
        <f>IF(U164="základná",N164,0)</f>
        <v>0</v>
      </c>
      <c r="BF164" s="143">
        <f>IF(U164="znížená",N164,0)</f>
        <v>0</v>
      </c>
      <c r="BG164" s="143">
        <f>IF(U164="zákl. prenesená",N164,0)</f>
        <v>0</v>
      </c>
      <c r="BH164" s="143">
        <f>IF(U164="zníž. prenesená",N164,0)</f>
        <v>0</v>
      </c>
      <c r="BI164" s="143">
        <f>IF(U164="nulová",N164,0)</f>
        <v>0</v>
      </c>
      <c r="BJ164" s="19" t="s">
        <v>102</v>
      </c>
      <c r="BK164" s="143">
        <f>ROUND(L164*K164,2)</f>
        <v>0</v>
      </c>
      <c r="BL164" s="19" t="s">
        <v>518</v>
      </c>
      <c r="BM164" s="19" t="s">
        <v>480</v>
      </c>
    </row>
    <row r="165" spans="2:65" s="10" customFormat="1" ht="37.35" customHeight="1">
      <c r="B165" s="124"/>
      <c r="D165" s="125" t="s">
        <v>3865</v>
      </c>
      <c r="E165" s="125"/>
      <c r="F165" s="125"/>
      <c r="G165" s="125"/>
      <c r="H165" s="125"/>
      <c r="I165" s="125"/>
      <c r="J165" s="125"/>
      <c r="K165" s="125"/>
      <c r="L165" s="125"/>
      <c r="M165" s="125"/>
      <c r="N165" s="210">
        <f>BK165</f>
        <v>0</v>
      </c>
      <c r="O165" s="211"/>
      <c r="P165" s="211"/>
      <c r="Q165" s="211"/>
      <c r="R165" s="126"/>
      <c r="T165" s="127"/>
      <c r="W165" s="128">
        <f>W166+W176+W183+W185</f>
        <v>0</v>
      </c>
      <c r="Y165" s="128">
        <f>Y166+Y176+Y183+Y185</f>
        <v>0</v>
      </c>
      <c r="AA165" s="129">
        <f>AA166+AA176+AA183+AA185</f>
        <v>0</v>
      </c>
      <c r="AR165" s="130" t="s">
        <v>277</v>
      </c>
      <c r="AT165" s="131" t="s">
        <v>74</v>
      </c>
      <c r="AU165" s="131" t="s">
        <v>75</v>
      </c>
      <c r="AY165" s="130" t="s">
        <v>267</v>
      </c>
      <c r="BK165" s="132">
        <f>BK166+BK176+BK183+BK185</f>
        <v>0</v>
      </c>
    </row>
    <row r="166" spans="2:65" s="10" customFormat="1" ht="19.899999999999999" customHeight="1">
      <c r="B166" s="124"/>
      <c r="D166" s="133" t="s">
        <v>3866</v>
      </c>
      <c r="E166" s="133"/>
      <c r="F166" s="133"/>
      <c r="G166" s="133"/>
      <c r="H166" s="133"/>
      <c r="I166" s="133"/>
      <c r="J166" s="133"/>
      <c r="K166" s="133"/>
      <c r="L166" s="133"/>
      <c r="M166" s="133"/>
      <c r="N166" s="212">
        <f>BK166</f>
        <v>0</v>
      </c>
      <c r="O166" s="213"/>
      <c r="P166" s="213"/>
      <c r="Q166" s="213"/>
      <c r="R166" s="126"/>
      <c r="T166" s="127"/>
      <c r="W166" s="128">
        <f>SUM(W167:W175)</f>
        <v>0</v>
      </c>
      <c r="Y166" s="128">
        <f>SUM(Y167:Y175)</f>
        <v>0</v>
      </c>
      <c r="AA166" s="129">
        <f>SUM(AA167:AA175)</f>
        <v>0</v>
      </c>
      <c r="AR166" s="130" t="s">
        <v>277</v>
      </c>
      <c r="AT166" s="131" t="s">
        <v>74</v>
      </c>
      <c r="AU166" s="131" t="s">
        <v>83</v>
      </c>
      <c r="AY166" s="130" t="s">
        <v>267</v>
      </c>
      <c r="BK166" s="132">
        <f>SUM(BK167:BK175)</f>
        <v>0</v>
      </c>
    </row>
    <row r="167" spans="2:65" s="1" customFormat="1" ht="16.5" customHeight="1">
      <c r="B167" s="134"/>
      <c r="C167" s="135" t="s">
        <v>376</v>
      </c>
      <c r="D167" s="135" t="s">
        <v>268</v>
      </c>
      <c r="E167" s="136" t="s">
        <v>3909</v>
      </c>
      <c r="F167" s="219" t="s">
        <v>3910</v>
      </c>
      <c r="G167" s="219"/>
      <c r="H167" s="219"/>
      <c r="I167" s="219"/>
      <c r="J167" s="137" t="s">
        <v>374</v>
      </c>
      <c r="K167" s="138">
        <v>2</v>
      </c>
      <c r="L167" s="220"/>
      <c r="M167" s="220"/>
      <c r="N167" s="220">
        <f t="shared" ref="N167:N175" si="20">ROUND(L167*K167,2)</f>
        <v>0</v>
      </c>
      <c r="O167" s="220"/>
      <c r="P167" s="220"/>
      <c r="Q167" s="220"/>
      <c r="R167" s="139"/>
      <c r="T167" s="140" t="s">
        <v>5</v>
      </c>
      <c r="U167" s="38" t="s">
        <v>42</v>
      </c>
      <c r="V167" s="141">
        <v>0</v>
      </c>
      <c r="W167" s="141">
        <f t="shared" ref="W167:W175" si="21">V167*K167</f>
        <v>0</v>
      </c>
      <c r="X167" s="141">
        <v>0</v>
      </c>
      <c r="Y167" s="141">
        <f t="shared" ref="Y167:Y175" si="22">X167*K167</f>
        <v>0</v>
      </c>
      <c r="Z167" s="141">
        <v>0</v>
      </c>
      <c r="AA167" s="142">
        <f t="shared" ref="AA167:AA175" si="23">Z167*K167</f>
        <v>0</v>
      </c>
      <c r="AR167" s="19" t="s">
        <v>518</v>
      </c>
      <c r="AT167" s="19" t="s">
        <v>268</v>
      </c>
      <c r="AU167" s="19" t="s">
        <v>102</v>
      </c>
      <c r="AY167" s="19" t="s">
        <v>267</v>
      </c>
      <c r="BE167" s="143">
        <f t="shared" ref="BE167:BE175" si="24">IF(U167="základná",N167,0)</f>
        <v>0</v>
      </c>
      <c r="BF167" s="143">
        <f t="shared" ref="BF167:BF175" si="25">IF(U167="znížená",N167,0)</f>
        <v>0</v>
      </c>
      <c r="BG167" s="143">
        <f t="shared" ref="BG167:BG175" si="26">IF(U167="zákl. prenesená",N167,0)</f>
        <v>0</v>
      </c>
      <c r="BH167" s="143">
        <f t="shared" ref="BH167:BH175" si="27">IF(U167="zníž. prenesená",N167,0)</f>
        <v>0</v>
      </c>
      <c r="BI167" s="143">
        <f t="shared" ref="BI167:BI175" si="28">IF(U167="nulová",N167,0)</f>
        <v>0</v>
      </c>
      <c r="BJ167" s="19" t="s">
        <v>102</v>
      </c>
      <c r="BK167" s="143">
        <f t="shared" ref="BK167:BK175" si="29">ROUND(L167*K167,2)</f>
        <v>0</v>
      </c>
      <c r="BL167" s="19" t="s">
        <v>518</v>
      </c>
      <c r="BM167" s="19" t="s">
        <v>486</v>
      </c>
    </row>
    <row r="168" spans="2:65" s="1" customFormat="1" ht="16.5" customHeight="1">
      <c r="B168" s="134"/>
      <c r="C168" s="135" t="s">
        <v>380</v>
      </c>
      <c r="D168" s="135" t="s">
        <v>268</v>
      </c>
      <c r="E168" s="136" t="s">
        <v>3911</v>
      </c>
      <c r="F168" s="219" t="s">
        <v>3912</v>
      </c>
      <c r="G168" s="219"/>
      <c r="H168" s="219"/>
      <c r="I168" s="219"/>
      <c r="J168" s="137" t="s">
        <v>374</v>
      </c>
      <c r="K168" s="138">
        <v>6</v>
      </c>
      <c r="L168" s="220"/>
      <c r="M168" s="220"/>
      <c r="N168" s="220">
        <f t="shared" si="20"/>
        <v>0</v>
      </c>
      <c r="O168" s="220"/>
      <c r="P168" s="220"/>
      <c r="Q168" s="220"/>
      <c r="R168" s="139"/>
      <c r="T168" s="140" t="s">
        <v>5</v>
      </c>
      <c r="U168" s="38" t="s">
        <v>42</v>
      </c>
      <c r="V168" s="141">
        <v>0</v>
      </c>
      <c r="W168" s="141">
        <f t="shared" si="21"/>
        <v>0</v>
      </c>
      <c r="X168" s="141">
        <v>0</v>
      </c>
      <c r="Y168" s="141">
        <f t="shared" si="22"/>
        <v>0</v>
      </c>
      <c r="Z168" s="141">
        <v>0</v>
      </c>
      <c r="AA168" s="142">
        <f t="shared" si="23"/>
        <v>0</v>
      </c>
      <c r="AR168" s="19" t="s">
        <v>518</v>
      </c>
      <c r="AT168" s="19" t="s">
        <v>268</v>
      </c>
      <c r="AU168" s="19" t="s">
        <v>102</v>
      </c>
      <c r="AY168" s="19" t="s">
        <v>267</v>
      </c>
      <c r="BE168" s="143">
        <f t="shared" si="24"/>
        <v>0</v>
      </c>
      <c r="BF168" s="143">
        <f t="shared" si="25"/>
        <v>0</v>
      </c>
      <c r="BG168" s="143">
        <f t="shared" si="26"/>
        <v>0</v>
      </c>
      <c r="BH168" s="143">
        <f t="shared" si="27"/>
        <v>0</v>
      </c>
      <c r="BI168" s="143">
        <f t="shared" si="28"/>
        <v>0</v>
      </c>
      <c r="BJ168" s="19" t="s">
        <v>102</v>
      </c>
      <c r="BK168" s="143">
        <f t="shared" si="29"/>
        <v>0</v>
      </c>
      <c r="BL168" s="19" t="s">
        <v>518</v>
      </c>
      <c r="BM168" s="19" t="s">
        <v>494</v>
      </c>
    </row>
    <row r="169" spans="2:65" s="1" customFormat="1" ht="16.5" customHeight="1">
      <c r="B169" s="134"/>
      <c r="C169" s="135" t="s">
        <v>384</v>
      </c>
      <c r="D169" s="135" t="s">
        <v>268</v>
      </c>
      <c r="E169" s="136" t="s">
        <v>3913</v>
      </c>
      <c r="F169" s="219" t="s">
        <v>3914</v>
      </c>
      <c r="G169" s="219"/>
      <c r="H169" s="219"/>
      <c r="I169" s="219"/>
      <c r="J169" s="137" t="s">
        <v>374</v>
      </c>
      <c r="K169" s="138">
        <v>4</v>
      </c>
      <c r="L169" s="220"/>
      <c r="M169" s="220"/>
      <c r="N169" s="220">
        <f t="shared" si="20"/>
        <v>0</v>
      </c>
      <c r="O169" s="220"/>
      <c r="P169" s="220"/>
      <c r="Q169" s="220"/>
      <c r="R169" s="139"/>
      <c r="T169" s="140" t="s">
        <v>5</v>
      </c>
      <c r="U169" s="38" t="s">
        <v>42</v>
      </c>
      <c r="V169" s="141">
        <v>0</v>
      </c>
      <c r="W169" s="141">
        <f t="shared" si="21"/>
        <v>0</v>
      </c>
      <c r="X169" s="141">
        <v>0</v>
      </c>
      <c r="Y169" s="141">
        <f t="shared" si="22"/>
        <v>0</v>
      </c>
      <c r="Z169" s="141">
        <v>0</v>
      </c>
      <c r="AA169" s="142">
        <f t="shared" si="23"/>
        <v>0</v>
      </c>
      <c r="AR169" s="19" t="s">
        <v>518</v>
      </c>
      <c r="AT169" s="19" t="s">
        <v>268</v>
      </c>
      <c r="AU169" s="19" t="s">
        <v>102</v>
      </c>
      <c r="AY169" s="19" t="s">
        <v>267</v>
      </c>
      <c r="BE169" s="143">
        <f t="shared" si="24"/>
        <v>0</v>
      </c>
      <c r="BF169" s="143">
        <f t="shared" si="25"/>
        <v>0</v>
      </c>
      <c r="BG169" s="143">
        <f t="shared" si="26"/>
        <v>0</v>
      </c>
      <c r="BH169" s="143">
        <f t="shared" si="27"/>
        <v>0</v>
      </c>
      <c r="BI169" s="143">
        <f t="shared" si="28"/>
        <v>0</v>
      </c>
      <c r="BJ169" s="19" t="s">
        <v>102</v>
      </c>
      <c r="BK169" s="143">
        <f t="shared" si="29"/>
        <v>0</v>
      </c>
      <c r="BL169" s="19" t="s">
        <v>518</v>
      </c>
      <c r="BM169" s="19" t="s">
        <v>502</v>
      </c>
    </row>
    <row r="170" spans="2:65" s="1" customFormat="1" ht="25.5" customHeight="1">
      <c r="B170" s="134"/>
      <c r="C170" s="135" t="s">
        <v>388</v>
      </c>
      <c r="D170" s="135" t="s">
        <v>268</v>
      </c>
      <c r="E170" s="136" t="s">
        <v>3915</v>
      </c>
      <c r="F170" s="219" t="s">
        <v>3916</v>
      </c>
      <c r="G170" s="219"/>
      <c r="H170" s="219"/>
      <c r="I170" s="219"/>
      <c r="J170" s="137" t="s">
        <v>374</v>
      </c>
      <c r="K170" s="138">
        <v>2</v>
      </c>
      <c r="L170" s="220"/>
      <c r="M170" s="220"/>
      <c r="N170" s="220">
        <f t="shared" si="20"/>
        <v>0</v>
      </c>
      <c r="O170" s="220"/>
      <c r="P170" s="220"/>
      <c r="Q170" s="220"/>
      <c r="R170" s="139"/>
      <c r="T170" s="140" t="s">
        <v>5</v>
      </c>
      <c r="U170" s="38" t="s">
        <v>42</v>
      </c>
      <c r="V170" s="141">
        <v>0</v>
      </c>
      <c r="W170" s="141">
        <f t="shared" si="21"/>
        <v>0</v>
      </c>
      <c r="X170" s="141">
        <v>0</v>
      </c>
      <c r="Y170" s="141">
        <f t="shared" si="22"/>
        <v>0</v>
      </c>
      <c r="Z170" s="141">
        <v>0</v>
      </c>
      <c r="AA170" s="142">
        <f t="shared" si="23"/>
        <v>0</v>
      </c>
      <c r="AR170" s="19" t="s">
        <v>518</v>
      </c>
      <c r="AT170" s="19" t="s">
        <v>268</v>
      </c>
      <c r="AU170" s="19" t="s">
        <v>102</v>
      </c>
      <c r="AY170" s="19" t="s">
        <v>267</v>
      </c>
      <c r="BE170" s="143">
        <f t="shared" si="24"/>
        <v>0</v>
      </c>
      <c r="BF170" s="143">
        <f t="shared" si="25"/>
        <v>0</v>
      </c>
      <c r="BG170" s="143">
        <f t="shared" si="26"/>
        <v>0</v>
      </c>
      <c r="BH170" s="143">
        <f t="shared" si="27"/>
        <v>0</v>
      </c>
      <c r="BI170" s="143">
        <f t="shared" si="28"/>
        <v>0</v>
      </c>
      <c r="BJ170" s="19" t="s">
        <v>102</v>
      </c>
      <c r="BK170" s="143">
        <f t="shared" si="29"/>
        <v>0</v>
      </c>
      <c r="BL170" s="19" t="s">
        <v>518</v>
      </c>
      <c r="BM170" s="19" t="s">
        <v>510</v>
      </c>
    </row>
    <row r="171" spans="2:65" s="1" customFormat="1" ht="16.5" customHeight="1">
      <c r="B171" s="134"/>
      <c r="C171" s="135" t="s">
        <v>392</v>
      </c>
      <c r="D171" s="135" t="s">
        <v>268</v>
      </c>
      <c r="E171" s="136" t="s">
        <v>3917</v>
      </c>
      <c r="F171" s="219" t="s">
        <v>3918</v>
      </c>
      <c r="G171" s="219"/>
      <c r="H171" s="219"/>
      <c r="I171" s="219"/>
      <c r="J171" s="137" t="s">
        <v>374</v>
      </c>
      <c r="K171" s="138">
        <v>2</v>
      </c>
      <c r="L171" s="220"/>
      <c r="M171" s="220"/>
      <c r="N171" s="220">
        <f t="shared" si="20"/>
        <v>0</v>
      </c>
      <c r="O171" s="220"/>
      <c r="P171" s="220"/>
      <c r="Q171" s="220"/>
      <c r="R171" s="139"/>
      <c r="T171" s="140" t="s">
        <v>5</v>
      </c>
      <c r="U171" s="38" t="s">
        <v>42</v>
      </c>
      <c r="V171" s="141">
        <v>0</v>
      </c>
      <c r="W171" s="141">
        <f t="shared" si="21"/>
        <v>0</v>
      </c>
      <c r="X171" s="141">
        <v>0</v>
      </c>
      <c r="Y171" s="141">
        <f t="shared" si="22"/>
        <v>0</v>
      </c>
      <c r="Z171" s="141">
        <v>0</v>
      </c>
      <c r="AA171" s="142">
        <f t="shared" si="23"/>
        <v>0</v>
      </c>
      <c r="AR171" s="19" t="s">
        <v>518</v>
      </c>
      <c r="AT171" s="19" t="s">
        <v>268</v>
      </c>
      <c r="AU171" s="19" t="s">
        <v>102</v>
      </c>
      <c r="AY171" s="19" t="s">
        <v>267</v>
      </c>
      <c r="BE171" s="143">
        <f t="shared" si="24"/>
        <v>0</v>
      </c>
      <c r="BF171" s="143">
        <f t="shared" si="25"/>
        <v>0</v>
      </c>
      <c r="BG171" s="143">
        <f t="shared" si="26"/>
        <v>0</v>
      </c>
      <c r="BH171" s="143">
        <f t="shared" si="27"/>
        <v>0</v>
      </c>
      <c r="BI171" s="143">
        <f t="shared" si="28"/>
        <v>0</v>
      </c>
      <c r="BJ171" s="19" t="s">
        <v>102</v>
      </c>
      <c r="BK171" s="143">
        <f t="shared" si="29"/>
        <v>0</v>
      </c>
      <c r="BL171" s="19" t="s">
        <v>518</v>
      </c>
      <c r="BM171" s="19" t="s">
        <v>518</v>
      </c>
    </row>
    <row r="172" spans="2:65" s="1" customFormat="1" ht="16.5" customHeight="1">
      <c r="B172" s="134"/>
      <c r="C172" s="135" t="s">
        <v>396</v>
      </c>
      <c r="D172" s="135" t="s">
        <v>268</v>
      </c>
      <c r="E172" s="136" t="s">
        <v>3919</v>
      </c>
      <c r="F172" s="219" t="s">
        <v>3920</v>
      </c>
      <c r="G172" s="219"/>
      <c r="H172" s="219"/>
      <c r="I172" s="219"/>
      <c r="J172" s="137" t="s">
        <v>374</v>
      </c>
      <c r="K172" s="138">
        <v>2</v>
      </c>
      <c r="L172" s="220"/>
      <c r="M172" s="220"/>
      <c r="N172" s="220">
        <f t="shared" si="20"/>
        <v>0</v>
      </c>
      <c r="O172" s="220"/>
      <c r="P172" s="220"/>
      <c r="Q172" s="220"/>
      <c r="R172" s="139"/>
      <c r="T172" s="140" t="s">
        <v>5</v>
      </c>
      <c r="U172" s="38" t="s">
        <v>42</v>
      </c>
      <c r="V172" s="141">
        <v>0</v>
      </c>
      <c r="W172" s="141">
        <f t="shared" si="21"/>
        <v>0</v>
      </c>
      <c r="X172" s="141">
        <v>0</v>
      </c>
      <c r="Y172" s="141">
        <f t="shared" si="22"/>
        <v>0</v>
      </c>
      <c r="Z172" s="141">
        <v>0</v>
      </c>
      <c r="AA172" s="142">
        <f t="shared" si="23"/>
        <v>0</v>
      </c>
      <c r="AR172" s="19" t="s">
        <v>518</v>
      </c>
      <c r="AT172" s="19" t="s">
        <v>268</v>
      </c>
      <c r="AU172" s="19" t="s">
        <v>102</v>
      </c>
      <c r="AY172" s="19" t="s">
        <v>267</v>
      </c>
      <c r="BE172" s="143">
        <f t="shared" si="24"/>
        <v>0</v>
      </c>
      <c r="BF172" s="143">
        <f t="shared" si="25"/>
        <v>0</v>
      </c>
      <c r="BG172" s="143">
        <f t="shared" si="26"/>
        <v>0</v>
      </c>
      <c r="BH172" s="143">
        <f t="shared" si="27"/>
        <v>0</v>
      </c>
      <c r="BI172" s="143">
        <f t="shared" si="28"/>
        <v>0</v>
      </c>
      <c r="BJ172" s="19" t="s">
        <v>102</v>
      </c>
      <c r="BK172" s="143">
        <f t="shared" si="29"/>
        <v>0</v>
      </c>
      <c r="BL172" s="19" t="s">
        <v>518</v>
      </c>
      <c r="BM172" s="19" t="s">
        <v>526</v>
      </c>
    </row>
    <row r="173" spans="2:65" s="1" customFormat="1" ht="16.5" customHeight="1">
      <c r="B173" s="134"/>
      <c r="C173" s="135" t="s">
        <v>400</v>
      </c>
      <c r="D173" s="135" t="s">
        <v>268</v>
      </c>
      <c r="E173" s="136" t="s">
        <v>3921</v>
      </c>
      <c r="F173" s="219" t="s">
        <v>3922</v>
      </c>
      <c r="G173" s="219"/>
      <c r="H173" s="219"/>
      <c r="I173" s="219"/>
      <c r="J173" s="137" t="s">
        <v>374</v>
      </c>
      <c r="K173" s="138">
        <v>16</v>
      </c>
      <c r="L173" s="220"/>
      <c r="M173" s="220"/>
      <c r="N173" s="220">
        <f t="shared" si="20"/>
        <v>0</v>
      </c>
      <c r="O173" s="220"/>
      <c r="P173" s="220"/>
      <c r="Q173" s="220"/>
      <c r="R173" s="139"/>
      <c r="T173" s="140" t="s">
        <v>5</v>
      </c>
      <c r="U173" s="38" t="s">
        <v>42</v>
      </c>
      <c r="V173" s="141">
        <v>0</v>
      </c>
      <c r="W173" s="141">
        <f t="shared" si="21"/>
        <v>0</v>
      </c>
      <c r="X173" s="141">
        <v>0</v>
      </c>
      <c r="Y173" s="141">
        <f t="shared" si="22"/>
        <v>0</v>
      </c>
      <c r="Z173" s="141">
        <v>0</v>
      </c>
      <c r="AA173" s="142">
        <f t="shared" si="23"/>
        <v>0</v>
      </c>
      <c r="AR173" s="19" t="s">
        <v>518</v>
      </c>
      <c r="AT173" s="19" t="s">
        <v>268</v>
      </c>
      <c r="AU173" s="19" t="s">
        <v>102</v>
      </c>
      <c r="AY173" s="19" t="s">
        <v>267</v>
      </c>
      <c r="BE173" s="143">
        <f t="shared" si="24"/>
        <v>0</v>
      </c>
      <c r="BF173" s="143">
        <f t="shared" si="25"/>
        <v>0</v>
      </c>
      <c r="BG173" s="143">
        <f t="shared" si="26"/>
        <v>0</v>
      </c>
      <c r="BH173" s="143">
        <f t="shared" si="27"/>
        <v>0</v>
      </c>
      <c r="BI173" s="143">
        <f t="shared" si="28"/>
        <v>0</v>
      </c>
      <c r="BJ173" s="19" t="s">
        <v>102</v>
      </c>
      <c r="BK173" s="143">
        <f t="shared" si="29"/>
        <v>0</v>
      </c>
      <c r="BL173" s="19" t="s">
        <v>518</v>
      </c>
      <c r="BM173" s="19" t="s">
        <v>534</v>
      </c>
    </row>
    <row r="174" spans="2:65" s="1" customFormat="1" ht="25.5" customHeight="1">
      <c r="B174" s="134"/>
      <c r="C174" s="135" t="s">
        <v>404</v>
      </c>
      <c r="D174" s="135" t="s">
        <v>268</v>
      </c>
      <c r="E174" s="136" t="s">
        <v>3923</v>
      </c>
      <c r="F174" s="219" t="s">
        <v>3924</v>
      </c>
      <c r="G174" s="219"/>
      <c r="H174" s="219"/>
      <c r="I174" s="219"/>
      <c r="J174" s="137" t="s">
        <v>374</v>
      </c>
      <c r="K174" s="138">
        <v>16</v>
      </c>
      <c r="L174" s="220"/>
      <c r="M174" s="220"/>
      <c r="N174" s="220">
        <f t="shared" si="20"/>
        <v>0</v>
      </c>
      <c r="O174" s="220"/>
      <c r="P174" s="220"/>
      <c r="Q174" s="220"/>
      <c r="R174" s="139"/>
      <c r="T174" s="140" t="s">
        <v>5</v>
      </c>
      <c r="U174" s="38" t="s">
        <v>42</v>
      </c>
      <c r="V174" s="141">
        <v>0</v>
      </c>
      <c r="W174" s="141">
        <f t="shared" si="21"/>
        <v>0</v>
      </c>
      <c r="X174" s="141">
        <v>0</v>
      </c>
      <c r="Y174" s="141">
        <f t="shared" si="22"/>
        <v>0</v>
      </c>
      <c r="Z174" s="141">
        <v>0</v>
      </c>
      <c r="AA174" s="142">
        <f t="shared" si="23"/>
        <v>0</v>
      </c>
      <c r="AR174" s="19" t="s">
        <v>518</v>
      </c>
      <c r="AT174" s="19" t="s">
        <v>268</v>
      </c>
      <c r="AU174" s="19" t="s">
        <v>102</v>
      </c>
      <c r="AY174" s="19" t="s">
        <v>267</v>
      </c>
      <c r="BE174" s="143">
        <f t="shared" si="24"/>
        <v>0</v>
      </c>
      <c r="BF174" s="143">
        <f t="shared" si="25"/>
        <v>0</v>
      </c>
      <c r="BG174" s="143">
        <f t="shared" si="26"/>
        <v>0</v>
      </c>
      <c r="BH174" s="143">
        <f t="shared" si="27"/>
        <v>0</v>
      </c>
      <c r="BI174" s="143">
        <f t="shared" si="28"/>
        <v>0</v>
      </c>
      <c r="BJ174" s="19" t="s">
        <v>102</v>
      </c>
      <c r="BK174" s="143">
        <f t="shared" si="29"/>
        <v>0</v>
      </c>
      <c r="BL174" s="19" t="s">
        <v>518</v>
      </c>
      <c r="BM174" s="19" t="s">
        <v>542</v>
      </c>
    </row>
    <row r="175" spans="2:65" s="1" customFormat="1" ht="16.5" customHeight="1">
      <c r="B175" s="134"/>
      <c r="C175" s="135" t="s">
        <v>408</v>
      </c>
      <c r="D175" s="135" t="s">
        <v>268</v>
      </c>
      <c r="E175" s="136" t="s">
        <v>3925</v>
      </c>
      <c r="F175" s="219" t="s">
        <v>3926</v>
      </c>
      <c r="G175" s="219"/>
      <c r="H175" s="219"/>
      <c r="I175" s="219"/>
      <c r="J175" s="137" t="s">
        <v>374</v>
      </c>
      <c r="K175" s="138">
        <v>16</v>
      </c>
      <c r="L175" s="220"/>
      <c r="M175" s="220"/>
      <c r="N175" s="220">
        <f t="shared" si="20"/>
        <v>0</v>
      </c>
      <c r="O175" s="220"/>
      <c r="P175" s="220"/>
      <c r="Q175" s="220"/>
      <c r="R175" s="139"/>
      <c r="T175" s="140" t="s">
        <v>5</v>
      </c>
      <c r="U175" s="38" t="s">
        <v>42</v>
      </c>
      <c r="V175" s="141">
        <v>0</v>
      </c>
      <c r="W175" s="141">
        <f t="shared" si="21"/>
        <v>0</v>
      </c>
      <c r="X175" s="141">
        <v>0</v>
      </c>
      <c r="Y175" s="141">
        <f t="shared" si="22"/>
        <v>0</v>
      </c>
      <c r="Z175" s="141">
        <v>0</v>
      </c>
      <c r="AA175" s="142">
        <f t="shared" si="23"/>
        <v>0</v>
      </c>
      <c r="AR175" s="19" t="s">
        <v>518</v>
      </c>
      <c r="AT175" s="19" t="s">
        <v>268</v>
      </c>
      <c r="AU175" s="19" t="s">
        <v>102</v>
      </c>
      <c r="AY175" s="19" t="s">
        <v>267</v>
      </c>
      <c r="BE175" s="143">
        <f t="shared" si="24"/>
        <v>0</v>
      </c>
      <c r="BF175" s="143">
        <f t="shared" si="25"/>
        <v>0</v>
      </c>
      <c r="BG175" s="143">
        <f t="shared" si="26"/>
        <v>0</v>
      </c>
      <c r="BH175" s="143">
        <f t="shared" si="27"/>
        <v>0</v>
      </c>
      <c r="BI175" s="143">
        <f t="shared" si="28"/>
        <v>0</v>
      </c>
      <c r="BJ175" s="19" t="s">
        <v>102</v>
      </c>
      <c r="BK175" s="143">
        <f t="shared" si="29"/>
        <v>0</v>
      </c>
      <c r="BL175" s="19" t="s">
        <v>518</v>
      </c>
      <c r="BM175" s="19" t="s">
        <v>550</v>
      </c>
    </row>
    <row r="176" spans="2:65" s="10" customFormat="1" ht="29.85" customHeight="1">
      <c r="B176" s="124"/>
      <c r="D176" s="133" t="s">
        <v>3862</v>
      </c>
      <c r="E176" s="133"/>
      <c r="F176" s="133"/>
      <c r="G176" s="133"/>
      <c r="H176" s="133"/>
      <c r="I176" s="133"/>
      <c r="J176" s="133"/>
      <c r="K176" s="133"/>
      <c r="L176" s="133"/>
      <c r="M176" s="133"/>
      <c r="N176" s="208">
        <f>BK176</f>
        <v>0</v>
      </c>
      <c r="O176" s="209"/>
      <c r="P176" s="209"/>
      <c r="Q176" s="209"/>
      <c r="R176" s="126"/>
      <c r="T176" s="127"/>
      <c r="W176" s="128">
        <f>SUM(W177:W182)</f>
        <v>0</v>
      </c>
      <c r="Y176" s="128">
        <f>SUM(Y177:Y182)</f>
        <v>0</v>
      </c>
      <c r="AA176" s="129">
        <f>SUM(AA177:AA182)</f>
        <v>0</v>
      </c>
      <c r="AR176" s="130" t="s">
        <v>277</v>
      </c>
      <c r="AT176" s="131" t="s">
        <v>74</v>
      </c>
      <c r="AU176" s="131" t="s">
        <v>83</v>
      </c>
      <c r="AY176" s="130" t="s">
        <v>267</v>
      </c>
      <c r="BK176" s="132">
        <f>SUM(BK177:BK182)</f>
        <v>0</v>
      </c>
    </row>
    <row r="177" spans="2:65" s="1" customFormat="1" ht="16.5" customHeight="1">
      <c r="B177" s="134"/>
      <c r="C177" s="135" t="s">
        <v>412</v>
      </c>
      <c r="D177" s="135" t="s">
        <v>268</v>
      </c>
      <c r="E177" s="136" t="s">
        <v>3927</v>
      </c>
      <c r="F177" s="219" t="s">
        <v>3928</v>
      </c>
      <c r="G177" s="219"/>
      <c r="H177" s="219"/>
      <c r="I177" s="219"/>
      <c r="J177" s="137" t="s">
        <v>374</v>
      </c>
      <c r="K177" s="138">
        <v>110</v>
      </c>
      <c r="L177" s="220"/>
      <c r="M177" s="220"/>
      <c r="N177" s="220">
        <f t="shared" ref="N177:N182" si="30">ROUND(L177*K177,2)</f>
        <v>0</v>
      </c>
      <c r="O177" s="220"/>
      <c r="P177" s="220"/>
      <c r="Q177" s="220"/>
      <c r="R177" s="139"/>
      <c r="T177" s="140" t="s">
        <v>5</v>
      </c>
      <c r="U177" s="38" t="s">
        <v>42</v>
      </c>
      <c r="V177" s="141">
        <v>0</v>
      </c>
      <c r="W177" s="141">
        <f t="shared" ref="W177:W182" si="31">V177*K177</f>
        <v>0</v>
      </c>
      <c r="X177" s="141">
        <v>0</v>
      </c>
      <c r="Y177" s="141">
        <f t="shared" ref="Y177:Y182" si="32">X177*K177</f>
        <v>0</v>
      </c>
      <c r="Z177" s="141">
        <v>0</v>
      </c>
      <c r="AA177" s="142">
        <f t="shared" ref="AA177:AA182" si="33">Z177*K177</f>
        <v>0</v>
      </c>
      <c r="AR177" s="19" t="s">
        <v>518</v>
      </c>
      <c r="AT177" s="19" t="s">
        <v>268</v>
      </c>
      <c r="AU177" s="19" t="s">
        <v>102</v>
      </c>
      <c r="AY177" s="19" t="s">
        <v>267</v>
      </c>
      <c r="BE177" s="143">
        <f t="shared" ref="BE177:BE182" si="34">IF(U177="základná",N177,0)</f>
        <v>0</v>
      </c>
      <c r="BF177" s="143">
        <f t="shared" ref="BF177:BF182" si="35">IF(U177="znížená",N177,0)</f>
        <v>0</v>
      </c>
      <c r="BG177" s="143">
        <f t="shared" ref="BG177:BG182" si="36">IF(U177="zákl. prenesená",N177,0)</f>
        <v>0</v>
      </c>
      <c r="BH177" s="143">
        <f t="shared" ref="BH177:BH182" si="37">IF(U177="zníž. prenesená",N177,0)</f>
        <v>0</v>
      </c>
      <c r="BI177" s="143">
        <f t="shared" ref="BI177:BI182" si="38">IF(U177="nulová",N177,0)</f>
        <v>0</v>
      </c>
      <c r="BJ177" s="19" t="s">
        <v>102</v>
      </c>
      <c r="BK177" s="143">
        <f t="shared" ref="BK177:BK182" si="39">ROUND(L177*K177,2)</f>
        <v>0</v>
      </c>
      <c r="BL177" s="19" t="s">
        <v>518</v>
      </c>
      <c r="BM177" s="19" t="s">
        <v>558</v>
      </c>
    </row>
    <row r="178" spans="2:65" s="1" customFormat="1" ht="16.5" customHeight="1">
      <c r="B178" s="134"/>
      <c r="C178" s="135" t="s">
        <v>416</v>
      </c>
      <c r="D178" s="135" t="s">
        <v>268</v>
      </c>
      <c r="E178" s="136" t="s">
        <v>3929</v>
      </c>
      <c r="F178" s="219" t="s">
        <v>3930</v>
      </c>
      <c r="G178" s="219"/>
      <c r="H178" s="219"/>
      <c r="I178" s="219"/>
      <c r="J178" s="137" t="s">
        <v>374</v>
      </c>
      <c r="K178" s="138">
        <v>32</v>
      </c>
      <c r="L178" s="220"/>
      <c r="M178" s="220"/>
      <c r="N178" s="220">
        <f t="shared" si="30"/>
        <v>0</v>
      </c>
      <c r="O178" s="220"/>
      <c r="P178" s="220"/>
      <c r="Q178" s="220"/>
      <c r="R178" s="139"/>
      <c r="T178" s="140" t="s">
        <v>5</v>
      </c>
      <c r="U178" s="38" t="s">
        <v>42</v>
      </c>
      <c r="V178" s="141">
        <v>0</v>
      </c>
      <c r="W178" s="141">
        <f t="shared" si="31"/>
        <v>0</v>
      </c>
      <c r="X178" s="141">
        <v>0</v>
      </c>
      <c r="Y178" s="141">
        <f t="shared" si="32"/>
        <v>0</v>
      </c>
      <c r="Z178" s="141">
        <v>0</v>
      </c>
      <c r="AA178" s="142">
        <f t="shared" si="33"/>
        <v>0</v>
      </c>
      <c r="AR178" s="19" t="s">
        <v>518</v>
      </c>
      <c r="AT178" s="19" t="s">
        <v>268</v>
      </c>
      <c r="AU178" s="19" t="s">
        <v>102</v>
      </c>
      <c r="AY178" s="19" t="s">
        <v>267</v>
      </c>
      <c r="BE178" s="143">
        <f t="shared" si="34"/>
        <v>0</v>
      </c>
      <c r="BF178" s="143">
        <f t="shared" si="35"/>
        <v>0</v>
      </c>
      <c r="BG178" s="143">
        <f t="shared" si="36"/>
        <v>0</v>
      </c>
      <c r="BH178" s="143">
        <f t="shared" si="37"/>
        <v>0</v>
      </c>
      <c r="BI178" s="143">
        <f t="shared" si="38"/>
        <v>0</v>
      </c>
      <c r="BJ178" s="19" t="s">
        <v>102</v>
      </c>
      <c r="BK178" s="143">
        <f t="shared" si="39"/>
        <v>0</v>
      </c>
      <c r="BL178" s="19" t="s">
        <v>518</v>
      </c>
      <c r="BM178" s="19" t="s">
        <v>566</v>
      </c>
    </row>
    <row r="179" spans="2:65" s="1" customFormat="1" ht="16.5" customHeight="1">
      <c r="B179" s="134"/>
      <c r="C179" s="135" t="s">
        <v>420</v>
      </c>
      <c r="D179" s="135" t="s">
        <v>268</v>
      </c>
      <c r="E179" s="136" t="s">
        <v>3931</v>
      </c>
      <c r="F179" s="219" t="s">
        <v>3932</v>
      </c>
      <c r="G179" s="219"/>
      <c r="H179" s="219"/>
      <c r="I179" s="219"/>
      <c r="J179" s="137" t="s">
        <v>374</v>
      </c>
      <c r="K179" s="138">
        <v>142</v>
      </c>
      <c r="L179" s="220"/>
      <c r="M179" s="220"/>
      <c r="N179" s="220">
        <f t="shared" si="30"/>
        <v>0</v>
      </c>
      <c r="O179" s="220"/>
      <c r="P179" s="220"/>
      <c r="Q179" s="220"/>
      <c r="R179" s="139"/>
      <c r="T179" s="140" t="s">
        <v>5</v>
      </c>
      <c r="U179" s="38" t="s">
        <v>42</v>
      </c>
      <c r="V179" s="141">
        <v>0</v>
      </c>
      <c r="W179" s="141">
        <f t="shared" si="31"/>
        <v>0</v>
      </c>
      <c r="X179" s="141">
        <v>0</v>
      </c>
      <c r="Y179" s="141">
        <f t="shared" si="32"/>
        <v>0</v>
      </c>
      <c r="Z179" s="141">
        <v>0</v>
      </c>
      <c r="AA179" s="142">
        <f t="shared" si="33"/>
        <v>0</v>
      </c>
      <c r="AR179" s="19" t="s">
        <v>518</v>
      </c>
      <c r="AT179" s="19" t="s">
        <v>268</v>
      </c>
      <c r="AU179" s="19" t="s">
        <v>102</v>
      </c>
      <c r="AY179" s="19" t="s">
        <v>267</v>
      </c>
      <c r="BE179" s="143">
        <f t="shared" si="34"/>
        <v>0</v>
      </c>
      <c r="BF179" s="143">
        <f t="shared" si="35"/>
        <v>0</v>
      </c>
      <c r="BG179" s="143">
        <f t="shared" si="36"/>
        <v>0</v>
      </c>
      <c r="BH179" s="143">
        <f t="shared" si="37"/>
        <v>0</v>
      </c>
      <c r="BI179" s="143">
        <f t="shared" si="38"/>
        <v>0</v>
      </c>
      <c r="BJ179" s="19" t="s">
        <v>102</v>
      </c>
      <c r="BK179" s="143">
        <f t="shared" si="39"/>
        <v>0</v>
      </c>
      <c r="BL179" s="19" t="s">
        <v>518</v>
      </c>
      <c r="BM179" s="19" t="s">
        <v>574</v>
      </c>
    </row>
    <row r="180" spans="2:65" s="1" customFormat="1" ht="16.5" customHeight="1">
      <c r="B180" s="134"/>
      <c r="C180" s="135" t="s">
        <v>424</v>
      </c>
      <c r="D180" s="135" t="s">
        <v>268</v>
      </c>
      <c r="E180" s="136" t="s">
        <v>3933</v>
      </c>
      <c r="F180" s="219" t="s">
        <v>3934</v>
      </c>
      <c r="G180" s="219"/>
      <c r="H180" s="219"/>
      <c r="I180" s="219"/>
      <c r="J180" s="137" t="s">
        <v>374</v>
      </c>
      <c r="K180" s="138">
        <v>126</v>
      </c>
      <c r="L180" s="220"/>
      <c r="M180" s="220"/>
      <c r="N180" s="220">
        <f t="shared" si="30"/>
        <v>0</v>
      </c>
      <c r="O180" s="220"/>
      <c r="P180" s="220"/>
      <c r="Q180" s="220"/>
      <c r="R180" s="139"/>
      <c r="T180" s="140" t="s">
        <v>5</v>
      </c>
      <c r="U180" s="38" t="s">
        <v>42</v>
      </c>
      <c r="V180" s="141">
        <v>0</v>
      </c>
      <c r="W180" s="141">
        <f t="shared" si="31"/>
        <v>0</v>
      </c>
      <c r="X180" s="141">
        <v>0</v>
      </c>
      <c r="Y180" s="141">
        <f t="shared" si="32"/>
        <v>0</v>
      </c>
      <c r="Z180" s="141">
        <v>0</v>
      </c>
      <c r="AA180" s="142">
        <f t="shared" si="33"/>
        <v>0</v>
      </c>
      <c r="AR180" s="19" t="s">
        <v>518</v>
      </c>
      <c r="AT180" s="19" t="s">
        <v>268</v>
      </c>
      <c r="AU180" s="19" t="s">
        <v>102</v>
      </c>
      <c r="AY180" s="19" t="s">
        <v>267</v>
      </c>
      <c r="BE180" s="143">
        <f t="shared" si="34"/>
        <v>0</v>
      </c>
      <c r="BF180" s="143">
        <f t="shared" si="35"/>
        <v>0</v>
      </c>
      <c r="BG180" s="143">
        <f t="shared" si="36"/>
        <v>0</v>
      </c>
      <c r="BH180" s="143">
        <f t="shared" si="37"/>
        <v>0</v>
      </c>
      <c r="BI180" s="143">
        <f t="shared" si="38"/>
        <v>0</v>
      </c>
      <c r="BJ180" s="19" t="s">
        <v>102</v>
      </c>
      <c r="BK180" s="143">
        <f t="shared" si="39"/>
        <v>0</v>
      </c>
      <c r="BL180" s="19" t="s">
        <v>518</v>
      </c>
      <c r="BM180" s="19" t="s">
        <v>582</v>
      </c>
    </row>
    <row r="181" spans="2:65" s="1" customFormat="1" ht="25.5" customHeight="1">
      <c r="B181" s="134"/>
      <c r="C181" s="135" t="s">
        <v>428</v>
      </c>
      <c r="D181" s="135" t="s">
        <v>268</v>
      </c>
      <c r="E181" s="136" t="s">
        <v>3935</v>
      </c>
      <c r="F181" s="219" t="s">
        <v>3936</v>
      </c>
      <c r="G181" s="219"/>
      <c r="H181" s="219"/>
      <c r="I181" s="219"/>
      <c r="J181" s="137" t="s">
        <v>374</v>
      </c>
      <c r="K181" s="138">
        <v>126</v>
      </c>
      <c r="L181" s="220"/>
      <c r="M181" s="220"/>
      <c r="N181" s="220">
        <f t="shared" si="30"/>
        <v>0</v>
      </c>
      <c r="O181" s="220"/>
      <c r="P181" s="220"/>
      <c r="Q181" s="220"/>
      <c r="R181" s="139"/>
      <c r="T181" s="140" t="s">
        <v>5</v>
      </c>
      <c r="U181" s="38" t="s">
        <v>42</v>
      </c>
      <c r="V181" s="141">
        <v>0</v>
      </c>
      <c r="W181" s="141">
        <f t="shared" si="31"/>
        <v>0</v>
      </c>
      <c r="X181" s="141">
        <v>0</v>
      </c>
      <c r="Y181" s="141">
        <f t="shared" si="32"/>
        <v>0</v>
      </c>
      <c r="Z181" s="141">
        <v>0</v>
      </c>
      <c r="AA181" s="142">
        <f t="shared" si="33"/>
        <v>0</v>
      </c>
      <c r="AR181" s="19" t="s">
        <v>518</v>
      </c>
      <c r="AT181" s="19" t="s">
        <v>268</v>
      </c>
      <c r="AU181" s="19" t="s">
        <v>102</v>
      </c>
      <c r="AY181" s="19" t="s">
        <v>267</v>
      </c>
      <c r="BE181" s="143">
        <f t="shared" si="34"/>
        <v>0</v>
      </c>
      <c r="BF181" s="143">
        <f t="shared" si="35"/>
        <v>0</v>
      </c>
      <c r="BG181" s="143">
        <f t="shared" si="36"/>
        <v>0</v>
      </c>
      <c r="BH181" s="143">
        <f t="shared" si="37"/>
        <v>0</v>
      </c>
      <c r="BI181" s="143">
        <f t="shared" si="38"/>
        <v>0</v>
      </c>
      <c r="BJ181" s="19" t="s">
        <v>102</v>
      </c>
      <c r="BK181" s="143">
        <f t="shared" si="39"/>
        <v>0</v>
      </c>
      <c r="BL181" s="19" t="s">
        <v>518</v>
      </c>
      <c r="BM181" s="19" t="s">
        <v>590</v>
      </c>
    </row>
    <row r="182" spans="2:65" s="1" customFormat="1" ht="16.5" customHeight="1">
      <c r="B182" s="134"/>
      <c r="C182" s="135" t="s">
        <v>432</v>
      </c>
      <c r="D182" s="135" t="s">
        <v>268</v>
      </c>
      <c r="E182" s="136" t="s">
        <v>3937</v>
      </c>
      <c r="F182" s="219" t="s">
        <v>3938</v>
      </c>
      <c r="G182" s="219"/>
      <c r="H182" s="219"/>
      <c r="I182" s="219"/>
      <c r="J182" s="137" t="s">
        <v>374</v>
      </c>
      <c r="K182" s="138">
        <v>16</v>
      </c>
      <c r="L182" s="220"/>
      <c r="M182" s="220"/>
      <c r="N182" s="220">
        <f t="shared" si="30"/>
        <v>0</v>
      </c>
      <c r="O182" s="220"/>
      <c r="P182" s="220"/>
      <c r="Q182" s="220"/>
      <c r="R182" s="139"/>
      <c r="T182" s="140" t="s">
        <v>5</v>
      </c>
      <c r="U182" s="38" t="s">
        <v>42</v>
      </c>
      <c r="V182" s="141">
        <v>0</v>
      </c>
      <c r="W182" s="141">
        <f t="shared" si="31"/>
        <v>0</v>
      </c>
      <c r="X182" s="141">
        <v>0</v>
      </c>
      <c r="Y182" s="141">
        <f t="shared" si="32"/>
        <v>0</v>
      </c>
      <c r="Z182" s="141">
        <v>0</v>
      </c>
      <c r="AA182" s="142">
        <f t="shared" si="33"/>
        <v>0</v>
      </c>
      <c r="AR182" s="19" t="s">
        <v>518</v>
      </c>
      <c r="AT182" s="19" t="s">
        <v>268</v>
      </c>
      <c r="AU182" s="19" t="s">
        <v>102</v>
      </c>
      <c r="AY182" s="19" t="s">
        <v>267</v>
      </c>
      <c r="BE182" s="143">
        <f t="shared" si="34"/>
        <v>0</v>
      </c>
      <c r="BF182" s="143">
        <f t="shared" si="35"/>
        <v>0</v>
      </c>
      <c r="BG182" s="143">
        <f t="shared" si="36"/>
        <v>0</v>
      </c>
      <c r="BH182" s="143">
        <f t="shared" si="37"/>
        <v>0</v>
      </c>
      <c r="BI182" s="143">
        <f t="shared" si="38"/>
        <v>0</v>
      </c>
      <c r="BJ182" s="19" t="s">
        <v>102</v>
      </c>
      <c r="BK182" s="143">
        <f t="shared" si="39"/>
        <v>0</v>
      </c>
      <c r="BL182" s="19" t="s">
        <v>518</v>
      </c>
      <c r="BM182" s="19" t="s">
        <v>598</v>
      </c>
    </row>
    <row r="183" spans="2:65" s="10" customFormat="1" ht="29.85" customHeight="1">
      <c r="B183" s="124"/>
      <c r="D183" s="133" t="s">
        <v>3863</v>
      </c>
      <c r="E183" s="133"/>
      <c r="F183" s="133"/>
      <c r="G183" s="133"/>
      <c r="H183" s="133"/>
      <c r="I183" s="133"/>
      <c r="J183" s="133"/>
      <c r="K183" s="133"/>
      <c r="L183" s="133"/>
      <c r="M183" s="133"/>
      <c r="N183" s="208">
        <f>BK183</f>
        <v>0</v>
      </c>
      <c r="O183" s="209"/>
      <c r="P183" s="209"/>
      <c r="Q183" s="209"/>
      <c r="R183" s="126"/>
      <c r="T183" s="127"/>
      <c r="W183" s="128">
        <f>W184</f>
        <v>0</v>
      </c>
      <c r="Y183" s="128">
        <f>Y184</f>
        <v>0</v>
      </c>
      <c r="AA183" s="129">
        <f>AA184</f>
        <v>0</v>
      </c>
      <c r="AR183" s="130" t="s">
        <v>277</v>
      </c>
      <c r="AT183" s="131" t="s">
        <v>74</v>
      </c>
      <c r="AU183" s="131" t="s">
        <v>83</v>
      </c>
      <c r="AY183" s="130" t="s">
        <v>267</v>
      </c>
      <c r="BK183" s="132">
        <f>BK184</f>
        <v>0</v>
      </c>
    </row>
    <row r="184" spans="2:65" s="1" customFormat="1" ht="16.5" customHeight="1">
      <c r="B184" s="134"/>
      <c r="C184" s="135" t="s">
        <v>436</v>
      </c>
      <c r="D184" s="135" t="s">
        <v>268</v>
      </c>
      <c r="E184" s="136" t="s">
        <v>3939</v>
      </c>
      <c r="F184" s="219" t="s">
        <v>3940</v>
      </c>
      <c r="G184" s="219"/>
      <c r="H184" s="219"/>
      <c r="I184" s="219"/>
      <c r="J184" s="137" t="s">
        <v>322</v>
      </c>
      <c r="K184" s="138">
        <v>75</v>
      </c>
      <c r="L184" s="220"/>
      <c r="M184" s="220"/>
      <c r="N184" s="220">
        <f>ROUND(L184*K184,2)</f>
        <v>0</v>
      </c>
      <c r="O184" s="220"/>
      <c r="P184" s="220"/>
      <c r="Q184" s="220"/>
      <c r="R184" s="139"/>
      <c r="T184" s="140" t="s">
        <v>5</v>
      </c>
      <c r="U184" s="38" t="s">
        <v>42</v>
      </c>
      <c r="V184" s="141">
        <v>0</v>
      </c>
      <c r="W184" s="141">
        <f>V184*K184</f>
        <v>0</v>
      </c>
      <c r="X184" s="141">
        <v>0</v>
      </c>
      <c r="Y184" s="141">
        <f>X184*K184</f>
        <v>0</v>
      </c>
      <c r="Z184" s="141">
        <v>0</v>
      </c>
      <c r="AA184" s="142">
        <f>Z184*K184</f>
        <v>0</v>
      </c>
      <c r="AR184" s="19" t="s">
        <v>518</v>
      </c>
      <c r="AT184" s="19" t="s">
        <v>268</v>
      </c>
      <c r="AU184" s="19" t="s">
        <v>102</v>
      </c>
      <c r="AY184" s="19" t="s">
        <v>267</v>
      </c>
      <c r="BE184" s="143">
        <f>IF(U184="základná",N184,0)</f>
        <v>0</v>
      </c>
      <c r="BF184" s="143">
        <f>IF(U184="znížená",N184,0)</f>
        <v>0</v>
      </c>
      <c r="BG184" s="143">
        <f>IF(U184="zákl. prenesená",N184,0)</f>
        <v>0</v>
      </c>
      <c r="BH184" s="143">
        <f>IF(U184="zníž. prenesená",N184,0)</f>
        <v>0</v>
      </c>
      <c r="BI184" s="143">
        <f>IF(U184="nulová",N184,0)</f>
        <v>0</v>
      </c>
      <c r="BJ184" s="19" t="s">
        <v>102</v>
      </c>
      <c r="BK184" s="143">
        <f>ROUND(L184*K184,2)</f>
        <v>0</v>
      </c>
      <c r="BL184" s="19" t="s">
        <v>518</v>
      </c>
      <c r="BM184" s="19" t="s">
        <v>606</v>
      </c>
    </row>
    <row r="185" spans="2:65" s="10" customFormat="1" ht="29.85" customHeight="1">
      <c r="B185" s="124"/>
      <c r="D185" s="133" t="s">
        <v>3864</v>
      </c>
      <c r="E185" s="133"/>
      <c r="F185" s="133"/>
      <c r="G185" s="133"/>
      <c r="H185" s="133"/>
      <c r="I185" s="133"/>
      <c r="J185" s="133"/>
      <c r="K185" s="133"/>
      <c r="L185" s="133"/>
      <c r="M185" s="133"/>
      <c r="N185" s="208">
        <f>BK185</f>
        <v>0</v>
      </c>
      <c r="O185" s="209"/>
      <c r="P185" s="209"/>
      <c r="Q185" s="209"/>
      <c r="R185" s="126"/>
      <c r="T185" s="127"/>
      <c r="W185" s="128">
        <f>SUM(W186:W192)</f>
        <v>0</v>
      </c>
      <c r="Y185" s="128">
        <f>SUM(Y186:Y192)</f>
        <v>0</v>
      </c>
      <c r="AA185" s="129">
        <f>SUM(AA186:AA192)</f>
        <v>0</v>
      </c>
      <c r="AR185" s="130" t="s">
        <v>277</v>
      </c>
      <c r="AT185" s="131" t="s">
        <v>74</v>
      </c>
      <c r="AU185" s="131" t="s">
        <v>83</v>
      </c>
      <c r="AY185" s="130" t="s">
        <v>267</v>
      </c>
      <c r="BK185" s="132">
        <f>SUM(BK186:BK192)</f>
        <v>0</v>
      </c>
    </row>
    <row r="186" spans="2:65" s="1" customFormat="1" ht="16.5" customHeight="1">
      <c r="B186" s="134"/>
      <c r="C186" s="135" t="s">
        <v>440</v>
      </c>
      <c r="D186" s="135" t="s">
        <v>268</v>
      </c>
      <c r="E186" s="136" t="s">
        <v>3941</v>
      </c>
      <c r="F186" s="219" t="s">
        <v>3942</v>
      </c>
      <c r="G186" s="219"/>
      <c r="H186" s="219"/>
      <c r="I186" s="219"/>
      <c r="J186" s="137" t="s">
        <v>322</v>
      </c>
      <c r="K186" s="138">
        <v>13150</v>
      </c>
      <c r="L186" s="220"/>
      <c r="M186" s="220"/>
      <c r="N186" s="220">
        <f t="shared" ref="N186:N192" si="40">ROUND(L186*K186,2)</f>
        <v>0</v>
      </c>
      <c r="O186" s="220"/>
      <c r="P186" s="220"/>
      <c r="Q186" s="220"/>
      <c r="R186" s="139"/>
      <c r="T186" s="140" t="s">
        <v>5</v>
      </c>
      <c r="U186" s="38" t="s">
        <v>42</v>
      </c>
      <c r="V186" s="141">
        <v>0</v>
      </c>
      <c r="W186" s="141">
        <f t="shared" ref="W186:W192" si="41">V186*K186</f>
        <v>0</v>
      </c>
      <c r="X186" s="141">
        <v>0</v>
      </c>
      <c r="Y186" s="141">
        <f t="shared" ref="Y186:Y192" si="42">X186*K186</f>
        <v>0</v>
      </c>
      <c r="Z186" s="141">
        <v>0</v>
      </c>
      <c r="AA186" s="142">
        <f t="shared" ref="AA186:AA192" si="43">Z186*K186</f>
        <v>0</v>
      </c>
      <c r="AR186" s="19" t="s">
        <v>518</v>
      </c>
      <c r="AT186" s="19" t="s">
        <v>268</v>
      </c>
      <c r="AU186" s="19" t="s">
        <v>102</v>
      </c>
      <c r="AY186" s="19" t="s">
        <v>267</v>
      </c>
      <c r="BE186" s="143">
        <f t="shared" ref="BE186:BE192" si="44">IF(U186="základná",N186,0)</f>
        <v>0</v>
      </c>
      <c r="BF186" s="143">
        <f t="shared" ref="BF186:BF192" si="45">IF(U186="znížená",N186,0)</f>
        <v>0</v>
      </c>
      <c r="BG186" s="143">
        <f t="shared" ref="BG186:BG192" si="46">IF(U186="zákl. prenesená",N186,0)</f>
        <v>0</v>
      </c>
      <c r="BH186" s="143">
        <f t="shared" ref="BH186:BH192" si="47">IF(U186="zníž. prenesená",N186,0)</f>
        <v>0</v>
      </c>
      <c r="BI186" s="143">
        <f t="shared" ref="BI186:BI192" si="48">IF(U186="nulová",N186,0)</f>
        <v>0</v>
      </c>
      <c r="BJ186" s="19" t="s">
        <v>102</v>
      </c>
      <c r="BK186" s="143">
        <f t="shared" ref="BK186:BK192" si="49">ROUND(L186*K186,2)</f>
        <v>0</v>
      </c>
      <c r="BL186" s="19" t="s">
        <v>518</v>
      </c>
      <c r="BM186" s="19" t="s">
        <v>614</v>
      </c>
    </row>
    <row r="187" spans="2:65" s="1" customFormat="1" ht="16.5" customHeight="1">
      <c r="B187" s="134"/>
      <c r="C187" s="135" t="s">
        <v>444</v>
      </c>
      <c r="D187" s="135" t="s">
        <v>268</v>
      </c>
      <c r="E187" s="136" t="s">
        <v>3943</v>
      </c>
      <c r="F187" s="219" t="s">
        <v>3944</v>
      </c>
      <c r="G187" s="219"/>
      <c r="H187" s="219"/>
      <c r="I187" s="219"/>
      <c r="J187" s="137" t="s">
        <v>322</v>
      </c>
      <c r="K187" s="138">
        <v>3725</v>
      </c>
      <c r="L187" s="220"/>
      <c r="M187" s="220"/>
      <c r="N187" s="220">
        <f t="shared" si="40"/>
        <v>0</v>
      </c>
      <c r="O187" s="220"/>
      <c r="P187" s="220"/>
      <c r="Q187" s="220"/>
      <c r="R187" s="139"/>
      <c r="T187" s="140" t="s">
        <v>5</v>
      </c>
      <c r="U187" s="38" t="s">
        <v>42</v>
      </c>
      <c r="V187" s="141">
        <v>0</v>
      </c>
      <c r="W187" s="141">
        <f t="shared" si="41"/>
        <v>0</v>
      </c>
      <c r="X187" s="141">
        <v>0</v>
      </c>
      <c r="Y187" s="141">
        <f t="shared" si="42"/>
        <v>0</v>
      </c>
      <c r="Z187" s="141">
        <v>0</v>
      </c>
      <c r="AA187" s="142">
        <f t="shared" si="43"/>
        <v>0</v>
      </c>
      <c r="AR187" s="19" t="s">
        <v>518</v>
      </c>
      <c r="AT187" s="19" t="s">
        <v>268</v>
      </c>
      <c r="AU187" s="19" t="s">
        <v>102</v>
      </c>
      <c r="AY187" s="19" t="s">
        <v>267</v>
      </c>
      <c r="BE187" s="143">
        <f t="shared" si="44"/>
        <v>0</v>
      </c>
      <c r="BF187" s="143">
        <f t="shared" si="45"/>
        <v>0</v>
      </c>
      <c r="BG187" s="143">
        <f t="shared" si="46"/>
        <v>0</v>
      </c>
      <c r="BH187" s="143">
        <f t="shared" si="47"/>
        <v>0</v>
      </c>
      <c r="BI187" s="143">
        <f t="shared" si="48"/>
        <v>0</v>
      </c>
      <c r="BJ187" s="19" t="s">
        <v>102</v>
      </c>
      <c r="BK187" s="143">
        <f t="shared" si="49"/>
        <v>0</v>
      </c>
      <c r="BL187" s="19" t="s">
        <v>518</v>
      </c>
      <c r="BM187" s="19" t="s">
        <v>622</v>
      </c>
    </row>
    <row r="188" spans="2:65" s="1" customFormat="1" ht="16.5" customHeight="1">
      <c r="B188" s="134"/>
      <c r="C188" s="135" t="s">
        <v>448</v>
      </c>
      <c r="D188" s="135" t="s">
        <v>268</v>
      </c>
      <c r="E188" s="136" t="s">
        <v>3945</v>
      </c>
      <c r="F188" s="219" t="s">
        <v>3946</v>
      </c>
      <c r="G188" s="219"/>
      <c r="H188" s="219"/>
      <c r="I188" s="219"/>
      <c r="J188" s="137" t="s">
        <v>374</v>
      </c>
      <c r="K188" s="138">
        <v>504</v>
      </c>
      <c r="L188" s="220"/>
      <c r="M188" s="220"/>
      <c r="N188" s="220">
        <f t="shared" si="40"/>
        <v>0</v>
      </c>
      <c r="O188" s="220"/>
      <c r="P188" s="220"/>
      <c r="Q188" s="220"/>
      <c r="R188" s="139"/>
      <c r="T188" s="140" t="s">
        <v>5</v>
      </c>
      <c r="U188" s="38" t="s">
        <v>42</v>
      </c>
      <c r="V188" s="141">
        <v>0</v>
      </c>
      <c r="W188" s="141">
        <f t="shared" si="41"/>
        <v>0</v>
      </c>
      <c r="X188" s="141">
        <v>0</v>
      </c>
      <c r="Y188" s="141">
        <f t="shared" si="42"/>
        <v>0</v>
      </c>
      <c r="Z188" s="141">
        <v>0</v>
      </c>
      <c r="AA188" s="142">
        <f t="shared" si="43"/>
        <v>0</v>
      </c>
      <c r="AR188" s="19" t="s">
        <v>518</v>
      </c>
      <c r="AT188" s="19" t="s">
        <v>268</v>
      </c>
      <c r="AU188" s="19" t="s">
        <v>102</v>
      </c>
      <c r="AY188" s="19" t="s">
        <v>267</v>
      </c>
      <c r="BE188" s="143">
        <f t="shared" si="44"/>
        <v>0</v>
      </c>
      <c r="BF188" s="143">
        <f t="shared" si="45"/>
        <v>0</v>
      </c>
      <c r="BG188" s="143">
        <f t="shared" si="46"/>
        <v>0</v>
      </c>
      <c r="BH188" s="143">
        <f t="shared" si="47"/>
        <v>0</v>
      </c>
      <c r="BI188" s="143">
        <f t="shared" si="48"/>
        <v>0</v>
      </c>
      <c r="BJ188" s="19" t="s">
        <v>102</v>
      </c>
      <c r="BK188" s="143">
        <f t="shared" si="49"/>
        <v>0</v>
      </c>
      <c r="BL188" s="19" t="s">
        <v>518</v>
      </c>
      <c r="BM188" s="19" t="s">
        <v>630</v>
      </c>
    </row>
    <row r="189" spans="2:65" s="1" customFormat="1" ht="16.5" customHeight="1">
      <c r="B189" s="134"/>
      <c r="C189" s="135" t="s">
        <v>452</v>
      </c>
      <c r="D189" s="135" t="s">
        <v>268</v>
      </c>
      <c r="E189" s="136" t="s">
        <v>3947</v>
      </c>
      <c r="F189" s="219" t="s">
        <v>4320</v>
      </c>
      <c r="G189" s="219"/>
      <c r="H189" s="219"/>
      <c r="I189" s="219"/>
      <c r="J189" s="137" t="s">
        <v>374</v>
      </c>
      <c r="K189" s="138">
        <v>252</v>
      </c>
      <c r="L189" s="220"/>
      <c r="M189" s="220"/>
      <c r="N189" s="220">
        <f t="shared" si="40"/>
        <v>0</v>
      </c>
      <c r="O189" s="220"/>
      <c r="P189" s="220"/>
      <c r="Q189" s="220"/>
      <c r="R189" s="139"/>
      <c r="T189" s="140" t="s">
        <v>5</v>
      </c>
      <c r="U189" s="38" t="s">
        <v>42</v>
      </c>
      <c r="V189" s="141">
        <v>0</v>
      </c>
      <c r="W189" s="141">
        <f t="shared" si="41"/>
        <v>0</v>
      </c>
      <c r="X189" s="141">
        <v>0</v>
      </c>
      <c r="Y189" s="141">
        <f t="shared" si="42"/>
        <v>0</v>
      </c>
      <c r="Z189" s="141">
        <v>0</v>
      </c>
      <c r="AA189" s="142">
        <f t="shared" si="43"/>
        <v>0</v>
      </c>
      <c r="AR189" s="19" t="s">
        <v>518</v>
      </c>
      <c r="AT189" s="19" t="s">
        <v>268</v>
      </c>
      <c r="AU189" s="19" t="s">
        <v>102</v>
      </c>
      <c r="AY189" s="19" t="s">
        <v>267</v>
      </c>
      <c r="BE189" s="143">
        <f t="shared" si="44"/>
        <v>0</v>
      </c>
      <c r="BF189" s="143">
        <f t="shared" si="45"/>
        <v>0</v>
      </c>
      <c r="BG189" s="143">
        <f t="shared" si="46"/>
        <v>0</v>
      </c>
      <c r="BH189" s="143">
        <f t="shared" si="47"/>
        <v>0</v>
      </c>
      <c r="BI189" s="143">
        <f t="shared" si="48"/>
        <v>0</v>
      </c>
      <c r="BJ189" s="19" t="s">
        <v>102</v>
      </c>
      <c r="BK189" s="143">
        <f t="shared" si="49"/>
        <v>0</v>
      </c>
      <c r="BL189" s="19" t="s">
        <v>518</v>
      </c>
      <c r="BM189" s="19" t="s">
        <v>638</v>
      </c>
    </row>
    <row r="190" spans="2:65" s="1" customFormat="1" ht="16.5" customHeight="1">
      <c r="B190" s="134"/>
      <c r="C190" s="135" t="s">
        <v>456</v>
      </c>
      <c r="D190" s="135" t="s">
        <v>268</v>
      </c>
      <c r="E190" s="136" t="s">
        <v>3948</v>
      </c>
      <c r="F190" s="219" t="s">
        <v>3949</v>
      </c>
      <c r="G190" s="219"/>
      <c r="H190" s="219"/>
      <c r="I190" s="219"/>
      <c r="J190" s="137" t="s">
        <v>374</v>
      </c>
      <c r="K190" s="138">
        <v>2</v>
      </c>
      <c r="L190" s="220"/>
      <c r="M190" s="220"/>
      <c r="N190" s="220">
        <f t="shared" si="40"/>
        <v>0</v>
      </c>
      <c r="O190" s="220"/>
      <c r="P190" s="220"/>
      <c r="Q190" s="220"/>
      <c r="R190" s="139"/>
      <c r="T190" s="140" t="s">
        <v>5</v>
      </c>
      <c r="U190" s="38" t="s">
        <v>42</v>
      </c>
      <c r="V190" s="141">
        <v>0</v>
      </c>
      <c r="W190" s="141">
        <f t="shared" si="41"/>
        <v>0</v>
      </c>
      <c r="X190" s="141">
        <v>0</v>
      </c>
      <c r="Y190" s="141">
        <f t="shared" si="42"/>
        <v>0</v>
      </c>
      <c r="Z190" s="141">
        <v>0</v>
      </c>
      <c r="AA190" s="142">
        <f t="shared" si="43"/>
        <v>0</v>
      </c>
      <c r="AR190" s="19" t="s">
        <v>518</v>
      </c>
      <c r="AT190" s="19" t="s">
        <v>268</v>
      </c>
      <c r="AU190" s="19" t="s">
        <v>102</v>
      </c>
      <c r="AY190" s="19" t="s">
        <v>267</v>
      </c>
      <c r="BE190" s="143">
        <f t="shared" si="44"/>
        <v>0</v>
      </c>
      <c r="BF190" s="143">
        <f t="shared" si="45"/>
        <v>0</v>
      </c>
      <c r="BG190" s="143">
        <f t="shared" si="46"/>
        <v>0</v>
      </c>
      <c r="BH190" s="143">
        <f t="shared" si="47"/>
        <v>0</v>
      </c>
      <c r="BI190" s="143">
        <f t="shared" si="48"/>
        <v>0</v>
      </c>
      <c r="BJ190" s="19" t="s">
        <v>102</v>
      </c>
      <c r="BK190" s="143">
        <f t="shared" si="49"/>
        <v>0</v>
      </c>
      <c r="BL190" s="19" t="s">
        <v>518</v>
      </c>
      <c r="BM190" s="19" t="s">
        <v>646</v>
      </c>
    </row>
    <row r="191" spans="2:65" s="1" customFormat="1" ht="16.5" customHeight="1">
      <c r="B191" s="134"/>
      <c r="C191" s="135" t="s">
        <v>460</v>
      </c>
      <c r="D191" s="135" t="s">
        <v>268</v>
      </c>
      <c r="E191" s="136" t="s">
        <v>2970</v>
      </c>
      <c r="F191" s="219" t="s">
        <v>3950</v>
      </c>
      <c r="G191" s="219"/>
      <c r="H191" s="219"/>
      <c r="I191" s="219"/>
      <c r="J191" s="137" t="s">
        <v>374</v>
      </c>
      <c r="K191" s="138">
        <v>504</v>
      </c>
      <c r="L191" s="220"/>
      <c r="M191" s="220"/>
      <c r="N191" s="220">
        <f t="shared" si="40"/>
        <v>0</v>
      </c>
      <c r="O191" s="220"/>
      <c r="P191" s="220"/>
      <c r="Q191" s="220"/>
      <c r="R191" s="139"/>
      <c r="T191" s="140" t="s">
        <v>5</v>
      </c>
      <c r="U191" s="38" t="s">
        <v>42</v>
      </c>
      <c r="V191" s="141">
        <v>0</v>
      </c>
      <c r="W191" s="141">
        <f t="shared" si="41"/>
        <v>0</v>
      </c>
      <c r="X191" s="141">
        <v>0</v>
      </c>
      <c r="Y191" s="141">
        <f t="shared" si="42"/>
        <v>0</v>
      </c>
      <c r="Z191" s="141">
        <v>0</v>
      </c>
      <c r="AA191" s="142">
        <f t="shared" si="43"/>
        <v>0</v>
      </c>
      <c r="AR191" s="19" t="s">
        <v>518</v>
      </c>
      <c r="AT191" s="19" t="s">
        <v>268</v>
      </c>
      <c r="AU191" s="19" t="s">
        <v>102</v>
      </c>
      <c r="AY191" s="19" t="s">
        <v>267</v>
      </c>
      <c r="BE191" s="143">
        <f t="shared" si="44"/>
        <v>0</v>
      </c>
      <c r="BF191" s="143">
        <f t="shared" si="45"/>
        <v>0</v>
      </c>
      <c r="BG191" s="143">
        <f t="shared" si="46"/>
        <v>0</v>
      </c>
      <c r="BH191" s="143">
        <f t="shared" si="47"/>
        <v>0</v>
      </c>
      <c r="BI191" s="143">
        <f t="shared" si="48"/>
        <v>0</v>
      </c>
      <c r="BJ191" s="19" t="s">
        <v>102</v>
      </c>
      <c r="BK191" s="143">
        <f t="shared" si="49"/>
        <v>0</v>
      </c>
      <c r="BL191" s="19" t="s">
        <v>518</v>
      </c>
      <c r="BM191" s="19" t="s">
        <v>654</v>
      </c>
    </row>
    <row r="192" spans="2:65" s="1" customFormat="1" ht="16.5" customHeight="1">
      <c r="B192" s="134"/>
      <c r="C192" s="144" t="s">
        <v>464</v>
      </c>
      <c r="D192" s="144" t="s">
        <v>315</v>
      </c>
      <c r="E192" s="145" t="s">
        <v>3951</v>
      </c>
      <c r="F192" s="221" t="s">
        <v>3952</v>
      </c>
      <c r="G192" s="221"/>
      <c r="H192" s="221"/>
      <c r="I192" s="221"/>
      <c r="J192" s="146" t="s">
        <v>374</v>
      </c>
      <c r="K192" s="147">
        <v>2</v>
      </c>
      <c r="L192" s="222"/>
      <c r="M192" s="222"/>
      <c r="N192" s="222">
        <f t="shared" si="40"/>
        <v>0</v>
      </c>
      <c r="O192" s="220"/>
      <c r="P192" s="220"/>
      <c r="Q192" s="220"/>
      <c r="R192" s="139"/>
      <c r="T192" s="140" t="s">
        <v>5</v>
      </c>
      <c r="U192" s="38" t="s">
        <v>42</v>
      </c>
      <c r="V192" s="141">
        <v>0</v>
      </c>
      <c r="W192" s="141">
        <f t="shared" si="41"/>
        <v>0</v>
      </c>
      <c r="X192" s="141">
        <v>0</v>
      </c>
      <c r="Y192" s="141">
        <f t="shared" si="42"/>
        <v>0</v>
      </c>
      <c r="Z192" s="141">
        <v>0</v>
      </c>
      <c r="AA192" s="142">
        <f t="shared" si="43"/>
        <v>0</v>
      </c>
      <c r="AR192" s="19" t="s">
        <v>1282</v>
      </c>
      <c r="AT192" s="19" t="s">
        <v>315</v>
      </c>
      <c r="AU192" s="19" t="s">
        <v>102</v>
      </c>
      <c r="AY192" s="19" t="s">
        <v>267</v>
      </c>
      <c r="BE192" s="143">
        <f t="shared" si="44"/>
        <v>0</v>
      </c>
      <c r="BF192" s="143">
        <f t="shared" si="45"/>
        <v>0</v>
      </c>
      <c r="BG192" s="143">
        <f t="shared" si="46"/>
        <v>0</v>
      </c>
      <c r="BH192" s="143">
        <f t="shared" si="47"/>
        <v>0</v>
      </c>
      <c r="BI192" s="143">
        <f t="shared" si="48"/>
        <v>0</v>
      </c>
      <c r="BJ192" s="19" t="s">
        <v>102</v>
      </c>
      <c r="BK192" s="143">
        <f t="shared" si="49"/>
        <v>0</v>
      </c>
      <c r="BL192" s="19" t="s">
        <v>518</v>
      </c>
      <c r="BM192" s="19" t="s">
        <v>661</v>
      </c>
    </row>
    <row r="193" spans="2:65" s="10" customFormat="1" ht="37.35" customHeight="1">
      <c r="B193" s="124"/>
      <c r="D193" s="125" t="s">
        <v>3867</v>
      </c>
      <c r="E193" s="125"/>
      <c r="F193" s="125"/>
      <c r="G193" s="125"/>
      <c r="H193" s="125"/>
      <c r="I193" s="125"/>
      <c r="J193" s="125"/>
      <c r="K193" s="125"/>
      <c r="L193" s="125"/>
      <c r="M193" s="125"/>
      <c r="N193" s="210">
        <f>BK193</f>
        <v>0</v>
      </c>
      <c r="O193" s="211"/>
      <c r="P193" s="211"/>
      <c r="Q193" s="211"/>
      <c r="R193" s="126"/>
      <c r="T193" s="127"/>
      <c r="W193" s="128">
        <f>W194+W196+W201+W204</f>
        <v>0</v>
      </c>
      <c r="Y193" s="128">
        <f>Y194+Y196+Y201+Y204</f>
        <v>0</v>
      </c>
      <c r="AA193" s="129">
        <f>AA194+AA196+AA201+AA204</f>
        <v>0</v>
      </c>
      <c r="AR193" s="130" t="s">
        <v>277</v>
      </c>
      <c r="AT193" s="131" t="s">
        <v>74</v>
      </c>
      <c r="AU193" s="131" t="s">
        <v>75</v>
      </c>
      <c r="AY193" s="130" t="s">
        <v>267</v>
      </c>
      <c r="BK193" s="132">
        <f>BK194+BK196+BK201+BK204</f>
        <v>0</v>
      </c>
    </row>
    <row r="194" spans="2:65" s="10" customFormat="1" ht="19.899999999999999" customHeight="1">
      <c r="B194" s="124"/>
      <c r="D194" s="133" t="s">
        <v>3868</v>
      </c>
      <c r="E194" s="133"/>
      <c r="F194" s="133"/>
      <c r="G194" s="133"/>
      <c r="H194" s="133"/>
      <c r="I194" s="133"/>
      <c r="J194" s="133"/>
      <c r="K194" s="133"/>
      <c r="L194" s="133"/>
      <c r="M194" s="133"/>
      <c r="N194" s="212">
        <f>BK194</f>
        <v>0</v>
      </c>
      <c r="O194" s="213"/>
      <c r="P194" s="213"/>
      <c r="Q194" s="213"/>
      <c r="R194" s="126"/>
      <c r="T194" s="127"/>
      <c r="W194" s="128">
        <f>W195</f>
        <v>0</v>
      </c>
      <c r="Y194" s="128">
        <f>Y195</f>
        <v>0</v>
      </c>
      <c r="AA194" s="129">
        <f>AA195</f>
        <v>0</v>
      </c>
      <c r="AR194" s="130" t="s">
        <v>277</v>
      </c>
      <c r="AT194" s="131" t="s">
        <v>74</v>
      </c>
      <c r="AU194" s="131" t="s">
        <v>83</v>
      </c>
      <c r="AY194" s="130" t="s">
        <v>267</v>
      </c>
      <c r="BK194" s="132">
        <f>BK195</f>
        <v>0</v>
      </c>
    </row>
    <row r="195" spans="2:65" s="1" customFormat="1" ht="25.5" customHeight="1">
      <c r="B195" s="134"/>
      <c r="C195" s="144" t="s">
        <v>468</v>
      </c>
      <c r="D195" s="144" t="s">
        <v>315</v>
      </c>
      <c r="E195" s="145" t="s">
        <v>3953</v>
      </c>
      <c r="F195" s="221" t="s">
        <v>3954</v>
      </c>
      <c r="G195" s="221"/>
      <c r="H195" s="221"/>
      <c r="I195" s="221"/>
      <c r="J195" s="146" t="s">
        <v>322</v>
      </c>
      <c r="K195" s="147">
        <v>20</v>
      </c>
      <c r="L195" s="222"/>
      <c r="M195" s="222"/>
      <c r="N195" s="222">
        <f>ROUND(L195*K195,2)</f>
        <v>0</v>
      </c>
      <c r="O195" s="220"/>
      <c r="P195" s="220"/>
      <c r="Q195" s="220"/>
      <c r="R195" s="139"/>
      <c r="T195" s="140" t="s">
        <v>5</v>
      </c>
      <c r="U195" s="38" t="s">
        <v>42</v>
      </c>
      <c r="V195" s="141">
        <v>0</v>
      </c>
      <c r="W195" s="141">
        <f>V195*K195</f>
        <v>0</v>
      </c>
      <c r="X195" s="141">
        <v>0</v>
      </c>
      <c r="Y195" s="141">
        <f>X195*K195</f>
        <v>0</v>
      </c>
      <c r="Z195" s="141">
        <v>0</v>
      </c>
      <c r="AA195" s="142">
        <f>Z195*K195</f>
        <v>0</v>
      </c>
      <c r="AR195" s="19" t="s">
        <v>1282</v>
      </c>
      <c r="AT195" s="19" t="s">
        <v>315</v>
      </c>
      <c r="AU195" s="19" t="s">
        <v>102</v>
      </c>
      <c r="AY195" s="19" t="s">
        <v>267</v>
      </c>
      <c r="BE195" s="143">
        <f>IF(U195="základná",N195,0)</f>
        <v>0</v>
      </c>
      <c r="BF195" s="143">
        <f>IF(U195="znížená",N195,0)</f>
        <v>0</v>
      </c>
      <c r="BG195" s="143">
        <f>IF(U195="zákl. prenesená",N195,0)</f>
        <v>0</v>
      </c>
      <c r="BH195" s="143">
        <f>IF(U195="zníž. prenesená",N195,0)</f>
        <v>0</v>
      </c>
      <c r="BI195" s="143">
        <f>IF(U195="nulová",N195,0)</f>
        <v>0</v>
      </c>
      <c r="BJ195" s="19" t="s">
        <v>102</v>
      </c>
      <c r="BK195" s="143">
        <f>ROUND(L195*K195,2)</f>
        <v>0</v>
      </c>
      <c r="BL195" s="19" t="s">
        <v>518</v>
      </c>
      <c r="BM195" s="19" t="s">
        <v>669</v>
      </c>
    </row>
    <row r="196" spans="2:65" s="10" customFormat="1" ht="29.85" customHeight="1">
      <c r="B196" s="124"/>
      <c r="D196" s="133" t="s">
        <v>3869</v>
      </c>
      <c r="E196" s="133"/>
      <c r="F196" s="133"/>
      <c r="G196" s="133"/>
      <c r="H196" s="133"/>
      <c r="I196" s="133"/>
      <c r="J196" s="133"/>
      <c r="K196" s="133"/>
      <c r="L196" s="133"/>
      <c r="M196" s="133"/>
      <c r="N196" s="208">
        <f>BK196</f>
        <v>0</v>
      </c>
      <c r="O196" s="209"/>
      <c r="P196" s="209"/>
      <c r="Q196" s="209"/>
      <c r="R196" s="126"/>
      <c r="T196" s="127"/>
      <c r="W196" s="128">
        <f>SUM(W197:W200)</f>
        <v>0</v>
      </c>
      <c r="Y196" s="128">
        <f>SUM(Y197:Y200)</f>
        <v>0</v>
      </c>
      <c r="AA196" s="129">
        <f>SUM(AA197:AA200)</f>
        <v>0</v>
      </c>
      <c r="AR196" s="130" t="s">
        <v>277</v>
      </c>
      <c r="AT196" s="131" t="s">
        <v>74</v>
      </c>
      <c r="AU196" s="131" t="s">
        <v>83</v>
      </c>
      <c r="AY196" s="130" t="s">
        <v>267</v>
      </c>
      <c r="BK196" s="132">
        <f>SUM(BK197:BK200)</f>
        <v>0</v>
      </c>
    </row>
    <row r="197" spans="2:65" s="1" customFormat="1" ht="16.5" customHeight="1">
      <c r="B197" s="134"/>
      <c r="C197" s="144" t="s">
        <v>472</v>
      </c>
      <c r="D197" s="144" t="s">
        <v>315</v>
      </c>
      <c r="E197" s="145" t="s">
        <v>3955</v>
      </c>
      <c r="F197" s="221" t="s">
        <v>3956</v>
      </c>
      <c r="G197" s="221"/>
      <c r="H197" s="221"/>
      <c r="I197" s="221"/>
      <c r="J197" s="146" t="s">
        <v>322</v>
      </c>
      <c r="K197" s="147">
        <v>20</v>
      </c>
      <c r="L197" s="222"/>
      <c r="M197" s="222"/>
      <c r="N197" s="222">
        <f>ROUND(L197*K197,2)</f>
        <v>0</v>
      </c>
      <c r="O197" s="220"/>
      <c r="P197" s="220"/>
      <c r="Q197" s="220"/>
      <c r="R197" s="139"/>
      <c r="T197" s="140" t="s">
        <v>5</v>
      </c>
      <c r="U197" s="38" t="s">
        <v>42</v>
      </c>
      <c r="V197" s="141">
        <v>0</v>
      </c>
      <c r="W197" s="141">
        <f>V197*K197</f>
        <v>0</v>
      </c>
      <c r="X197" s="141">
        <v>0</v>
      </c>
      <c r="Y197" s="141">
        <f>X197*K197</f>
        <v>0</v>
      </c>
      <c r="Z197" s="141">
        <v>0</v>
      </c>
      <c r="AA197" s="142">
        <f>Z197*K197</f>
        <v>0</v>
      </c>
      <c r="AR197" s="19" t="s">
        <v>1282</v>
      </c>
      <c r="AT197" s="19" t="s">
        <v>315</v>
      </c>
      <c r="AU197" s="19" t="s">
        <v>102</v>
      </c>
      <c r="AY197" s="19" t="s">
        <v>267</v>
      </c>
      <c r="BE197" s="143">
        <f>IF(U197="základná",N197,0)</f>
        <v>0</v>
      </c>
      <c r="BF197" s="143">
        <f>IF(U197="znížená",N197,0)</f>
        <v>0</v>
      </c>
      <c r="BG197" s="143">
        <f>IF(U197="zákl. prenesená",N197,0)</f>
        <v>0</v>
      </c>
      <c r="BH197" s="143">
        <f>IF(U197="zníž. prenesená",N197,0)</f>
        <v>0</v>
      </c>
      <c r="BI197" s="143">
        <f>IF(U197="nulová",N197,0)</f>
        <v>0</v>
      </c>
      <c r="BJ197" s="19" t="s">
        <v>102</v>
      </c>
      <c r="BK197" s="143">
        <f>ROUND(L197*K197,2)</f>
        <v>0</v>
      </c>
      <c r="BL197" s="19" t="s">
        <v>518</v>
      </c>
      <c r="BM197" s="19" t="s">
        <v>677</v>
      </c>
    </row>
    <row r="198" spans="2:65" s="1" customFormat="1" ht="16.5" customHeight="1">
      <c r="B198" s="134"/>
      <c r="C198" s="144" t="s">
        <v>476</v>
      </c>
      <c r="D198" s="144" t="s">
        <v>315</v>
      </c>
      <c r="E198" s="145" t="s">
        <v>3957</v>
      </c>
      <c r="F198" s="221" t="s">
        <v>3958</v>
      </c>
      <c r="G198" s="221"/>
      <c r="H198" s="221"/>
      <c r="I198" s="221"/>
      <c r="J198" s="146" t="s">
        <v>374</v>
      </c>
      <c r="K198" s="147">
        <v>20</v>
      </c>
      <c r="L198" s="222"/>
      <c r="M198" s="222"/>
      <c r="N198" s="222">
        <f>ROUND(L198*K198,2)</f>
        <v>0</v>
      </c>
      <c r="O198" s="220"/>
      <c r="P198" s="220"/>
      <c r="Q198" s="220"/>
      <c r="R198" s="139"/>
      <c r="T198" s="140" t="s">
        <v>5</v>
      </c>
      <c r="U198" s="38" t="s">
        <v>42</v>
      </c>
      <c r="V198" s="141">
        <v>0</v>
      </c>
      <c r="W198" s="141">
        <f>V198*K198</f>
        <v>0</v>
      </c>
      <c r="X198" s="141">
        <v>0</v>
      </c>
      <c r="Y198" s="141">
        <f>X198*K198</f>
        <v>0</v>
      </c>
      <c r="Z198" s="141">
        <v>0</v>
      </c>
      <c r="AA198" s="142">
        <f>Z198*K198</f>
        <v>0</v>
      </c>
      <c r="AR198" s="19" t="s">
        <v>1282</v>
      </c>
      <c r="AT198" s="19" t="s">
        <v>315</v>
      </c>
      <c r="AU198" s="19" t="s">
        <v>102</v>
      </c>
      <c r="AY198" s="19" t="s">
        <v>267</v>
      </c>
      <c r="BE198" s="143">
        <f>IF(U198="základná",N198,0)</f>
        <v>0</v>
      </c>
      <c r="BF198" s="143">
        <f>IF(U198="znížená",N198,0)</f>
        <v>0</v>
      </c>
      <c r="BG198" s="143">
        <f>IF(U198="zákl. prenesená",N198,0)</f>
        <v>0</v>
      </c>
      <c r="BH198" s="143">
        <f>IF(U198="zníž. prenesená",N198,0)</f>
        <v>0</v>
      </c>
      <c r="BI198" s="143">
        <f>IF(U198="nulová",N198,0)</f>
        <v>0</v>
      </c>
      <c r="BJ198" s="19" t="s">
        <v>102</v>
      </c>
      <c r="BK198" s="143">
        <f>ROUND(L198*K198,2)</f>
        <v>0</v>
      </c>
      <c r="BL198" s="19" t="s">
        <v>518</v>
      </c>
      <c r="BM198" s="19" t="s">
        <v>685</v>
      </c>
    </row>
    <row r="199" spans="2:65" s="1" customFormat="1" ht="16.5" customHeight="1">
      <c r="B199" s="134"/>
      <c r="C199" s="144" t="s">
        <v>480</v>
      </c>
      <c r="D199" s="144" t="s">
        <v>315</v>
      </c>
      <c r="E199" s="145" t="s">
        <v>3959</v>
      </c>
      <c r="F199" s="221" t="s">
        <v>3960</v>
      </c>
      <c r="G199" s="221"/>
      <c r="H199" s="221"/>
      <c r="I199" s="221"/>
      <c r="J199" s="146" t="s">
        <v>374</v>
      </c>
      <c r="K199" s="147">
        <v>40</v>
      </c>
      <c r="L199" s="222"/>
      <c r="M199" s="222"/>
      <c r="N199" s="222">
        <f>ROUND(L199*K199,2)</f>
        <v>0</v>
      </c>
      <c r="O199" s="220"/>
      <c r="P199" s="220"/>
      <c r="Q199" s="220"/>
      <c r="R199" s="139"/>
      <c r="T199" s="140" t="s">
        <v>5</v>
      </c>
      <c r="U199" s="38" t="s">
        <v>42</v>
      </c>
      <c r="V199" s="141">
        <v>0</v>
      </c>
      <c r="W199" s="141">
        <f>V199*K199</f>
        <v>0</v>
      </c>
      <c r="X199" s="141">
        <v>0</v>
      </c>
      <c r="Y199" s="141">
        <f>X199*K199</f>
        <v>0</v>
      </c>
      <c r="Z199" s="141">
        <v>0</v>
      </c>
      <c r="AA199" s="142">
        <f>Z199*K199</f>
        <v>0</v>
      </c>
      <c r="AR199" s="19" t="s">
        <v>1282</v>
      </c>
      <c r="AT199" s="19" t="s">
        <v>315</v>
      </c>
      <c r="AU199" s="19" t="s">
        <v>102</v>
      </c>
      <c r="AY199" s="19" t="s">
        <v>267</v>
      </c>
      <c r="BE199" s="143">
        <f>IF(U199="základná",N199,0)</f>
        <v>0</v>
      </c>
      <c r="BF199" s="143">
        <f>IF(U199="znížená",N199,0)</f>
        <v>0</v>
      </c>
      <c r="BG199" s="143">
        <f>IF(U199="zákl. prenesená",N199,0)</f>
        <v>0</v>
      </c>
      <c r="BH199" s="143">
        <f>IF(U199="zníž. prenesená",N199,0)</f>
        <v>0</v>
      </c>
      <c r="BI199" s="143">
        <f>IF(U199="nulová",N199,0)</f>
        <v>0</v>
      </c>
      <c r="BJ199" s="19" t="s">
        <v>102</v>
      </c>
      <c r="BK199" s="143">
        <f>ROUND(L199*K199,2)</f>
        <v>0</v>
      </c>
      <c r="BL199" s="19" t="s">
        <v>518</v>
      </c>
      <c r="BM199" s="19" t="s">
        <v>693</v>
      </c>
    </row>
    <row r="200" spans="2:65" s="1" customFormat="1" ht="25.5" customHeight="1">
      <c r="B200" s="134"/>
      <c r="C200" s="144" t="s">
        <v>482</v>
      </c>
      <c r="D200" s="144" t="s">
        <v>315</v>
      </c>
      <c r="E200" s="145" t="s">
        <v>3961</v>
      </c>
      <c r="F200" s="221" t="s">
        <v>3962</v>
      </c>
      <c r="G200" s="221"/>
      <c r="H200" s="221"/>
      <c r="I200" s="221"/>
      <c r="J200" s="146" t="s">
        <v>322</v>
      </c>
      <c r="K200" s="147">
        <v>24</v>
      </c>
      <c r="L200" s="222"/>
      <c r="M200" s="222"/>
      <c r="N200" s="222">
        <f>ROUND(L200*K200,2)</f>
        <v>0</v>
      </c>
      <c r="O200" s="220"/>
      <c r="P200" s="220"/>
      <c r="Q200" s="220"/>
      <c r="R200" s="139"/>
      <c r="T200" s="140" t="s">
        <v>5</v>
      </c>
      <c r="U200" s="38" t="s">
        <v>42</v>
      </c>
      <c r="V200" s="141">
        <v>0</v>
      </c>
      <c r="W200" s="141">
        <f>V200*K200</f>
        <v>0</v>
      </c>
      <c r="X200" s="141">
        <v>0</v>
      </c>
      <c r="Y200" s="141">
        <f>X200*K200</f>
        <v>0</v>
      </c>
      <c r="Z200" s="141">
        <v>0</v>
      </c>
      <c r="AA200" s="142">
        <f>Z200*K200</f>
        <v>0</v>
      </c>
      <c r="AR200" s="19" t="s">
        <v>1282</v>
      </c>
      <c r="AT200" s="19" t="s">
        <v>315</v>
      </c>
      <c r="AU200" s="19" t="s">
        <v>102</v>
      </c>
      <c r="AY200" s="19" t="s">
        <v>267</v>
      </c>
      <c r="BE200" s="143">
        <f>IF(U200="základná",N200,0)</f>
        <v>0</v>
      </c>
      <c r="BF200" s="143">
        <f>IF(U200="znížená",N200,0)</f>
        <v>0</v>
      </c>
      <c r="BG200" s="143">
        <f>IF(U200="zákl. prenesená",N200,0)</f>
        <v>0</v>
      </c>
      <c r="BH200" s="143">
        <f>IF(U200="zníž. prenesená",N200,0)</f>
        <v>0</v>
      </c>
      <c r="BI200" s="143">
        <f>IF(U200="nulová",N200,0)</f>
        <v>0</v>
      </c>
      <c r="BJ200" s="19" t="s">
        <v>102</v>
      </c>
      <c r="BK200" s="143">
        <f>ROUND(L200*K200,2)</f>
        <v>0</v>
      </c>
      <c r="BL200" s="19" t="s">
        <v>518</v>
      </c>
      <c r="BM200" s="19" t="s">
        <v>701</v>
      </c>
    </row>
    <row r="201" spans="2:65" s="10" customFormat="1" ht="29.85" customHeight="1">
      <c r="B201" s="124"/>
      <c r="D201" s="133" t="s">
        <v>3870</v>
      </c>
      <c r="E201" s="133"/>
      <c r="F201" s="133"/>
      <c r="G201" s="133"/>
      <c r="H201" s="133"/>
      <c r="I201" s="133"/>
      <c r="J201" s="133"/>
      <c r="K201" s="133"/>
      <c r="L201" s="133"/>
      <c r="M201" s="133"/>
      <c r="N201" s="208">
        <f>BK201</f>
        <v>0</v>
      </c>
      <c r="O201" s="209"/>
      <c r="P201" s="209"/>
      <c r="Q201" s="209"/>
      <c r="R201" s="126"/>
      <c r="T201" s="127"/>
      <c r="W201" s="128">
        <f>SUM(W202:W203)</f>
        <v>0</v>
      </c>
      <c r="Y201" s="128">
        <f>SUM(Y202:Y203)</f>
        <v>0</v>
      </c>
      <c r="AA201" s="129">
        <f>SUM(AA202:AA203)</f>
        <v>0</v>
      </c>
      <c r="AR201" s="130" t="s">
        <v>277</v>
      </c>
      <c r="AT201" s="131" t="s">
        <v>74</v>
      </c>
      <c r="AU201" s="131" t="s">
        <v>83</v>
      </c>
      <c r="AY201" s="130" t="s">
        <v>267</v>
      </c>
      <c r="BK201" s="132">
        <f>SUM(BK202:BK203)</f>
        <v>0</v>
      </c>
    </row>
    <row r="202" spans="2:65" s="1" customFormat="1" ht="25.5" customHeight="1">
      <c r="B202" s="134"/>
      <c r="C202" s="144" t="s">
        <v>486</v>
      </c>
      <c r="D202" s="144" t="s">
        <v>315</v>
      </c>
      <c r="E202" s="145" t="s">
        <v>3963</v>
      </c>
      <c r="F202" s="221" t="s">
        <v>3964</v>
      </c>
      <c r="G202" s="221"/>
      <c r="H202" s="221"/>
      <c r="I202" s="221"/>
      <c r="J202" s="146" t="s">
        <v>374</v>
      </c>
      <c r="K202" s="147">
        <v>50</v>
      </c>
      <c r="L202" s="222"/>
      <c r="M202" s="222"/>
      <c r="N202" s="222">
        <f>ROUND(L202*K202,2)</f>
        <v>0</v>
      </c>
      <c r="O202" s="220"/>
      <c r="P202" s="220"/>
      <c r="Q202" s="220"/>
      <c r="R202" s="139"/>
      <c r="T202" s="140" t="s">
        <v>5</v>
      </c>
      <c r="U202" s="38" t="s">
        <v>42</v>
      </c>
      <c r="V202" s="141">
        <v>0</v>
      </c>
      <c r="W202" s="141">
        <f>V202*K202</f>
        <v>0</v>
      </c>
      <c r="X202" s="141">
        <v>0</v>
      </c>
      <c r="Y202" s="141">
        <f>X202*K202</f>
        <v>0</v>
      </c>
      <c r="Z202" s="141">
        <v>0</v>
      </c>
      <c r="AA202" s="142">
        <f>Z202*K202</f>
        <v>0</v>
      </c>
      <c r="AR202" s="19" t="s">
        <v>1282</v>
      </c>
      <c r="AT202" s="19" t="s">
        <v>315</v>
      </c>
      <c r="AU202" s="19" t="s">
        <v>102</v>
      </c>
      <c r="AY202" s="19" t="s">
        <v>267</v>
      </c>
      <c r="BE202" s="143">
        <f>IF(U202="základná",N202,0)</f>
        <v>0</v>
      </c>
      <c r="BF202" s="143">
        <f>IF(U202="znížená",N202,0)</f>
        <v>0</v>
      </c>
      <c r="BG202" s="143">
        <f>IF(U202="zákl. prenesená",N202,0)</f>
        <v>0</v>
      </c>
      <c r="BH202" s="143">
        <f>IF(U202="zníž. prenesená",N202,0)</f>
        <v>0</v>
      </c>
      <c r="BI202" s="143">
        <f>IF(U202="nulová",N202,0)</f>
        <v>0</v>
      </c>
      <c r="BJ202" s="19" t="s">
        <v>102</v>
      </c>
      <c r="BK202" s="143">
        <f>ROUND(L202*K202,2)</f>
        <v>0</v>
      </c>
      <c r="BL202" s="19" t="s">
        <v>518</v>
      </c>
      <c r="BM202" s="19" t="s">
        <v>709</v>
      </c>
    </row>
    <row r="203" spans="2:65" s="1" customFormat="1" ht="16.5" customHeight="1">
      <c r="B203" s="134"/>
      <c r="C203" s="144" t="s">
        <v>490</v>
      </c>
      <c r="D203" s="144" t="s">
        <v>315</v>
      </c>
      <c r="E203" s="145" t="s">
        <v>3965</v>
      </c>
      <c r="F203" s="221" t="s">
        <v>3966</v>
      </c>
      <c r="G203" s="221"/>
      <c r="H203" s="221"/>
      <c r="I203" s="221"/>
      <c r="J203" s="146" t="s">
        <v>374</v>
      </c>
      <c r="K203" s="147">
        <v>50</v>
      </c>
      <c r="L203" s="222"/>
      <c r="M203" s="222"/>
      <c r="N203" s="222">
        <f>ROUND(L203*K203,2)</f>
        <v>0</v>
      </c>
      <c r="O203" s="220"/>
      <c r="P203" s="220"/>
      <c r="Q203" s="220"/>
      <c r="R203" s="139"/>
      <c r="T203" s="140" t="s">
        <v>5</v>
      </c>
      <c r="U203" s="38" t="s">
        <v>42</v>
      </c>
      <c r="V203" s="141">
        <v>0</v>
      </c>
      <c r="W203" s="141">
        <f>V203*K203</f>
        <v>0</v>
      </c>
      <c r="X203" s="141">
        <v>0</v>
      </c>
      <c r="Y203" s="141">
        <f>X203*K203</f>
        <v>0</v>
      </c>
      <c r="Z203" s="141">
        <v>0</v>
      </c>
      <c r="AA203" s="142">
        <f>Z203*K203</f>
        <v>0</v>
      </c>
      <c r="AR203" s="19" t="s">
        <v>1282</v>
      </c>
      <c r="AT203" s="19" t="s">
        <v>315</v>
      </c>
      <c r="AU203" s="19" t="s">
        <v>102</v>
      </c>
      <c r="AY203" s="19" t="s">
        <v>267</v>
      </c>
      <c r="BE203" s="143">
        <f>IF(U203="základná",N203,0)</f>
        <v>0</v>
      </c>
      <c r="BF203" s="143">
        <f>IF(U203="znížená",N203,0)</f>
        <v>0</v>
      </c>
      <c r="BG203" s="143">
        <f>IF(U203="zákl. prenesená",N203,0)</f>
        <v>0</v>
      </c>
      <c r="BH203" s="143">
        <f>IF(U203="zníž. prenesená",N203,0)</f>
        <v>0</v>
      </c>
      <c r="BI203" s="143">
        <f>IF(U203="nulová",N203,0)</f>
        <v>0</v>
      </c>
      <c r="BJ203" s="19" t="s">
        <v>102</v>
      </c>
      <c r="BK203" s="143">
        <f>ROUND(L203*K203,2)</f>
        <v>0</v>
      </c>
      <c r="BL203" s="19" t="s">
        <v>518</v>
      </c>
      <c r="BM203" s="19" t="s">
        <v>3967</v>
      </c>
    </row>
    <row r="204" spans="2:65" s="10" customFormat="1" ht="29.85" customHeight="1">
      <c r="B204" s="124"/>
      <c r="D204" s="133" t="s">
        <v>3871</v>
      </c>
      <c r="E204" s="133"/>
      <c r="F204" s="133"/>
      <c r="G204" s="133"/>
      <c r="H204" s="133"/>
      <c r="I204" s="133"/>
      <c r="J204" s="133"/>
      <c r="K204" s="133"/>
      <c r="L204" s="133"/>
      <c r="M204" s="133"/>
      <c r="N204" s="208">
        <f>BK204</f>
        <v>0</v>
      </c>
      <c r="O204" s="209"/>
      <c r="P204" s="209"/>
      <c r="Q204" s="209"/>
      <c r="R204" s="126"/>
      <c r="T204" s="127"/>
      <c r="W204" s="128">
        <f>SUM(W205:W214)</f>
        <v>0</v>
      </c>
      <c r="Y204" s="128">
        <f>SUM(Y205:Y214)</f>
        <v>0</v>
      </c>
      <c r="AA204" s="129">
        <f>SUM(AA205:AA214)</f>
        <v>0</v>
      </c>
      <c r="AR204" s="130" t="s">
        <v>277</v>
      </c>
      <c r="AT204" s="131" t="s">
        <v>74</v>
      </c>
      <c r="AU204" s="131" t="s">
        <v>83</v>
      </c>
      <c r="AY204" s="130" t="s">
        <v>267</v>
      </c>
      <c r="BK204" s="132">
        <f>SUM(BK205:BK214)</f>
        <v>0</v>
      </c>
    </row>
    <row r="205" spans="2:65" s="1" customFormat="1" ht="16.5" customHeight="1">
      <c r="B205" s="134"/>
      <c r="C205" s="144" t="s">
        <v>494</v>
      </c>
      <c r="D205" s="144" t="s">
        <v>315</v>
      </c>
      <c r="E205" s="145" t="s">
        <v>3968</v>
      </c>
      <c r="F205" s="221" t="s">
        <v>3969</v>
      </c>
      <c r="G205" s="221"/>
      <c r="H205" s="221"/>
      <c r="I205" s="221"/>
      <c r="J205" s="146" t="s">
        <v>322</v>
      </c>
      <c r="K205" s="147">
        <v>100</v>
      </c>
      <c r="L205" s="222"/>
      <c r="M205" s="222"/>
      <c r="N205" s="222">
        <f t="shared" ref="N205:N214" si="50">ROUND(L205*K205,2)</f>
        <v>0</v>
      </c>
      <c r="O205" s="220"/>
      <c r="P205" s="220"/>
      <c r="Q205" s="220"/>
      <c r="R205" s="139"/>
      <c r="T205" s="140" t="s">
        <v>5</v>
      </c>
      <c r="U205" s="38" t="s">
        <v>42</v>
      </c>
      <c r="V205" s="141">
        <v>0</v>
      </c>
      <c r="W205" s="141">
        <f t="shared" ref="W205:W214" si="51">V205*K205</f>
        <v>0</v>
      </c>
      <c r="X205" s="141">
        <v>0</v>
      </c>
      <c r="Y205" s="141">
        <f t="shared" ref="Y205:Y214" si="52">X205*K205</f>
        <v>0</v>
      </c>
      <c r="Z205" s="141">
        <v>0</v>
      </c>
      <c r="AA205" s="142">
        <f t="shared" ref="AA205:AA214" si="53">Z205*K205</f>
        <v>0</v>
      </c>
      <c r="AR205" s="19" t="s">
        <v>1282</v>
      </c>
      <c r="AT205" s="19" t="s">
        <v>315</v>
      </c>
      <c r="AU205" s="19" t="s">
        <v>102</v>
      </c>
      <c r="AY205" s="19" t="s">
        <v>267</v>
      </c>
      <c r="BE205" s="143">
        <f t="shared" ref="BE205:BE214" si="54">IF(U205="základná",N205,0)</f>
        <v>0</v>
      </c>
      <c r="BF205" s="143">
        <f t="shared" ref="BF205:BF214" si="55">IF(U205="znížená",N205,0)</f>
        <v>0</v>
      </c>
      <c r="BG205" s="143">
        <f t="shared" ref="BG205:BG214" si="56">IF(U205="zákl. prenesená",N205,0)</f>
        <v>0</v>
      </c>
      <c r="BH205" s="143">
        <f t="shared" ref="BH205:BH214" si="57">IF(U205="zníž. prenesená",N205,0)</f>
        <v>0</v>
      </c>
      <c r="BI205" s="143">
        <f t="shared" ref="BI205:BI214" si="58">IF(U205="nulová",N205,0)</f>
        <v>0</v>
      </c>
      <c r="BJ205" s="19" t="s">
        <v>102</v>
      </c>
      <c r="BK205" s="143">
        <f t="shared" ref="BK205:BK214" si="59">ROUND(L205*K205,2)</f>
        <v>0</v>
      </c>
      <c r="BL205" s="19" t="s">
        <v>518</v>
      </c>
      <c r="BM205" s="19" t="s">
        <v>717</v>
      </c>
    </row>
    <row r="206" spans="2:65" s="1" customFormat="1" ht="16.5" customHeight="1">
      <c r="B206" s="134"/>
      <c r="C206" s="144" t="s">
        <v>498</v>
      </c>
      <c r="D206" s="144" t="s">
        <v>315</v>
      </c>
      <c r="E206" s="145" t="s">
        <v>3970</v>
      </c>
      <c r="F206" s="221" t="s">
        <v>3971</v>
      </c>
      <c r="G206" s="221"/>
      <c r="H206" s="221"/>
      <c r="I206" s="221"/>
      <c r="J206" s="146" t="s">
        <v>322</v>
      </c>
      <c r="K206" s="147">
        <v>3550</v>
      </c>
      <c r="L206" s="222"/>
      <c r="M206" s="222"/>
      <c r="N206" s="222">
        <f t="shared" si="50"/>
        <v>0</v>
      </c>
      <c r="O206" s="220"/>
      <c r="P206" s="220"/>
      <c r="Q206" s="220"/>
      <c r="R206" s="139"/>
      <c r="T206" s="140" t="s">
        <v>5</v>
      </c>
      <c r="U206" s="38" t="s">
        <v>42</v>
      </c>
      <c r="V206" s="141">
        <v>0</v>
      </c>
      <c r="W206" s="141">
        <f t="shared" si="51"/>
        <v>0</v>
      </c>
      <c r="X206" s="141">
        <v>0</v>
      </c>
      <c r="Y206" s="141">
        <f t="shared" si="52"/>
        <v>0</v>
      </c>
      <c r="Z206" s="141">
        <v>0</v>
      </c>
      <c r="AA206" s="142">
        <f t="shared" si="53"/>
        <v>0</v>
      </c>
      <c r="AR206" s="19" t="s">
        <v>1282</v>
      </c>
      <c r="AT206" s="19" t="s">
        <v>315</v>
      </c>
      <c r="AU206" s="19" t="s">
        <v>102</v>
      </c>
      <c r="AY206" s="19" t="s">
        <v>267</v>
      </c>
      <c r="BE206" s="143">
        <f t="shared" si="54"/>
        <v>0</v>
      </c>
      <c r="BF206" s="143">
        <f t="shared" si="55"/>
        <v>0</v>
      </c>
      <c r="BG206" s="143">
        <f t="shared" si="56"/>
        <v>0</v>
      </c>
      <c r="BH206" s="143">
        <f t="shared" si="57"/>
        <v>0</v>
      </c>
      <c r="BI206" s="143">
        <f t="shared" si="58"/>
        <v>0</v>
      </c>
      <c r="BJ206" s="19" t="s">
        <v>102</v>
      </c>
      <c r="BK206" s="143">
        <f t="shared" si="59"/>
        <v>0</v>
      </c>
      <c r="BL206" s="19" t="s">
        <v>518</v>
      </c>
      <c r="BM206" s="19" t="s">
        <v>3972</v>
      </c>
    </row>
    <row r="207" spans="2:65" s="1" customFormat="1" ht="16.5" customHeight="1">
      <c r="B207" s="134"/>
      <c r="C207" s="144" t="s">
        <v>502</v>
      </c>
      <c r="D207" s="144" t="s">
        <v>315</v>
      </c>
      <c r="E207" s="145" t="s">
        <v>3973</v>
      </c>
      <c r="F207" s="221" t="s">
        <v>3974</v>
      </c>
      <c r="G207" s="221"/>
      <c r="H207" s="221"/>
      <c r="I207" s="221"/>
      <c r="J207" s="146" t="s">
        <v>322</v>
      </c>
      <c r="K207" s="147">
        <v>25</v>
      </c>
      <c r="L207" s="222"/>
      <c r="M207" s="222"/>
      <c r="N207" s="222">
        <f t="shared" si="50"/>
        <v>0</v>
      </c>
      <c r="O207" s="220"/>
      <c r="P207" s="220"/>
      <c r="Q207" s="220"/>
      <c r="R207" s="139"/>
      <c r="T207" s="140" t="s">
        <v>5</v>
      </c>
      <c r="U207" s="38" t="s">
        <v>42</v>
      </c>
      <c r="V207" s="141">
        <v>0</v>
      </c>
      <c r="W207" s="141">
        <f t="shared" si="51"/>
        <v>0</v>
      </c>
      <c r="X207" s="141">
        <v>0</v>
      </c>
      <c r="Y207" s="141">
        <f t="shared" si="52"/>
        <v>0</v>
      </c>
      <c r="Z207" s="141">
        <v>0</v>
      </c>
      <c r="AA207" s="142">
        <f t="shared" si="53"/>
        <v>0</v>
      </c>
      <c r="AR207" s="19" t="s">
        <v>1282</v>
      </c>
      <c r="AT207" s="19" t="s">
        <v>315</v>
      </c>
      <c r="AU207" s="19" t="s">
        <v>102</v>
      </c>
      <c r="AY207" s="19" t="s">
        <v>267</v>
      </c>
      <c r="BE207" s="143">
        <f t="shared" si="54"/>
        <v>0</v>
      </c>
      <c r="BF207" s="143">
        <f t="shared" si="55"/>
        <v>0</v>
      </c>
      <c r="BG207" s="143">
        <f t="shared" si="56"/>
        <v>0</v>
      </c>
      <c r="BH207" s="143">
        <f t="shared" si="57"/>
        <v>0</v>
      </c>
      <c r="BI207" s="143">
        <f t="shared" si="58"/>
        <v>0</v>
      </c>
      <c r="BJ207" s="19" t="s">
        <v>102</v>
      </c>
      <c r="BK207" s="143">
        <f t="shared" si="59"/>
        <v>0</v>
      </c>
      <c r="BL207" s="19" t="s">
        <v>518</v>
      </c>
      <c r="BM207" s="19" t="s">
        <v>3975</v>
      </c>
    </row>
    <row r="208" spans="2:65" s="1" customFormat="1" ht="16.5" customHeight="1">
      <c r="B208" s="134"/>
      <c r="C208" s="144" t="s">
        <v>506</v>
      </c>
      <c r="D208" s="144" t="s">
        <v>315</v>
      </c>
      <c r="E208" s="145" t="s">
        <v>3976</v>
      </c>
      <c r="F208" s="221" t="s">
        <v>3977</v>
      </c>
      <c r="G208" s="221"/>
      <c r="H208" s="221"/>
      <c r="I208" s="221"/>
      <c r="J208" s="146" t="s">
        <v>322</v>
      </c>
      <c r="K208" s="147">
        <v>150</v>
      </c>
      <c r="L208" s="222"/>
      <c r="M208" s="222"/>
      <c r="N208" s="222">
        <f t="shared" si="50"/>
        <v>0</v>
      </c>
      <c r="O208" s="220"/>
      <c r="P208" s="220"/>
      <c r="Q208" s="220"/>
      <c r="R208" s="139"/>
      <c r="T208" s="140" t="s">
        <v>5</v>
      </c>
      <c r="U208" s="38" t="s">
        <v>42</v>
      </c>
      <c r="V208" s="141">
        <v>0</v>
      </c>
      <c r="W208" s="141">
        <f t="shared" si="51"/>
        <v>0</v>
      </c>
      <c r="X208" s="141">
        <v>0</v>
      </c>
      <c r="Y208" s="141">
        <f t="shared" si="52"/>
        <v>0</v>
      </c>
      <c r="Z208" s="141">
        <v>0</v>
      </c>
      <c r="AA208" s="142">
        <f t="shared" si="53"/>
        <v>0</v>
      </c>
      <c r="AR208" s="19" t="s">
        <v>1282</v>
      </c>
      <c r="AT208" s="19" t="s">
        <v>315</v>
      </c>
      <c r="AU208" s="19" t="s">
        <v>102</v>
      </c>
      <c r="AY208" s="19" t="s">
        <v>267</v>
      </c>
      <c r="BE208" s="143">
        <f t="shared" si="54"/>
        <v>0</v>
      </c>
      <c r="BF208" s="143">
        <f t="shared" si="55"/>
        <v>0</v>
      </c>
      <c r="BG208" s="143">
        <f t="shared" si="56"/>
        <v>0</v>
      </c>
      <c r="BH208" s="143">
        <f t="shared" si="57"/>
        <v>0</v>
      </c>
      <c r="BI208" s="143">
        <f t="shared" si="58"/>
        <v>0</v>
      </c>
      <c r="BJ208" s="19" t="s">
        <v>102</v>
      </c>
      <c r="BK208" s="143">
        <f t="shared" si="59"/>
        <v>0</v>
      </c>
      <c r="BL208" s="19" t="s">
        <v>518</v>
      </c>
      <c r="BM208" s="19" t="s">
        <v>3978</v>
      </c>
    </row>
    <row r="209" spans="2:65" s="1" customFormat="1" ht="16.5" customHeight="1">
      <c r="B209" s="134"/>
      <c r="C209" s="144" t="s">
        <v>510</v>
      </c>
      <c r="D209" s="144" t="s">
        <v>315</v>
      </c>
      <c r="E209" s="145" t="s">
        <v>3979</v>
      </c>
      <c r="F209" s="221" t="s">
        <v>3980</v>
      </c>
      <c r="G209" s="221"/>
      <c r="H209" s="221"/>
      <c r="I209" s="221"/>
      <c r="J209" s="146" t="s">
        <v>374</v>
      </c>
      <c r="K209" s="147">
        <v>320</v>
      </c>
      <c r="L209" s="222"/>
      <c r="M209" s="222"/>
      <c r="N209" s="222">
        <f t="shared" si="50"/>
        <v>0</v>
      </c>
      <c r="O209" s="220"/>
      <c r="P209" s="220"/>
      <c r="Q209" s="220"/>
      <c r="R209" s="139"/>
      <c r="T209" s="140" t="s">
        <v>5</v>
      </c>
      <c r="U209" s="38" t="s">
        <v>42</v>
      </c>
      <c r="V209" s="141">
        <v>0</v>
      </c>
      <c r="W209" s="141">
        <f t="shared" si="51"/>
        <v>0</v>
      </c>
      <c r="X209" s="141">
        <v>0</v>
      </c>
      <c r="Y209" s="141">
        <f t="shared" si="52"/>
        <v>0</v>
      </c>
      <c r="Z209" s="141">
        <v>0</v>
      </c>
      <c r="AA209" s="142">
        <f t="shared" si="53"/>
        <v>0</v>
      </c>
      <c r="AR209" s="19" t="s">
        <v>1282</v>
      </c>
      <c r="AT209" s="19" t="s">
        <v>315</v>
      </c>
      <c r="AU209" s="19" t="s">
        <v>102</v>
      </c>
      <c r="AY209" s="19" t="s">
        <v>267</v>
      </c>
      <c r="BE209" s="143">
        <f t="shared" si="54"/>
        <v>0</v>
      </c>
      <c r="BF209" s="143">
        <f t="shared" si="55"/>
        <v>0</v>
      </c>
      <c r="BG209" s="143">
        <f t="shared" si="56"/>
        <v>0</v>
      </c>
      <c r="BH209" s="143">
        <f t="shared" si="57"/>
        <v>0</v>
      </c>
      <c r="BI209" s="143">
        <f t="shared" si="58"/>
        <v>0</v>
      </c>
      <c r="BJ209" s="19" t="s">
        <v>102</v>
      </c>
      <c r="BK209" s="143">
        <f t="shared" si="59"/>
        <v>0</v>
      </c>
      <c r="BL209" s="19" t="s">
        <v>518</v>
      </c>
      <c r="BM209" s="19" t="s">
        <v>3981</v>
      </c>
    </row>
    <row r="210" spans="2:65" s="1" customFormat="1" ht="16.5" customHeight="1">
      <c r="B210" s="134"/>
      <c r="C210" s="144" t="s">
        <v>514</v>
      </c>
      <c r="D210" s="144" t="s">
        <v>315</v>
      </c>
      <c r="E210" s="145" t="s">
        <v>3982</v>
      </c>
      <c r="F210" s="221" t="s">
        <v>3983</v>
      </c>
      <c r="G210" s="221"/>
      <c r="H210" s="221"/>
      <c r="I210" s="221"/>
      <c r="J210" s="146" t="s">
        <v>374</v>
      </c>
      <c r="K210" s="147">
        <v>410</v>
      </c>
      <c r="L210" s="222"/>
      <c r="M210" s="222"/>
      <c r="N210" s="222">
        <f t="shared" si="50"/>
        <v>0</v>
      </c>
      <c r="O210" s="220"/>
      <c r="P210" s="220"/>
      <c r="Q210" s="220"/>
      <c r="R210" s="139"/>
      <c r="T210" s="140" t="s">
        <v>5</v>
      </c>
      <c r="U210" s="38" t="s">
        <v>42</v>
      </c>
      <c r="V210" s="141">
        <v>0</v>
      </c>
      <c r="W210" s="141">
        <f t="shared" si="51"/>
        <v>0</v>
      </c>
      <c r="X210" s="141">
        <v>0</v>
      </c>
      <c r="Y210" s="141">
        <f t="shared" si="52"/>
        <v>0</v>
      </c>
      <c r="Z210" s="141">
        <v>0</v>
      </c>
      <c r="AA210" s="142">
        <f t="shared" si="53"/>
        <v>0</v>
      </c>
      <c r="AR210" s="19" t="s">
        <v>1282</v>
      </c>
      <c r="AT210" s="19" t="s">
        <v>315</v>
      </c>
      <c r="AU210" s="19" t="s">
        <v>102</v>
      </c>
      <c r="AY210" s="19" t="s">
        <v>267</v>
      </c>
      <c r="BE210" s="143">
        <f t="shared" si="54"/>
        <v>0</v>
      </c>
      <c r="BF210" s="143">
        <f t="shared" si="55"/>
        <v>0</v>
      </c>
      <c r="BG210" s="143">
        <f t="shared" si="56"/>
        <v>0</v>
      </c>
      <c r="BH210" s="143">
        <f t="shared" si="57"/>
        <v>0</v>
      </c>
      <c r="BI210" s="143">
        <f t="shared" si="58"/>
        <v>0</v>
      </c>
      <c r="BJ210" s="19" t="s">
        <v>102</v>
      </c>
      <c r="BK210" s="143">
        <f t="shared" si="59"/>
        <v>0</v>
      </c>
      <c r="BL210" s="19" t="s">
        <v>518</v>
      </c>
      <c r="BM210" s="19" t="s">
        <v>3984</v>
      </c>
    </row>
    <row r="211" spans="2:65" s="1" customFormat="1" ht="25.5" customHeight="1">
      <c r="B211" s="134"/>
      <c r="C211" s="144" t="s">
        <v>518</v>
      </c>
      <c r="D211" s="144" t="s">
        <v>315</v>
      </c>
      <c r="E211" s="145" t="s">
        <v>3985</v>
      </c>
      <c r="F211" s="221" t="s">
        <v>3986</v>
      </c>
      <c r="G211" s="221"/>
      <c r="H211" s="221"/>
      <c r="I211" s="221"/>
      <c r="J211" s="146" t="s">
        <v>374</v>
      </c>
      <c r="K211" s="147">
        <v>12</v>
      </c>
      <c r="L211" s="222"/>
      <c r="M211" s="222"/>
      <c r="N211" s="222">
        <f t="shared" si="50"/>
        <v>0</v>
      </c>
      <c r="O211" s="220"/>
      <c r="P211" s="220"/>
      <c r="Q211" s="220"/>
      <c r="R211" s="139"/>
      <c r="T211" s="140" t="s">
        <v>5</v>
      </c>
      <c r="U211" s="38" t="s">
        <v>42</v>
      </c>
      <c r="V211" s="141">
        <v>0</v>
      </c>
      <c r="W211" s="141">
        <f t="shared" si="51"/>
        <v>0</v>
      </c>
      <c r="X211" s="141">
        <v>0</v>
      </c>
      <c r="Y211" s="141">
        <f t="shared" si="52"/>
        <v>0</v>
      </c>
      <c r="Z211" s="141">
        <v>0</v>
      </c>
      <c r="AA211" s="142">
        <f t="shared" si="53"/>
        <v>0</v>
      </c>
      <c r="AR211" s="19" t="s">
        <v>1282</v>
      </c>
      <c r="AT211" s="19" t="s">
        <v>315</v>
      </c>
      <c r="AU211" s="19" t="s">
        <v>102</v>
      </c>
      <c r="AY211" s="19" t="s">
        <v>267</v>
      </c>
      <c r="BE211" s="143">
        <f t="shared" si="54"/>
        <v>0</v>
      </c>
      <c r="BF211" s="143">
        <f t="shared" si="55"/>
        <v>0</v>
      </c>
      <c r="BG211" s="143">
        <f t="shared" si="56"/>
        <v>0</v>
      </c>
      <c r="BH211" s="143">
        <f t="shared" si="57"/>
        <v>0</v>
      </c>
      <c r="BI211" s="143">
        <f t="shared" si="58"/>
        <v>0</v>
      </c>
      <c r="BJ211" s="19" t="s">
        <v>102</v>
      </c>
      <c r="BK211" s="143">
        <f t="shared" si="59"/>
        <v>0</v>
      </c>
      <c r="BL211" s="19" t="s">
        <v>518</v>
      </c>
      <c r="BM211" s="19" t="s">
        <v>3987</v>
      </c>
    </row>
    <row r="212" spans="2:65" s="1" customFormat="1" ht="16.5" customHeight="1">
      <c r="B212" s="134"/>
      <c r="C212" s="144" t="s">
        <v>522</v>
      </c>
      <c r="D212" s="144" t="s">
        <v>315</v>
      </c>
      <c r="E212" s="145" t="s">
        <v>3988</v>
      </c>
      <c r="F212" s="221" t="s">
        <v>3989</v>
      </c>
      <c r="G212" s="221"/>
      <c r="H212" s="221"/>
      <c r="I212" s="221"/>
      <c r="J212" s="146" t="s">
        <v>374</v>
      </c>
      <c r="K212" s="147">
        <v>1</v>
      </c>
      <c r="L212" s="222"/>
      <c r="M212" s="222"/>
      <c r="N212" s="222">
        <f t="shared" si="50"/>
        <v>0</v>
      </c>
      <c r="O212" s="220"/>
      <c r="P212" s="220"/>
      <c r="Q212" s="220"/>
      <c r="R212" s="139"/>
      <c r="T212" s="140" t="s">
        <v>5</v>
      </c>
      <c r="U212" s="38" t="s">
        <v>42</v>
      </c>
      <c r="V212" s="141">
        <v>0</v>
      </c>
      <c r="W212" s="141">
        <f t="shared" si="51"/>
        <v>0</v>
      </c>
      <c r="X212" s="141">
        <v>0</v>
      </c>
      <c r="Y212" s="141">
        <f t="shared" si="52"/>
        <v>0</v>
      </c>
      <c r="Z212" s="141">
        <v>0</v>
      </c>
      <c r="AA212" s="142">
        <f t="shared" si="53"/>
        <v>0</v>
      </c>
      <c r="AR212" s="19" t="s">
        <v>1282</v>
      </c>
      <c r="AT212" s="19" t="s">
        <v>315</v>
      </c>
      <c r="AU212" s="19" t="s">
        <v>102</v>
      </c>
      <c r="AY212" s="19" t="s">
        <v>267</v>
      </c>
      <c r="BE212" s="143">
        <f t="shared" si="54"/>
        <v>0</v>
      </c>
      <c r="BF212" s="143">
        <f t="shared" si="55"/>
        <v>0</v>
      </c>
      <c r="BG212" s="143">
        <f t="shared" si="56"/>
        <v>0</v>
      </c>
      <c r="BH212" s="143">
        <f t="shared" si="57"/>
        <v>0</v>
      </c>
      <c r="BI212" s="143">
        <f t="shared" si="58"/>
        <v>0</v>
      </c>
      <c r="BJ212" s="19" t="s">
        <v>102</v>
      </c>
      <c r="BK212" s="143">
        <f t="shared" si="59"/>
        <v>0</v>
      </c>
      <c r="BL212" s="19" t="s">
        <v>518</v>
      </c>
      <c r="BM212" s="19" t="s">
        <v>3990</v>
      </c>
    </row>
    <row r="213" spans="2:65" s="1" customFormat="1" ht="24" customHeight="1">
      <c r="B213" s="134"/>
      <c r="C213" s="159" t="s">
        <v>526</v>
      </c>
      <c r="D213" s="159" t="s">
        <v>315</v>
      </c>
      <c r="E213" s="160" t="s">
        <v>3991</v>
      </c>
      <c r="F213" s="245" t="s">
        <v>4322</v>
      </c>
      <c r="G213" s="245"/>
      <c r="H213" s="245"/>
      <c r="I213" s="245"/>
      <c r="J213" s="161" t="s">
        <v>785</v>
      </c>
      <c r="K213" s="162">
        <v>1</v>
      </c>
      <c r="L213" s="246"/>
      <c r="M213" s="246"/>
      <c r="N213" s="246">
        <f t="shared" si="50"/>
        <v>0</v>
      </c>
      <c r="O213" s="241"/>
      <c r="P213" s="241"/>
      <c r="Q213" s="241"/>
      <c r="R213" s="139"/>
      <c r="T213" s="140" t="s">
        <v>5</v>
      </c>
      <c r="U213" s="38" t="s">
        <v>42</v>
      </c>
      <c r="V213" s="141">
        <v>0</v>
      </c>
      <c r="W213" s="141">
        <f t="shared" si="51"/>
        <v>0</v>
      </c>
      <c r="X213" s="141">
        <v>0</v>
      </c>
      <c r="Y213" s="141">
        <f t="shared" si="52"/>
        <v>0</v>
      </c>
      <c r="Z213" s="141">
        <v>0</v>
      </c>
      <c r="AA213" s="142">
        <f t="shared" si="53"/>
        <v>0</v>
      </c>
      <c r="AR213" s="19" t="s">
        <v>1282</v>
      </c>
      <c r="AT213" s="19" t="s">
        <v>315</v>
      </c>
      <c r="AU213" s="19" t="s">
        <v>102</v>
      </c>
      <c r="AY213" s="19" t="s">
        <v>267</v>
      </c>
      <c r="BE213" s="143">
        <f t="shared" si="54"/>
        <v>0</v>
      </c>
      <c r="BF213" s="143">
        <f t="shared" si="55"/>
        <v>0</v>
      </c>
      <c r="BG213" s="143">
        <f t="shared" si="56"/>
        <v>0</v>
      </c>
      <c r="BH213" s="143">
        <f t="shared" si="57"/>
        <v>0</v>
      </c>
      <c r="BI213" s="143">
        <f t="shared" si="58"/>
        <v>0</v>
      </c>
      <c r="BJ213" s="19" t="s">
        <v>102</v>
      </c>
      <c r="BK213" s="143">
        <f t="shared" si="59"/>
        <v>0</v>
      </c>
      <c r="BL213" s="19" t="s">
        <v>518</v>
      </c>
      <c r="BM213" s="19" t="s">
        <v>3992</v>
      </c>
    </row>
    <row r="214" spans="2:65" s="1" customFormat="1" ht="25.5" customHeight="1">
      <c r="B214" s="134"/>
      <c r="C214" s="144" t="s">
        <v>530</v>
      </c>
      <c r="D214" s="144" t="s">
        <v>315</v>
      </c>
      <c r="E214" s="145" t="s">
        <v>3993</v>
      </c>
      <c r="F214" s="221" t="s">
        <v>3994</v>
      </c>
      <c r="G214" s="221"/>
      <c r="H214" s="221"/>
      <c r="I214" s="221"/>
      <c r="J214" s="146" t="s">
        <v>374</v>
      </c>
      <c r="K214" s="147">
        <v>1</v>
      </c>
      <c r="L214" s="222"/>
      <c r="M214" s="222"/>
      <c r="N214" s="222">
        <f t="shared" si="50"/>
        <v>0</v>
      </c>
      <c r="O214" s="220"/>
      <c r="P214" s="220"/>
      <c r="Q214" s="220"/>
      <c r="R214" s="139"/>
      <c r="T214" s="140" t="s">
        <v>5</v>
      </c>
      <c r="U214" s="38" t="s">
        <v>42</v>
      </c>
      <c r="V214" s="141">
        <v>0</v>
      </c>
      <c r="W214" s="141">
        <f t="shared" si="51"/>
        <v>0</v>
      </c>
      <c r="X214" s="141">
        <v>0</v>
      </c>
      <c r="Y214" s="141">
        <f t="shared" si="52"/>
        <v>0</v>
      </c>
      <c r="Z214" s="141">
        <v>0</v>
      </c>
      <c r="AA214" s="142">
        <f t="shared" si="53"/>
        <v>0</v>
      </c>
      <c r="AR214" s="19" t="s">
        <v>1282</v>
      </c>
      <c r="AT214" s="19" t="s">
        <v>315</v>
      </c>
      <c r="AU214" s="19" t="s">
        <v>102</v>
      </c>
      <c r="AY214" s="19" t="s">
        <v>267</v>
      </c>
      <c r="BE214" s="143">
        <f t="shared" si="54"/>
        <v>0</v>
      </c>
      <c r="BF214" s="143">
        <f t="shared" si="55"/>
        <v>0</v>
      </c>
      <c r="BG214" s="143">
        <f t="shared" si="56"/>
        <v>0</v>
      </c>
      <c r="BH214" s="143">
        <f t="shared" si="57"/>
        <v>0</v>
      </c>
      <c r="BI214" s="143">
        <f t="shared" si="58"/>
        <v>0</v>
      </c>
      <c r="BJ214" s="19" t="s">
        <v>102</v>
      </c>
      <c r="BK214" s="143">
        <f t="shared" si="59"/>
        <v>0</v>
      </c>
      <c r="BL214" s="19" t="s">
        <v>518</v>
      </c>
      <c r="BM214" s="19" t="s">
        <v>3995</v>
      </c>
    </row>
    <row r="215" spans="2:65" s="10" customFormat="1" ht="37.35" customHeight="1">
      <c r="B215" s="124"/>
      <c r="D215" s="125" t="s">
        <v>3872</v>
      </c>
      <c r="E215" s="125"/>
      <c r="F215" s="125"/>
      <c r="G215" s="125"/>
      <c r="H215" s="125"/>
      <c r="I215" s="125"/>
      <c r="J215" s="125"/>
      <c r="K215" s="125"/>
      <c r="L215" s="125"/>
      <c r="M215" s="125"/>
      <c r="N215" s="210">
        <f>BK215</f>
        <v>0</v>
      </c>
      <c r="O215" s="211"/>
      <c r="P215" s="211"/>
      <c r="Q215" s="211"/>
      <c r="R215" s="126"/>
      <c r="T215" s="127"/>
      <c r="W215" s="128">
        <f>W216+W230+W233</f>
        <v>0</v>
      </c>
      <c r="Y215" s="128">
        <f>Y216+Y230+Y233</f>
        <v>0</v>
      </c>
      <c r="AA215" s="129">
        <f>AA216+AA230+AA233</f>
        <v>0</v>
      </c>
      <c r="AR215" s="130" t="s">
        <v>277</v>
      </c>
      <c r="AT215" s="131" t="s">
        <v>74</v>
      </c>
      <c r="AU215" s="131" t="s">
        <v>75</v>
      </c>
      <c r="AY215" s="130" t="s">
        <v>267</v>
      </c>
      <c r="BK215" s="132">
        <f>BK216+BK230+BK233</f>
        <v>0</v>
      </c>
    </row>
    <row r="216" spans="2:65" s="10" customFormat="1" ht="19.899999999999999" customHeight="1">
      <c r="B216" s="124"/>
      <c r="D216" s="133" t="s">
        <v>3873</v>
      </c>
      <c r="E216" s="133"/>
      <c r="F216" s="133"/>
      <c r="G216" s="133"/>
      <c r="H216" s="133"/>
      <c r="I216" s="133"/>
      <c r="J216" s="133"/>
      <c r="K216" s="133"/>
      <c r="L216" s="133"/>
      <c r="M216" s="133"/>
      <c r="N216" s="212">
        <f>BK216</f>
        <v>0</v>
      </c>
      <c r="O216" s="213"/>
      <c r="P216" s="213"/>
      <c r="Q216" s="213"/>
      <c r="R216" s="126"/>
      <c r="T216" s="127"/>
      <c r="W216" s="128">
        <f>SUM(W217:W229)</f>
        <v>0</v>
      </c>
      <c r="Y216" s="128">
        <f>SUM(Y217:Y229)</f>
        <v>0</v>
      </c>
      <c r="AA216" s="129">
        <f>SUM(AA217:AA229)</f>
        <v>0</v>
      </c>
      <c r="AR216" s="130" t="s">
        <v>277</v>
      </c>
      <c r="AT216" s="131" t="s">
        <v>74</v>
      </c>
      <c r="AU216" s="131" t="s">
        <v>83</v>
      </c>
      <c r="AY216" s="130" t="s">
        <v>267</v>
      </c>
      <c r="BK216" s="132">
        <f>SUM(BK217:BK229)</f>
        <v>0</v>
      </c>
    </row>
    <row r="217" spans="2:65" s="1" customFormat="1" ht="16.5" customHeight="1">
      <c r="B217" s="134"/>
      <c r="C217" s="135" t="s">
        <v>534</v>
      </c>
      <c r="D217" s="135" t="s">
        <v>268</v>
      </c>
      <c r="E217" s="136" t="s">
        <v>3996</v>
      </c>
      <c r="F217" s="219" t="s">
        <v>3997</v>
      </c>
      <c r="G217" s="219"/>
      <c r="H217" s="219"/>
      <c r="I217" s="219"/>
      <c r="J217" s="137" t="s">
        <v>322</v>
      </c>
      <c r="K217" s="138">
        <v>3650</v>
      </c>
      <c r="L217" s="220"/>
      <c r="M217" s="220"/>
      <c r="N217" s="220">
        <f t="shared" ref="N217:N229" si="60">ROUND(L217*K217,2)</f>
        <v>0</v>
      </c>
      <c r="O217" s="220"/>
      <c r="P217" s="220"/>
      <c r="Q217" s="220"/>
      <c r="R217" s="139"/>
      <c r="T217" s="140" t="s">
        <v>5</v>
      </c>
      <c r="U217" s="38" t="s">
        <v>42</v>
      </c>
      <c r="V217" s="141">
        <v>0</v>
      </c>
      <c r="W217" s="141">
        <f t="shared" ref="W217:W229" si="61">V217*K217</f>
        <v>0</v>
      </c>
      <c r="X217" s="141">
        <v>0</v>
      </c>
      <c r="Y217" s="141">
        <f t="shared" ref="Y217:Y229" si="62">X217*K217</f>
        <v>0</v>
      </c>
      <c r="Z217" s="141">
        <v>0</v>
      </c>
      <c r="AA217" s="142">
        <f t="shared" ref="AA217:AA229" si="63">Z217*K217</f>
        <v>0</v>
      </c>
      <c r="AR217" s="19" t="s">
        <v>518</v>
      </c>
      <c r="AT217" s="19" t="s">
        <v>268</v>
      </c>
      <c r="AU217" s="19" t="s">
        <v>102</v>
      </c>
      <c r="AY217" s="19" t="s">
        <v>267</v>
      </c>
      <c r="BE217" s="143">
        <f t="shared" ref="BE217:BE229" si="64">IF(U217="základná",N217,0)</f>
        <v>0</v>
      </c>
      <c r="BF217" s="143">
        <f t="shared" ref="BF217:BF229" si="65">IF(U217="znížená",N217,0)</f>
        <v>0</v>
      </c>
      <c r="BG217" s="143">
        <f t="shared" ref="BG217:BG229" si="66">IF(U217="zákl. prenesená",N217,0)</f>
        <v>0</v>
      </c>
      <c r="BH217" s="143">
        <f t="shared" ref="BH217:BH229" si="67">IF(U217="zníž. prenesená",N217,0)</f>
        <v>0</v>
      </c>
      <c r="BI217" s="143">
        <f t="shared" ref="BI217:BI229" si="68">IF(U217="nulová",N217,0)</f>
        <v>0</v>
      </c>
      <c r="BJ217" s="19" t="s">
        <v>102</v>
      </c>
      <c r="BK217" s="143">
        <f t="shared" ref="BK217:BK229" si="69">ROUND(L217*K217,2)</f>
        <v>0</v>
      </c>
      <c r="BL217" s="19" t="s">
        <v>518</v>
      </c>
      <c r="BM217" s="19" t="s">
        <v>725</v>
      </c>
    </row>
    <row r="218" spans="2:65" s="1" customFormat="1" ht="16.5" customHeight="1">
      <c r="B218" s="134"/>
      <c r="C218" s="135" t="s">
        <v>538</v>
      </c>
      <c r="D218" s="135" t="s">
        <v>268</v>
      </c>
      <c r="E218" s="136" t="s">
        <v>3998</v>
      </c>
      <c r="F218" s="219" t="s">
        <v>3999</v>
      </c>
      <c r="G218" s="219"/>
      <c r="H218" s="219"/>
      <c r="I218" s="219"/>
      <c r="J218" s="137" t="s">
        <v>322</v>
      </c>
      <c r="K218" s="138">
        <v>20</v>
      </c>
      <c r="L218" s="220"/>
      <c r="M218" s="220"/>
      <c r="N218" s="220">
        <f t="shared" si="60"/>
        <v>0</v>
      </c>
      <c r="O218" s="220"/>
      <c r="P218" s="220"/>
      <c r="Q218" s="220"/>
      <c r="R218" s="139"/>
      <c r="T218" s="140" t="s">
        <v>5</v>
      </c>
      <c r="U218" s="38" t="s">
        <v>42</v>
      </c>
      <c r="V218" s="141">
        <v>0</v>
      </c>
      <c r="W218" s="141">
        <f t="shared" si="61"/>
        <v>0</v>
      </c>
      <c r="X218" s="141">
        <v>0</v>
      </c>
      <c r="Y218" s="141">
        <f t="shared" si="62"/>
        <v>0</v>
      </c>
      <c r="Z218" s="141">
        <v>0</v>
      </c>
      <c r="AA218" s="142">
        <f t="shared" si="63"/>
        <v>0</v>
      </c>
      <c r="AR218" s="19" t="s">
        <v>518</v>
      </c>
      <c r="AT218" s="19" t="s">
        <v>268</v>
      </c>
      <c r="AU218" s="19" t="s">
        <v>102</v>
      </c>
      <c r="AY218" s="19" t="s">
        <v>267</v>
      </c>
      <c r="BE218" s="143">
        <f t="shared" si="64"/>
        <v>0</v>
      </c>
      <c r="BF218" s="143">
        <f t="shared" si="65"/>
        <v>0</v>
      </c>
      <c r="BG218" s="143">
        <f t="shared" si="66"/>
        <v>0</v>
      </c>
      <c r="BH218" s="143">
        <f t="shared" si="67"/>
        <v>0</v>
      </c>
      <c r="BI218" s="143">
        <f t="shared" si="68"/>
        <v>0</v>
      </c>
      <c r="BJ218" s="19" t="s">
        <v>102</v>
      </c>
      <c r="BK218" s="143">
        <f t="shared" si="69"/>
        <v>0</v>
      </c>
      <c r="BL218" s="19" t="s">
        <v>518</v>
      </c>
      <c r="BM218" s="19" t="s">
        <v>733</v>
      </c>
    </row>
    <row r="219" spans="2:65" s="1" customFormat="1" ht="16.5" customHeight="1">
      <c r="B219" s="134"/>
      <c r="C219" s="135" t="s">
        <v>542</v>
      </c>
      <c r="D219" s="135" t="s">
        <v>268</v>
      </c>
      <c r="E219" s="136" t="s">
        <v>4000</v>
      </c>
      <c r="F219" s="219" t="s">
        <v>4001</v>
      </c>
      <c r="G219" s="219"/>
      <c r="H219" s="219"/>
      <c r="I219" s="219"/>
      <c r="J219" s="137" t="s">
        <v>322</v>
      </c>
      <c r="K219" s="138">
        <v>44</v>
      </c>
      <c r="L219" s="220"/>
      <c r="M219" s="220"/>
      <c r="N219" s="220">
        <f t="shared" si="60"/>
        <v>0</v>
      </c>
      <c r="O219" s="220"/>
      <c r="P219" s="220"/>
      <c r="Q219" s="220"/>
      <c r="R219" s="139"/>
      <c r="T219" s="140" t="s">
        <v>5</v>
      </c>
      <c r="U219" s="38" t="s">
        <v>42</v>
      </c>
      <c r="V219" s="141">
        <v>0</v>
      </c>
      <c r="W219" s="141">
        <f t="shared" si="61"/>
        <v>0</v>
      </c>
      <c r="X219" s="141">
        <v>0</v>
      </c>
      <c r="Y219" s="141">
        <f t="shared" si="62"/>
        <v>0</v>
      </c>
      <c r="Z219" s="141">
        <v>0</v>
      </c>
      <c r="AA219" s="142">
        <f t="shared" si="63"/>
        <v>0</v>
      </c>
      <c r="AR219" s="19" t="s">
        <v>518</v>
      </c>
      <c r="AT219" s="19" t="s">
        <v>268</v>
      </c>
      <c r="AU219" s="19" t="s">
        <v>102</v>
      </c>
      <c r="AY219" s="19" t="s">
        <v>267</v>
      </c>
      <c r="BE219" s="143">
        <f t="shared" si="64"/>
        <v>0</v>
      </c>
      <c r="BF219" s="143">
        <f t="shared" si="65"/>
        <v>0</v>
      </c>
      <c r="BG219" s="143">
        <f t="shared" si="66"/>
        <v>0</v>
      </c>
      <c r="BH219" s="143">
        <f t="shared" si="67"/>
        <v>0</v>
      </c>
      <c r="BI219" s="143">
        <f t="shared" si="68"/>
        <v>0</v>
      </c>
      <c r="BJ219" s="19" t="s">
        <v>102</v>
      </c>
      <c r="BK219" s="143">
        <f t="shared" si="69"/>
        <v>0</v>
      </c>
      <c r="BL219" s="19" t="s">
        <v>518</v>
      </c>
      <c r="BM219" s="19" t="s">
        <v>741</v>
      </c>
    </row>
    <row r="220" spans="2:65" s="1" customFormat="1" ht="16.5" customHeight="1">
      <c r="B220" s="134"/>
      <c r="C220" s="135" t="s">
        <v>546</v>
      </c>
      <c r="D220" s="135" t="s">
        <v>268</v>
      </c>
      <c r="E220" s="136" t="s">
        <v>4002</v>
      </c>
      <c r="F220" s="219" t="s">
        <v>4003</v>
      </c>
      <c r="G220" s="219"/>
      <c r="H220" s="219"/>
      <c r="I220" s="219"/>
      <c r="J220" s="137" t="s">
        <v>322</v>
      </c>
      <c r="K220" s="138">
        <v>3725</v>
      </c>
      <c r="L220" s="220"/>
      <c r="M220" s="220"/>
      <c r="N220" s="220">
        <f t="shared" si="60"/>
        <v>0</v>
      </c>
      <c r="O220" s="220"/>
      <c r="P220" s="220"/>
      <c r="Q220" s="220"/>
      <c r="R220" s="139"/>
      <c r="T220" s="140" t="s">
        <v>5</v>
      </c>
      <c r="U220" s="38" t="s">
        <v>42</v>
      </c>
      <c r="V220" s="141">
        <v>0</v>
      </c>
      <c r="W220" s="141">
        <f t="shared" si="61"/>
        <v>0</v>
      </c>
      <c r="X220" s="141">
        <v>0</v>
      </c>
      <c r="Y220" s="141">
        <f t="shared" si="62"/>
        <v>0</v>
      </c>
      <c r="Z220" s="141">
        <v>0</v>
      </c>
      <c r="AA220" s="142">
        <f t="shared" si="63"/>
        <v>0</v>
      </c>
      <c r="AR220" s="19" t="s">
        <v>518</v>
      </c>
      <c r="AT220" s="19" t="s">
        <v>268</v>
      </c>
      <c r="AU220" s="19" t="s">
        <v>102</v>
      </c>
      <c r="AY220" s="19" t="s">
        <v>267</v>
      </c>
      <c r="BE220" s="143">
        <f t="shared" si="64"/>
        <v>0</v>
      </c>
      <c r="BF220" s="143">
        <f t="shared" si="65"/>
        <v>0</v>
      </c>
      <c r="BG220" s="143">
        <f t="shared" si="66"/>
        <v>0</v>
      </c>
      <c r="BH220" s="143">
        <f t="shared" si="67"/>
        <v>0</v>
      </c>
      <c r="BI220" s="143">
        <f t="shared" si="68"/>
        <v>0</v>
      </c>
      <c r="BJ220" s="19" t="s">
        <v>102</v>
      </c>
      <c r="BK220" s="143">
        <f t="shared" si="69"/>
        <v>0</v>
      </c>
      <c r="BL220" s="19" t="s">
        <v>518</v>
      </c>
      <c r="BM220" s="19" t="s">
        <v>749</v>
      </c>
    </row>
    <row r="221" spans="2:65" s="1" customFormat="1" ht="16.5" customHeight="1">
      <c r="B221" s="134"/>
      <c r="C221" s="135" t="s">
        <v>550</v>
      </c>
      <c r="D221" s="135" t="s">
        <v>268</v>
      </c>
      <c r="E221" s="136" t="s">
        <v>4004</v>
      </c>
      <c r="F221" s="219" t="s">
        <v>4005</v>
      </c>
      <c r="G221" s="219"/>
      <c r="H221" s="219"/>
      <c r="I221" s="219"/>
      <c r="J221" s="137" t="s">
        <v>322</v>
      </c>
      <c r="K221" s="138">
        <v>495</v>
      </c>
      <c r="L221" s="220"/>
      <c r="M221" s="220"/>
      <c r="N221" s="220">
        <f t="shared" si="60"/>
        <v>0</v>
      </c>
      <c r="O221" s="220"/>
      <c r="P221" s="220"/>
      <c r="Q221" s="220"/>
      <c r="R221" s="139"/>
      <c r="T221" s="140" t="s">
        <v>5</v>
      </c>
      <c r="U221" s="38" t="s">
        <v>42</v>
      </c>
      <c r="V221" s="141">
        <v>0</v>
      </c>
      <c r="W221" s="141">
        <f t="shared" si="61"/>
        <v>0</v>
      </c>
      <c r="X221" s="141">
        <v>0</v>
      </c>
      <c r="Y221" s="141">
        <f t="shared" si="62"/>
        <v>0</v>
      </c>
      <c r="Z221" s="141">
        <v>0</v>
      </c>
      <c r="AA221" s="142">
        <f t="shared" si="63"/>
        <v>0</v>
      </c>
      <c r="AR221" s="19" t="s">
        <v>518</v>
      </c>
      <c r="AT221" s="19" t="s">
        <v>268</v>
      </c>
      <c r="AU221" s="19" t="s">
        <v>102</v>
      </c>
      <c r="AY221" s="19" t="s">
        <v>267</v>
      </c>
      <c r="BE221" s="143">
        <f t="shared" si="64"/>
        <v>0</v>
      </c>
      <c r="BF221" s="143">
        <f t="shared" si="65"/>
        <v>0</v>
      </c>
      <c r="BG221" s="143">
        <f t="shared" si="66"/>
        <v>0</v>
      </c>
      <c r="BH221" s="143">
        <f t="shared" si="67"/>
        <v>0</v>
      </c>
      <c r="BI221" s="143">
        <f t="shared" si="68"/>
        <v>0</v>
      </c>
      <c r="BJ221" s="19" t="s">
        <v>102</v>
      </c>
      <c r="BK221" s="143">
        <f t="shared" si="69"/>
        <v>0</v>
      </c>
      <c r="BL221" s="19" t="s">
        <v>518</v>
      </c>
      <c r="BM221" s="19" t="s">
        <v>757</v>
      </c>
    </row>
    <row r="222" spans="2:65" s="1" customFormat="1" ht="38.25" customHeight="1">
      <c r="B222" s="134"/>
      <c r="C222" s="135" t="s">
        <v>554</v>
      </c>
      <c r="D222" s="135" t="s">
        <v>268</v>
      </c>
      <c r="E222" s="136" t="s">
        <v>4006</v>
      </c>
      <c r="F222" s="219" t="s">
        <v>4007</v>
      </c>
      <c r="G222" s="219"/>
      <c r="H222" s="219"/>
      <c r="I222" s="219"/>
      <c r="J222" s="137" t="s">
        <v>374</v>
      </c>
      <c r="K222" s="138">
        <v>40</v>
      </c>
      <c r="L222" s="220"/>
      <c r="M222" s="220"/>
      <c r="N222" s="220">
        <f t="shared" si="60"/>
        <v>0</v>
      </c>
      <c r="O222" s="220"/>
      <c r="P222" s="220"/>
      <c r="Q222" s="220"/>
      <c r="R222" s="139"/>
      <c r="T222" s="140" t="s">
        <v>5</v>
      </c>
      <c r="U222" s="38" t="s">
        <v>42</v>
      </c>
      <c r="V222" s="141">
        <v>0</v>
      </c>
      <c r="W222" s="141">
        <f t="shared" si="61"/>
        <v>0</v>
      </c>
      <c r="X222" s="141">
        <v>0</v>
      </c>
      <c r="Y222" s="141">
        <f t="shared" si="62"/>
        <v>0</v>
      </c>
      <c r="Z222" s="141">
        <v>0</v>
      </c>
      <c r="AA222" s="142">
        <f t="shared" si="63"/>
        <v>0</v>
      </c>
      <c r="AR222" s="19" t="s">
        <v>518</v>
      </c>
      <c r="AT222" s="19" t="s">
        <v>268</v>
      </c>
      <c r="AU222" s="19" t="s">
        <v>102</v>
      </c>
      <c r="AY222" s="19" t="s">
        <v>267</v>
      </c>
      <c r="BE222" s="143">
        <f t="shared" si="64"/>
        <v>0</v>
      </c>
      <c r="BF222" s="143">
        <f t="shared" si="65"/>
        <v>0</v>
      </c>
      <c r="BG222" s="143">
        <f t="shared" si="66"/>
        <v>0</v>
      </c>
      <c r="BH222" s="143">
        <f t="shared" si="67"/>
        <v>0</v>
      </c>
      <c r="BI222" s="143">
        <f t="shared" si="68"/>
        <v>0</v>
      </c>
      <c r="BJ222" s="19" t="s">
        <v>102</v>
      </c>
      <c r="BK222" s="143">
        <f t="shared" si="69"/>
        <v>0</v>
      </c>
      <c r="BL222" s="19" t="s">
        <v>518</v>
      </c>
      <c r="BM222" s="19" t="s">
        <v>766</v>
      </c>
    </row>
    <row r="223" spans="2:65" s="1" customFormat="1" ht="38.25" customHeight="1">
      <c r="B223" s="134"/>
      <c r="C223" s="135" t="s">
        <v>558</v>
      </c>
      <c r="D223" s="135" t="s">
        <v>268</v>
      </c>
      <c r="E223" s="136" t="s">
        <v>4008</v>
      </c>
      <c r="F223" s="219" t="s">
        <v>4009</v>
      </c>
      <c r="G223" s="219"/>
      <c r="H223" s="219"/>
      <c r="I223" s="219"/>
      <c r="J223" s="137" t="s">
        <v>374</v>
      </c>
      <c r="K223" s="138">
        <v>50</v>
      </c>
      <c r="L223" s="220"/>
      <c r="M223" s="220"/>
      <c r="N223" s="220">
        <f t="shared" si="60"/>
        <v>0</v>
      </c>
      <c r="O223" s="220"/>
      <c r="P223" s="220"/>
      <c r="Q223" s="220"/>
      <c r="R223" s="139"/>
      <c r="T223" s="140" t="s">
        <v>5</v>
      </c>
      <c r="U223" s="38" t="s">
        <v>42</v>
      </c>
      <c r="V223" s="141">
        <v>0</v>
      </c>
      <c r="W223" s="141">
        <f t="shared" si="61"/>
        <v>0</v>
      </c>
      <c r="X223" s="141">
        <v>0</v>
      </c>
      <c r="Y223" s="141">
        <f t="shared" si="62"/>
        <v>0</v>
      </c>
      <c r="Z223" s="141">
        <v>0</v>
      </c>
      <c r="AA223" s="142">
        <f t="shared" si="63"/>
        <v>0</v>
      </c>
      <c r="AR223" s="19" t="s">
        <v>518</v>
      </c>
      <c r="AT223" s="19" t="s">
        <v>268</v>
      </c>
      <c r="AU223" s="19" t="s">
        <v>102</v>
      </c>
      <c r="AY223" s="19" t="s">
        <v>267</v>
      </c>
      <c r="BE223" s="143">
        <f t="shared" si="64"/>
        <v>0</v>
      </c>
      <c r="BF223" s="143">
        <f t="shared" si="65"/>
        <v>0</v>
      </c>
      <c r="BG223" s="143">
        <f t="shared" si="66"/>
        <v>0</v>
      </c>
      <c r="BH223" s="143">
        <f t="shared" si="67"/>
        <v>0</v>
      </c>
      <c r="BI223" s="143">
        <f t="shared" si="68"/>
        <v>0</v>
      </c>
      <c r="BJ223" s="19" t="s">
        <v>102</v>
      </c>
      <c r="BK223" s="143">
        <f t="shared" si="69"/>
        <v>0</v>
      </c>
      <c r="BL223" s="19" t="s">
        <v>518</v>
      </c>
      <c r="BM223" s="19" t="s">
        <v>774</v>
      </c>
    </row>
    <row r="224" spans="2:65" s="1" customFormat="1" ht="25.5" customHeight="1">
      <c r="B224" s="134"/>
      <c r="C224" s="135" t="s">
        <v>562</v>
      </c>
      <c r="D224" s="135" t="s">
        <v>268</v>
      </c>
      <c r="E224" s="136" t="s">
        <v>4010</v>
      </c>
      <c r="F224" s="219" t="s">
        <v>4011</v>
      </c>
      <c r="G224" s="219"/>
      <c r="H224" s="219"/>
      <c r="I224" s="219"/>
      <c r="J224" s="137" t="s">
        <v>374</v>
      </c>
      <c r="K224" s="138">
        <v>7</v>
      </c>
      <c r="L224" s="220"/>
      <c r="M224" s="220"/>
      <c r="N224" s="220">
        <f t="shared" si="60"/>
        <v>0</v>
      </c>
      <c r="O224" s="220"/>
      <c r="P224" s="220"/>
      <c r="Q224" s="220"/>
      <c r="R224" s="139"/>
      <c r="T224" s="140" t="s">
        <v>5</v>
      </c>
      <c r="U224" s="38" t="s">
        <v>42</v>
      </c>
      <c r="V224" s="141">
        <v>0</v>
      </c>
      <c r="W224" s="141">
        <f t="shared" si="61"/>
        <v>0</v>
      </c>
      <c r="X224" s="141">
        <v>0</v>
      </c>
      <c r="Y224" s="141">
        <f t="shared" si="62"/>
        <v>0</v>
      </c>
      <c r="Z224" s="141">
        <v>0</v>
      </c>
      <c r="AA224" s="142">
        <f t="shared" si="63"/>
        <v>0</v>
      </c>
      <c r="AR224" s="19" t="s">
        <v>518</v>
      </c>
      <c r="AT224" s="19" t="s">
        <v>268</v>
      </c>
      <c r="AU224" s="19" t="s">
        <v>102</v>
      </c>
      <c r="AY224" s="19" t="s">
        <v>267</v>
      </c>
      <c r="BE224" s="143">
        <f t="shared" si="64"/>
        <v>0</v>
      </c>
      <c r="BF224" s="143">
        <f t="shared" si="65"/>
        <v>0</v>
      </c>
      <c r="BG224" s="143">
        <f t="shared" si="66"/>
        <v>0</v>
      </c>
      <c r="BH224" s="143">
        <f t="shared" si="67"/>
        <v>0</v>
      </c>
      <c r="BI224" s="143">
        <f t="shared" si="68"/>
        <v>0</v>
      </c>
      <c r="BJ224" s="19" t="s">
        <v>102</v>
      </c>
      <c r="BK224" s="143">
        <f t="shared" si="69"/>
        <v>0</v>
      </c>
      <c r="BL224" s="19" t="s">
        <v>518</v>
      </c>
      <c r="BM224" s="19" t="s">
        <v>782</v>
      </c>
    </row>
    <row r="225" spans="2:65" s="1" customFormat="1" ht="25.5" customHeight="1">
      <c r="B225" s="134"/>
      <c r="C225" s="135" t="s">
        <v>566</v>
      </c>
      <c r="D225" s="135" t="s">
        <v>268</v>
      </c>
      <c r="E225" s="136" t="s">
        <v>4012</v>
      </c>
      <c r="F225" s="219" t="s">
        <v>4013</v>
      </c>
      <c r="G225" s="219"/>
      <c r="H225" s="219"/>
      <c r="I225" s="219"/>
      <c r="J225" s="137" t="s">
        <v>374</v>
      </c>
      <c r="K225" s="138">
        <v>60</v>
      </c>
      <c r="L225" s="220"/>
      <c r="M225" s="220"/>
      <c r="N225" s="220">
        <f t="shared" si="60"/>
        <v>0</v>
      </c>
      <c r="O225" s="220"/>
      <c r="P225" s="220"/>
      <c r="Q225" s="220"/>
      <c r="R225" s="139"/>
      <c r="T225" s="140" t="s">
        <v>5</v>
      </c>
      <c r="U225" s="38" t="s">
        <v>42</v>
      </c>
      <c r="V225" s="141">
        <v>0</v>
      </c>
      <c r="W225" s="141">
        <f t="shared" si="61"/>
        <v>0</v>
      </c>
      <c r="X225" s="141">
        <v>0</v>
      </c>
      <c r="Y225" s="141">
        <f t="shared" si="62"/>
        <v>0</v>
      </c>
      <c r="Z225" s="141">
        <v>0</v>
      </c>
      <c r="AA225" s="142">
        <f t="shared" si="63"/>
        <v>0</v>
      </c>
      <c r="AR225" s="19" t="s">
        <v>518</v>
      </c>
      <c r="AT225" s="19" t="s">
        <v>268</v>
      </c>
      <c r="AU225" s="19" t="s">
        <v>102</v>
      </c>
      <c r="AY225" s="19" t="s">
        <v>267</v>
      </c>
      <c r="BE225" s="143">
        <f t="shared" si="64"/>
        <v>0</v>
      </c>
      <c r="BF225" s="143">
        <f t="shared" si="65"/>
        <v>0</v>
      </c>
      <c r="BG225" s="143">
        <f t="shared" si="66"/>
        <v>0</v>
      </c>
      <c r="BH225" s="143">
        <f t="shared" si="67"/>
        <v>0</v>
      </c>
      <c r="BI225" s="143">
        <f t="shared" si="68"/>
        <v>0</v>
      </c>
      <c r="BJ225" s="19" t="s">
        <v>102</v>
      </c>
      <c r="BK225" s="143">
        <f t="shared" si="69"/>
        <v>0</v>
      </c>
      <c r="BL225" s="19" t="s">
        <v>518</v>
      </c>
      <c r="BM225" s="19" t="s">
        <v>791</v>
      </c>
    </row>
    <row r="226" spans="2:65" s="1" customFormat="1" ht="25.5" customHeight="1">
      <c r="B226" s="134"/>
      <c r="C226" s="135" t="s">
        <v>570</v>
      </c>
      <c r="D226" s="135" t="s">
        <v>268</v>
      </c>
      <c r="E226" s="136" t="s">
        <v>4014</v>
      </c>
      <c r="F226" s="219" t="s">
        <v>4015</v>
      </c>
      <c r="G226" s="219"/>
      <c r="H226" s="219"/>
      <c r="I226" s="219"/>
      <c r="J226" s="137" t="s">
        <v>374</v>
      </c>
      <c r="K226" s="138">
        <v>7</v>
      </c>
      <c r="L226" s="220"/>
      <c r="M226" s="220"/>
      <c r="N226" s="220">
        <f t="shared" si="60"/>
        <v>0</v>
      </c>
      <c r="O226" s="220"/>
      <c r="P226" s="220"/>
      <c r="Q226" s="220"/>
      <c r="R226" s="139"/>
      <c r="T226" s="140" t="s">
        <v>5</v>
      </c>
      <c r="U226" s="38" t="s">
        <v>42</v>
      </c>
      <c r="V226" s="141">
        <v>0</v>
      </c>
      <c r="W226" s="141">
        <f t="shared" si="61"/>
        <v>0</v>
      </c>
      <c r="X226" s="141">
        <v>0</v>
      </c>
      <c r="Y226" s="141">
        <f t="shared" si="62"/>
        <v>0</v>
      </c>
      <c r="Z226" s="141">
        <v>0</v>
      </c>
      <c r="AA226" s="142">
        <f t="shared" si="63"/>
        <v>0</v>
      </c>
      <c r="AR226" s="19" t="s">
        <v>518</v>
      </c>
      <c r="AT226" s="19" t="s">
        <v>268</v>
      </c>
      <c r="AU226" s="19" t="s">
        <v>102</v>
      </c>
      <c r="AY226" s="19" t="s">
        <v>267</v>
      </c>
      <c r="BE226" s="143">
        <f t="shared" si="64"/>
        <v>0</v>
      </c>
      <c r="BF226" s="143">
        <f t="shared" si="65"/>
        <v>0</v>
      </c>
      <c r="BG226" s="143">
        <f t="shared" si="66"/>
        <v>0</v>
      </c>
      <c r="BH226" s="143">
        <f t="shared" si="67"/>
        <v>0</v>
      </c>
      <c r="BI226" s="143">
        <f t="shared" si="68"/>
        <v>0</v>
      </c>
      <c r="BJ226" s="19" t="s">
        <v>102</v>
      </c>
      <c r="BK226" s="143">
        <f t="shared" si="69"/>
        <v>0</v>
      </c>
      <c r="BL226" s="19" t="s">
        <v>518</v>
      </c>
      <c r="BM226" s="19" t="s">
        <v>799</v>
      </c>
    </row>
    <row r="227" spans="2:65" s="1" customFormat="1" ht="16.5" customHeight="1">
      <c r="B227" s="134"/>
      <c r="C227" s="135" t="s">
        <v>574</v>
      </c>
      <c r="D227" s="135" t="s">
        <v>268</v>
      </c>
      <c r="E227" s="136" t="s">
        <v>4016</v>
      </c>
      <c r="F227" s="219" t="s">
        <v>4017</v>
      </c>
      <c r="G227" s="219"/>
      <c r="H227" s="219"/>
      <c r="I227" s="219"/>
      <c r="J227" s="137" t="s">
        <v>374</v>
      </c>
      <c r="K227" s="138">
        <v>1</v>
      </c>
      <c r="L227" s="220"/>
      <c r="M227" s="220"/>
      <c r="N227" s="220">
        <f t="shared" si="60"/>
        <v>0</v>
      </c>
      <c r="O227" s="220"/>
      <c r="P227" s="220"/>
      <c r="Q227" s="220"/>
      <c r="R227" s="139"/>
      <c r="T227" s="140" t="s">
        <v>5</v>
      </c>
      <c r="U227" s="38" t="s">
        <v>42</v>
      </c>
      <c r="V227" s="141">
        <v>0</v>
      </c>
      <c r="W227" s="141">
        <f t="shared" si="61"/>
        <v>0</v>
      </c>
      <c r="X227" s="141">
        <v>0</v>
      </c>
      <c r="Y227" s="141">
        <f t="shared" si="62"/>
        <v>0</v>
      </c>
      <c r="Z227" s="141">
        <v>0</v>
      </c>
      <c r="AA227" s="142">
        <f t="shared" si="63"/>
        <v>0</v>
      </c>
      <c r="AR227" s="19" t="s">
        <v>518</v>
      </c>
      <c r="AT227" s="19" t="s">
        <v>268</v>
      </c>
      <c r="AU227" s="19" t="s">
        <v>102</v>
      </c>
      <c r="AY227" s="19" t="s">
        <v>267</v>
      </c>
      <c r="BE227" s="143">
        <f t="shared" si="64"/>
        <v>0</v>
      </c>
      <c r="BF227" s="143">
        <f t="shared" si="65"/>
        <v>0</v>
      </c>
      <c r="BG227" s="143">
        <f t="shared" si="66"/>
        <v>0</v>
      </c>
      <c r="BH227" s="143">
        <f t="shared" si="67"/>
        <v>0</v>
      </c>
      <c r="BI227" s="143">
        <f t="shared" si="68"/>
        <v>0</v>
      </c>
      <c r="BJ227" s="19" t="s">
        <v>102</v>
      </c>
      <c r="BK227" s="143">
        <f t="shared" si="69"/>
        <v>0</v>
      </c>
      <c r="BL227" s="19" t="s">
        <v>518</v>
      </c>
      <c r="BM227" s="19" t="s">
        <v>807</v>
      </c>
    </row>
    <row r="228" spans="2:65" s="1" customFormat="1" ht="25.5" customHeight="1">
      <c r="B228" s="134"/>
      <c r="C228" s="135" t="s">
        <v>578</v>
      </c>
      <c r="D228" s="135" t="s">
        <v>268</v>
      </c>
      <c r="E228" s="136" t="s">
        <v>4018</v>
      </c>
      <c r="F228" s="219" t="s">
        <v>4019</v>
      </c>
      <c r="G228" s="219"/>
      <c r="H228" s="219"/>
      <c r="I228" s="219"/>
      <c r="J228" s="137" t="s">
        <v>374</v>
      </c>
      <c r="K228" s="138">
        <v>1</v>
      </c>
      <c r="L228" s="220"/>
      <c r="M228" s="220"/>
      <c r="N228" s="220">
        <f t="shared" si="60"/>
        <v>0</v>
      </c>
      <c r="O228" s="220"/>
      <c r="P228" s="220"/>
      <c r="Q228" s="220"/>
      <c r="R228" s="139"/>
      <c r="T228" s="140" t="s">
        <v>5</v>
      </c>
      <c r="U228" s="38" t="s">
        <v>42</v>
      </c>
      <c r="V228" s="141">
        <v>0</v>
      </c>
      <c r="W228" s="141">
        <f t="shared" si="61"/>
        <v>0</v>
      </c>
      <c r="X228" s="141">
        <v>0</v>
      </c>
      <c r="Y228" s="141">
        <f t="shared" si="62"/>
        <v>0</v>
      </c>
      <c r="Z228" s="141">
        <v>0</v>
      </c>
      <c r="AA228" s="142">
        <f t="shared" si="63"/>
        <v>0</v>
      </c>
      <c r="AR228" s="19" t="s">
        <v>518</v>
      </c>
      <c r="AT228" s="19" t="s">
        <v>268</v>
      </c>
      <c r="AU228" s="19" t="s">
        <v>102</v>
      </c>
      <c r="AY228" s="19" t="s">
        <v>267</v>
      </c>
      <c r="BE228" s="143">
        <f t="shared" si="64"/>
        <v>0</v>
      </c>
      <c r="BF228" s="143">
        <f t="shared" si="65"/>
        <v>0</v>
      </c>
      <c r="BG228" s="143">
        <f t="shared" si="66"/>
        <v>0</v>
      </c>
      <c r="BH228" s="143">
        <f t="shared" si="67"/>
        <v>0</v>
      </c>
      <c r="BI228" s="143">
        <f t="shared" si="68"/>
        <v>0</v>
      </c>
      <c r="BJ228" s="19" t="s">
        <v>102</v>
      </c>
      <c r="BK228" s="143">
        <f t="shared" si="69"/>
        <v>0</v>
      </c>
      <c r="BL228" s="19" t="s">
        <v>518</v>
      </c>
      <c r="BM228" s="19" t="s">
        <v>815</v>
      </c>
    </row>
    <row r="229" spans="2:65" s="1" customFormat="1" ht="16.5" customHeight="1">
      <c r="B229" s="134"/>
      <c r="C229" s="135" t="s">
        <v>582</v>
      </c>
      <c r="D229" s="135" t="s">
        <v>268</v>
      </c>
      <c r="E229" s="136" t="s">
        <v>4020</v>
      </c>
      <c r="F229" s="219" t="s">
        <v>4021</v>
      </c>
      <c r="G229" s="219"/>
      <c r="H229" s="219"/>
      <c r="I229" s="219"/>
      <c r="J229" s="137" t="s">
        <v>322</v>
      </c>
      <c r="K229" s="138">
        <v>3550</v>
      </c>
      <c r="L229" s="220"/>
      <c r="M229" s="220"/>
      <c r="N229" s="220">
        <f t="shared" si="60"/>
        <v>0</v>
      </c>
      <c r="O229" s="220"/>
      <c r="P229" s="220"/>
      <c r="Q229" s="220"/>
      <c r="R229" s="139"/>
      <c r="T229" s="140" t="s">
        <v>5</v>
      </c>
      <c r="U229" s="38" t="s">
        <v>42</v>
      </c>
      <c r="V229" s="141">
        <v>0</v>
      </c>
      <c r="W229" s="141">
        <f t="shared" si="61"/>
        <v>0</v>
      </c>
      <c r="X229" s="141">
        <v>0</v>
      </c>
      <c r="Y229" s="141">
        <f t="shared" si="62"/>
        <v>0</v>
      </c>
      <c r="Z229" s="141">
        <v>0</v>
      </c>
      <c r="AA229" s="142">
        <f t="shared" si="63"/>
        <v>0</v>
      </c>
      <c r="AR229" s="19" t="s">
        <v>518</v>
      </c>
      <c r="AT229" s="19" t="s">
        <v>268</v>
      </c>
      <c r="AU229" s="19" t="s">
        <v>102</v>
      </c>
      <c r="AY229" s="19" t="s">
        <v>267</v>
      </c>
      <c r="BE229" s="143">
        <f t="shared" si="64"/>
        <v>0</v>
      </c>
      <c r="BF229" s="143">
        <f t="shared" si="65"/>
        <v>0</v>
      </c>
      <c r="BG229" s="143">
        <f t="shared" si="66"/>
        <v>0</v>
      </c>
      <c r="BH229" s="143">
        <f t="shared" si="67"/>
        <v>0</v>
      </c>
      <c r="BI229" s="143">
        <f t="shared" si="68"/>
        <v>0</v>
      </c>
      <c r="BJ229" s="19" t="s">
        <v>102</v>
      </c>
      <c r="BK229" s="143">
        <f t="shared" si="69"/>
        <v>0</v>
      </c>
      <c r="BL229" s="19" t="s">
        <v>518</v>
      </c>
      <c r="BM229" s="19" t="s">
        <v>821</v>
      </c>
    </row>
    <row r="230" spans="2:65" s="10" customFormat="1" ht="29.85" customHeight="1">
      <c r="B230" s="124"/>
      <c r="D230" s="133" t="s">
        <v>3874</v>
      </c>
      <c r="E230" s="133"/>
      <c r="F230" s="133"/>
      <c r="G230" s="133"/>
      <c r="H230" s="133"/>
      <c r="I230" s="133"/>
      <c r="J230" s="133"/>
      <c r="K230" s="133"/>
      <c r="L230" s="133"/>
      <c r="M230" s="133"/>
      <c r="N230" s="208">
        <f>BK230</f>
        <v>0</v>
      </c>
      <c r="O230" s="209"/>
      <c r="P230" s="209"/>
      <c r="Q230" s="209"/>
      <c r="R230" s="126"/>
      <c r="T230" s="127"/>
      <c r="W230" s="128">
        <f>SUM(W231:W232)</f>
        <v>0</v>
      </c>
      <c r="Y230" s="128">
        <f>SUM(Y231:Y232)</f>
        <v>0</v>
      </c>
      <c r="AA230" s="129">
        <f>SUM(AA231:AA232)</f>
        <v>0</v>
      </c>
      <c r="AR230" s="130" t="s">
        <v>272</v>
      </c>
      <c r="AT230" s="131" t="s">
        <v>74</v>
      </c>
      <c r="AU230" s="131" t="s">
        <v>83</v>
      </c>
      <c r="AY230" s="130" t="s">
        <v>267</v>
      </c>
      <c r="BK230" s="132">
        <f>SUM(BK231:BK232)</f>
        <v>0</v>
      </c>
    </row>
    <row r="231" spans="2:65" s="1" customFormat="1" ht="16.5" customHeight="1">
      <c r="B231" s="134"/>
      <c r="C231" s="135" t="s">
        <v>586</v>
      </c>
      <c r="D231" s="135" t="s">
        <v>268</v>
      </c>
      <c r="E231" s="136" t="s">
        <v>4022</v>
      </c>
      <c r="F231" s="219" t="s">
        <v>4023</v>
      </c>
      <c r="G231" s="219"/>
      <c r="H231" s="219"/>
      <c r="I231" s="219"/>
      <c r="J231" s="137" t="s">
        <v>374</v>
      </c>
      <c r="K231" s="138">
        <v>1</v>
      </c>
      <c r="L231" s="220"/>
      <c r="M231" s="220"/>
      <c r="N231" s="220">
        <f>ROUND(L231*K231,2)</f>
        <v>0</v>
      </c>
      <c r="O231" s="220"/>
      <c r="P231" s="220"/>
      <c r="Q231" s="220"/>
      <c r="R231" s="139"/>
      <c r="T231" s="140" t="s">
        <v>5</v>
      </c>
      <c r="U231" s="38" t="s">
        <v>42</v>
      </c>
      <c r="V231" s="141">
        <v>0</v>
      </c>
      <c r="W231" s="141">
        <f>V231*K231</f>
        <v>0</v>
      </c>
      <c r="X231" s="141">
        <v>0</v>
      </c>
      <c r="Y231" s="141">
        <f>X231*K231</f>
        <v>0</v>
      </c>
      <c r="Z231" s="141">
        <v>0</v>
      </c>
      <c r="AA231" s="142">
        <f>Z231*K231</f>
        <v>0</v>
      </c>
      <c r="AR231" s="19" t="s">
        <v>1909</v>
      </c>
      <c r="AT231" s="19" t="s">
        <v>268</v>
      </c>
      <c r="AU231" s="19" t="s">
        <v>102</v>
      </c>
      <c r="AY231" s="19" t="s">
        <v>267</v>
      </c>
      <c r="BE231" s="143">
        <f>IF(U231="základná",N231,0)</f>
        <v>0</v>
      </c>
      <c r="BF231" s="143">
        <f>IF(U231="znížená",N231,0)</f>
        <v>0</v>
      </c>
      <c r="BG231" s="143">
        <f>IF(U231="zákl. prenesená",N231,0)</f>
        <v>0</v>
      </c>
      <c r="BH231" s="143">
        <f>IF(U231="zníž. prenesená",N231,0)</f>
        <v>0</v>
      </c>
      <c r="BI231" s="143">
        <f>IF(U231="nulová",N231,0)</f>
        <v>0</v>
      </c>
      <c r="BJ231" s="19" t="s">
        <v>102</v>
      </c>
      <c r="BK231" s="143">
        <f>ROUND(L231*K231,2)</f>
        <v>0</v>
      </c>
      <c r="BL231" s="19" t="s">
        <v>1909</v>
      </c>
      <c r="BM231" s="19" t="s">
        <v>829</v>
      </c>
    </row>
    <row r="232" spans="2:65" s="1" customFormat="1" ht="25.5" customHeight="1">
      <c r="B232" s="134"/>
      <c r="C232" s="135" t="s">
        <v>590</v>
      </c>
      <c r="D232" s="135" t="s">
        <v>268</v>
      </c>
      <c r="E232" s="136" t="s">
        <v>4024</v>
      </c>
      <c r="F232" s="219" t="s">
        <v>4025</v>
      </c>
      <c r="G232" s="219"/>
      <c r="H232" s="219"/>
      <c r="I232" s="219"/>
      <c r="J232" s="137" t="s">
        <v>374</v>
      </c>
      <c r="K232" s="138">
        <v>1</v>
      </c>
      <c r="L232" s="220"/>
      <c r="M232" s="220"/>
      <c r="N232" s="220">
        <f>ROUND(L232*K232,2)</f>
        <v>0</v>
      </c>
      <c r="O232" s="220"/>
      <c r="P232" s="220"/>
      <c r="Q232" s="220"/>
      <c r="R232" s="139"/>
      <c r="T232" s="140" t="s">
        <v>5</v>
      </c>
      <c r="U232" s="38" t="s">
        <v>42</v>
      </c>
      <c r="V232" s="141">
        <v>0</v>
      </c>
      <c r="W232" s="141">
        <f>V232*K232</f>
        <v>0</v>
      </c>
      <c r="X232" s="141">
        <v>0</v>
      </c>
      <c r="Y232" s="141">
        <f>X232*K232</f>
        <v>0</v>
      </c>
      <c r="Z232" s="141">
        <v>0</v>
      </c>
      <c r="AA232" s="142">
        <f>Z232*K232</f>
        <v>0</v>
      </c>
      <c r="AR232" s="19" t="s">
        <v>1909</v>
      </c>
      <c r="AT232" s="19" t="s">
        <v>268</v>
      </c>
      <c r="AU232" s="19" t="s">
        <v>102</v>
      </c>
      <c r="AY232" s="19" t="s">
        <v>267</v>
      </c>
      <c r="BE232" s="143">
        <f>IF(U232="základná",N232,0)</f>
        <v>0</v>
      </c>
      <c r="BF232" s="143">
        <f>IF(U232="znížená",N232,0)</f>
        <v>0</v>
      </c>
      <c r="BG232" s="143">
        <f>IF(U232="zákl. prenesená",N232,0)</f>
        <v>0</v>
      </c>
      <c r="BH232" s="143">
        <f>IF(U232="zníž. prenesená",N232,0)</f>
        <v>0</v>
      </c>
      <c r="BI232" s="143">
        <f>IF(U232="nulová",N232,0)</f>
        <v>0</v>
      </c>
      <c r="BJ232" s="19" t="s">
        <v>102</v>
      </c>
      <c r="BK232" s="143">
        <f>ROUND(L232*K232,2)</f>
        <v>0</v>
      </c>
      <c r="BL232" s="19" t="s">
        <v>1909</v>
      </c>
      <c r="BM232" s="19" t="s">
        <v>837</v>
      </c>
    </row>
    <row r="233" spans="2:65" s="10" customFormat="1" ht="29.85" customHeight="1">
      <c r="B233" s="124"/>
      <c r="D233" s="133" t="s">
        <v>3875</v>
      </c>
      <c r="E233" s="133"/>
      <c r="F233" s="133"/>
      <c r="G233" s="133"/>
      <c r="H233" s="133"/>
      <c r="I233" s="133"/>
      <c r="J233" s="133"/>
      <c r="K233" s="133"/>
      <c r="L233" s="133"/>
      <c r="M233" s="133"/>
      <c r="N233" s="208">
        <f>BK233</f>
        <v>0</v>
      </c>
      <c r="O233" s="209"/>
      <c r="P233" s="209"/>
      <c r="Q233" s="209"/>
      <c r="R233" s="126"/>
      <c r="T233" s="127"/>
      <c r="W233" s="128">
        <f>SUM(W234:W236)</f>
        <v>0</v>
      </c>
      <c r="Y233" s="128">
        <f>SUM(Y234:Y236)</f>
        <v>0</v>
      </c>
      <c r="AA233" s="129">
        <f>SUM(AA234:AA236)</f>
        <v>0</v>
      </c>
      <c r="AR233" s="130" t="s">
        <v>272</v>
      </c>
      <c r="AT233" s="131" t="s">
        <v>74</v>
      </c>
      <c r="AU233" s="131" t="s">
        <v>83</v>
      </c>
      <c r="AY233" s="130" t="s">
        <v>267</v>
      </c>
      <c r="BK233" s="132">
        <f>SUM(BK234:BK236)</f>
        <v>0</v>
      </c>
    </row>
    <row r="234" spans="2:65" s="1" customFormat="1" ht="36" customHeight="1">
      <c r="B234" s="134"/>
      <c r="C234" s="163" t="s">
        <v>594</v>
      </c>
      <c r="D234" s="163" t="s">
        <v>268</v>
      </c>
      <c r="E234" s="164" t="s">
        <v>4026</v>
      </c>
      <c r="F234" s="240" t="s">
        <v>4201</v>
      </c>
      <c r="G234" s="240"/>
      <c r="H234" s="240"/>
      <c r="I234" s="240"/>
      <c r="J234" s="165" t="s">
        <v>1908</v>
      </c>
      <c r="K234" s="166">
        <v>50</v>
      </c>
      <c r="L234" s="241"/>
      <c r="M234" s="241"/>
      <c r="N234" s="241">
        <f>ROUND(L234*K234,2)</f>
        <v>0</v>
      </c>
      <c r="O234" s="241"/>
      <c r="P234" s="241"/>
      <c r="Q234" s="241"/>
      <c r="R234" s="139"/>
      <c r="T234" s="140" t="s">
        <v>5</v>
      </c>
      <c r="U234" s="38" t="s">
        <v>42</v>
      </c>
      <c r="V234" s="141">
        <v>0</v>
      </c>
      <c r="W234" s="141">
        <f>V234*K234</f>
        <v>0</v>
      </c>
      <c r="X234" s="141">
        <v>0</v>
      </c>
      <c r="Y234" s="141">
        <f>X234*K234</f>
        <v>0</v>
      </c>
      <c r="Z234" s="141">
        <v>0</v>
      </c>
      <c r="AA234" s="142">
        <f>Z234*K234</f>
        <v>0</v>
      </c>
      <c r="AR234" s="19" t="s">
        <v>1909</v>
      </c>
      <c r="AT234" s="19" t="s">
        <v>268</v>
      </c>
      <c r="AU234" s="19" t="s">
        <v>102</v>
      </c>
      <c r="AY234" s="19" t="s">
        <v>267</v>
      </c>
      <c r="BE234" s="143">
        <f>IF(U234="základná",N234,0)</f>
        <v>0</v>
      </c>
      <c r="BF234" s="143">
        <f>IF(U234="znížená",N234,0)</f>
        <v>0</v>
      </c>
      <c r="BG234" s="143">
        <f>IF(U234="zákl. prenesená",N234,0)</f>
        <v>0</v>
      </c>
      <c r="BH234" s="143">
        <f>IF(U234="zníž. prenesená",N234,0)</f>
        <v>0</v>
      </c>
      <c r="BI234" s="143">
        <f>IF(U234="nulová",N234,0)</f>
        <v>0</v>
      </c>
      <c r="BJ234" s="19" t="s">
        <v>102</v>
      </c>
      <c r="BK234" s="143">
        <f>ROUND(L234*K234,2)</f>
        <v>0</v>
      </c>
      <c r="BL234" s="19" t="s">
        <v>1909</v>
      </c>
      <c r="BM234" s="19" t="s">
        <v>845</v>
      </c>
    </row>
    <row r="235" spans="2:65" s="1" customFormat="1" ht="16.5" customHeight="1">
      <c r="B235" s="134"/>
      <c r="C235" s="163" t="s">
        <v>4206</v>
      </c>
      <c r="D235" s="163" t="s">
        <v>268</v>
      </c>
      <c r="E235" s="164" t="s">
        <v>4208</v>
      </c>
      <c r="F235" s="252" t="s">
        <v>4207</v>
      </c>
      <c r="G235" s="253"/>
      <c r="H235" s="253"/>
      <c r="I235" s="254"/>
      <c r="J235" s="165" t="s">
        <v>374</v>
      </c>
      <c r="K235" s="166">
        <v>1550</v>
      </c>
      <c r="L235" s="255"/>
      <c r="M235" s="256"/>
      <c r="N235" s="241">
        <f>ROUND(L235*K235,2)</f>
        <v>0</v>
      </c>
      <c r="O235" s="241"/>
      <c r="P235" s="241"/>
      <c r="Q235" s="241"/>
      <c r="R235" s="139"/>
      <c r="T235" s="140"/>
      <c r="U235" s="38"/>
      <c r="V235" s="141"/>
      <c r="W235" s="141"/>
      <c r="X235" s="141"/>
      <c r="Y235" s="141"/>
      <c r="Z235" s="141"/>
      <c r="AA235" s="142"/>
      <c r="AR235" s="19"/>
      <c r="AT235" s="19"/>
      <c r="AU235" s="19"/>
      <c r="AY235" s="19"/>
      <c r="BE235" s="143">
        <f>IF(U235="základná",N235,0)</f>
        <v>0</v>
      </c>
      <c r="BF235" s="143">
        <f>IF(U235="znížená",N235,0)</f>
        <v>0</v>
      </c>
      <c r="BG235" s="143">
        <f>IF(U235="zákl. prenesená",N235,0)</f>
        <v>0</v>
      </c>
      <c r="BH235" s="143">
        <f>IF(U235="zníž. prenesená",N235,0)</f>
        <v>0</v>
      </c>
      <c r="BI235" s="143">
        <f>IF(U235="nulová",N235,0)</f>
        <v>0</v>
      </c>
      <c r="BJ235" s="19" t="s">
        <v>277</v>
      </c>
      <c r="BK235" s="143">
        <f>ROUND(L235*K235,2)</f>
        <v>0</v>
      </c>
      <c r="BL235" s="19" t="s">
        <v>1909</v>
      </c>
      <c r="BM235" s="19" t="s">
        <v>845</v>
      </c>
    </row>
    <row r="236" spans="2:65" s="1" customFormat="1" ht="16.5" customHeight="1">
      <c r="B236" s="134"/>
      <c r="C236" s="163" t="s">
        <v>598</v>
      </c>
      <c r="D236" s="163" t="s">
        <v>268</v>
      </c>
      <c r="E236" s="164" t="s">
        <v>4197</v>
      </c>
      <c r="F236" s="240" t="s">
        <v>4198</v>
      </c>
      <c r="G236" s="240"/>
      <c r="H236" s="240"/>
      <c r="I236" s="240"/>
      <c r="J236" s="165" t="s">
        <v>271</v>
      </c>
      <c r="K236" s="166">
        <v>800</v>
      </c>
      <c r="L236" s="241"/>
      <c r="M236" s="241"/>
      <c r="N236" s="241">
        <f>ROUND(L236*K236,2)</f>
        <v>0</v>
      </c>
      <c r="O236" s="241"/>
      <c r="P236" s="241"/>
      <c r="Q236" s="241"/>
      <c r="R236" s="139"/>
      <c r="T236" s="140" t="s">
        <v>5</v>
      </c>
      <c r="U236" s="148" t="s">
        <v>42</v>
      </c>
      <c r="V236" s="149">
        <v>0</v>
      </c>
      <c r="W236" s="149">
        <f>V236*K236</f>
        <v>0</v>
      </c>
      <c r="X236" s="149">
        <v>0</v>
      </c>
      <c r="Y236" s="149">
        <f>X236*K236</f>
        <v>0</v>
      </c>
      <c r="Z236" s="149">
        <v>0</v>
      </c>
      <c r="AA236" s="150">
        <f>Z236*K236</f>
        <v>0</v>
      </c>
      <c r="AR236" s="19" t="s">
        <v>1909</v>
      </c>
      <c r="AT236" s="19" t="s">
        <v>268</v>
      </c>
      <c r="AU236" s="19" t="s">
        <v>102</v>
      </c>
      <c r="AY236" s="19" t="s">
        <v>267</v>
      </c>
      <c r="BE236" s="143">
        <f>IF(U236="základná",N236,0)</f>
        <v>0</v>
      </c>
      <c r="BF236" s="143">
        <f>IF(U236="znížená",N236,0)</f>
        <v>0</v>
      </c>
      <c r="BG236" s="143">
        <f>IF(U236="zákl. prenesená",N236,0)</f>
        <v>0</v>
      </c>
      <c r="BH236" s="143">
        <f>IF(U236="zníž. prenesená",N236,0)</f>
        <v>0</v>
      </c>
      <c r="BI236" s="143">
        <f>IF(U236="nulová",N236,0)</f>
        <v>0</v>
      </c>
      <c r="BJ236" s="19" t="s">
        <v>102</v>
      </c>
      <c r="BK236" s="143">
        <f>ROUND(L236*K236,2)</f>
        <v>0</v>
      </c>
      <c r="BL236" s="19" t="s">
        <v>1909</v>
      </c>
      <c r="BM236" s="19" t="s">
        <v>853</v>
      </c>
    </row>
    <row r="237" spans="2:65" s="1" customFormat="1" ht="6.95" customHeight="1">
      <c r="B237" s="53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167"/>
      <c r="O237" s="54"/>
      <c r="P237" s="54"/>
      <c r="Q237" s="167"/>
      <c r="R237" s="55"/>
    </row>
  </sheetData>
  <mergeCells count="349">
    <mergeCell ref="F235:I235"/>
    <mergeCell ref="L235:M235"/>
    <mergeCell ref="N235:Q235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1:Q111"/>
    <mergeCell ref="L113:Q113"/>
    <mergeCell ref="C119:Q119"/>
    <mergeCell ref="F121:P121"/>
    <mergeCell ref="F122:P122"/>
    <mergeCell ref="F123:P123"/>
    <mergeCell ref="M125:P125"/>
    <mergeCell ref="M127:Q127"/>
    <mergeCell ref="M128:Q128"/>
    <mergeCell ref="F130:I130"/>
    <mergeCell ref="L130:M130"/>
    <mergeCell ref="N130:Q130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2:I162"/>
    <mergeCell ref="L162:M162"/>
    <mergeCell ref="N162:Q162"/>
    <mergeCell ref="F164:I164"/>
    <mergeCell ref="L164:M164"/>
    <mergeCell ref="N164:Q164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4:I184"/>
    <mergeCell ref="L184:M184"/>
    <mergeCell ref="N184:Q184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5:I195"/>
    <mergeCell ref="L195:M195"/>
    <mergeCell ref="N195:Q195"/>
    <mergeCell ref="F197:I197"/>
    <mergeCell ref="L197:M197"/>
    <mergeCell ref="N197:Q197"/>
    <mergeCell ref="N194:Q194"/>
    <mergeCell ref="N196:Q196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2:I202"/>
    <mergeCell ref="L202:M202"/>
    <mergeCell ref="N202:Q202"/>
    <mergeCell ref="N201:Q201"/>
    <mergeCell ref="F203:I203"/>
    <mergeCell ref="L203:M203"/>
    <mergeCell ref="N203:Q203"/>
    <mergeCell ref="F205:I205"/>
    <mergeCell ref="L205:M205"/>
    <mergeCell ref="N205:Q205"/>
    <mergeCell ref="F206:I206"/>
    <mergeCell ref="L206:M206"/>
    <mergeCell ref="N206:Q206"/>
    <mergeCell ref="N204:Q204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22:I222"/>
    <mergeCell ref="L222:M222"/>
    <mergeCell ref="N222:Q222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N215:Q215"/>
    <mergeCell ref="F220:I220"/>
    <mergeCell ref="L220:M220"/>
    <mergeCell ref="N220:Q220"/>
    <mergeCell ref="F221:I221"/>
    <mergeCell ref="N216:Q216"/>
    <mergeCell ref="F232:I232"/>
    <mergeCell ref="L232:M232"/>
    <mergeCell ref="N232:Q232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1:I231"/>
    <mergeCell ref="L231:M231"/>
    <mergeCell ref="N231:Q231"/>
    <mergeCell ref="N230:Q230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L221:M221"/>
    <mergeCell ref="N221:Q221"/>
    <mergeCell ref="N233:Q233"/>
    <mergeCell ref="H1:K1"/>
    <mergeCell ref="S2:AC2"/>
    <mergeCell ref="F234:I234"/>
    <mergeCell ref="L234:M234"/>
    <mergeCell ref="N234:Q234"/>
    <mergeCell ref="F236:I236"/>
    <mergeCell ref="L236:M236"/>
    <mergeCell ref="N236:Q236"/>
    <mergeCell ref="N131:Q131"/>
    <mergeCell ref="N132:Q132"/>
    <mergeCell ref="N133:Q133"/>
    <mergeCell ref="N144:Q144"/>
    <mergeCell ref="N155:Q155"/>
    <mergeCell ref="N161:Q161"/>
    <mergeCell ref="N163:Q163"/>
    <mergeCell ref="N165:Q165"/>
    <mergeCell ref="N166:Q166"/>
    <mergeCell ref="N176:Q176"/>
    <mergeCell ref="N183:Q183"/>
    <mergeCell ref="N185:Q185"/>
    <mergeCell ref="N193:Q193"/>
  </mergeCells>
  <hyperlinks>
    <hyperlink ref="F1:G1" location="C2" display="1) Krycí list rozpočtu"/>
    <hyperlink ref="H1:K1" location="C87" display="2) Rekapitulácia rozpočtu"/>
    <hyperlink ref="L1" location="C130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N164"/>
  <sheetViews>
    <sheetView showGridLines="0" workbookViewId="0">
      <pane ySplit="1" topLeftCell="A2" activePane="bottomLeft" state="frozen"/>
      <selection pane="bottomLeft" activeCell="L142" sqref="L142:M16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6"/>
      <c r="B1" s="13"/>
      <c r="C1" s="13"/>
      <c r="D1" s="14" t="s">
        <v>1</v>
      </c>
      <c r="E1" s="13"/>
      <c r="F1" s="15" t="s">
        <v>210</v>
      </c>
      <c r="G1" s="15"/>
      <c r="H1" s="214" t="s">
        <v>211</v>
      </c>
      <c r="I1" s="214"/>
      <c r="J1" s="214"/>
      <c r="K1" s="214"/>
      <c r="L1" s="15" t="s">
        <v>212</v>
      </c>
      <c r="M1" s="13"/>
      <c r="N1" s="13"/>
      <c r="O1" s="14" t="s">
        <v>213</v>
      </c>
      <c r="P1" s="13"/>
      <c r="Q1" s="13"/>
      <c r="R1" s="13"/>
      <c r="S1" s="15" t="s">
        <v>214</v>
      </c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170" t="s">
        <v>8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T2" s="19" t="s">
        <v>193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75</v>
      </c>
    </row>
    <row r="4" spans="1:66" ht="36.950000000000003" customHeight="1">
      <c r="B4" s="23"/>
      <c r="C4" s="191" t="s">
        <v>215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24"/>
      <c r="T4" s="18" t="s">
        <v>12</v>
      </c>
      <c r="AT4" s="19" t="s">
        <v>6</v>
      </c>
    </row>
    <row r="5" spans="1:66" ht="6.95" customHeight="1">
      <c r="B5" s="23"/>
      <c r="R5" s="24"/>
    </row>
    <row r="6" spans="1:66" ht="25.35" customHeight="1">
      <c r="B6" s="23"/>
      <c r="D6" s="28" t="s">
        <v>16</v>
      </c>
      <c r="F6" s="226" t="str">
        <f>'Rekapitulácia stavby'!K6</f>
        <v>Modernizácia pracovísk akútnej zdravotnej starostlivosti Gynekologicko - pôrodníckeho oddelenia v Nemocnici Krompachy</v>
      </c>
      <c r="G6" s="227"/>
      <c r="H6" s="227"/>
      <c r="I6" s="227"/>
      <c r="J6" s="227"/>
      <c r="K6" s="227"/>
      <c r="L6" s="227"/>
      <c r="M6" s="227"/>
      <c r="N6" s="227"/>
      <c r="O6" s="227"/>
      <c r="P6" s="227"/>
      <c r="R6" s="24"/>
    </row>
    <row r="7" spans="1:66" ht="25.35" customHeight="1">
      <c r="B7" s="23"/>
      <c r="D7" s="28" t="s">
        <v>216</v>
      </c>
      <c r="F7" s="226" t="s">
        <v>3576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R7" s="24"/>
    </row>
    <row r="8" spans="1:66" s="1" customFormat="1" ht="32.85" customHeight="1">
      <c r="B8" s="31"/>
      <c r="D8" s="27" t="s">
        <v>2969</v>
      </c>
      <c r="F8" s="203" t="s">
        <v>4027</v>
      </c>
      <c r="G8" s="225"/>
      <c r="H8" s="225"/>
      <c r="I8" s="225"/>
      <c r="J8" s="225"/>
      <c r="K8" s="225"/>
      <c r="L8" s="225"/>
      <c r="M8" s="225"/>
      <c r="N8" s="225"/>
      <c r="O8" s="225"/>
      <c r="P8" s="225"/>
      <c r="R8" s="32"/>
    </row>
    <row r="9" spans="1:66" s="1" customFormat="1" ht="14.45" customHeight="1">
      <c r="B9" s="31"/>
      <c r="D9" s="28" t="s">
        <v>18</v>
      </c>
      <c r="F9" s="26" t="s">
        <v>5</v>
      </c>
      <c r="M9" s="28" t="s">
        <v>19</v>
      </c>
      <c r="O9" s="26" t="s">
        <v>5</v>
      </c>
      <c r="R9" s="32"/>
    </row>
    <row r="10" spans="1:66" s="1" customFormat="1" ht="14.45" customHeight="1">
      <c r="B10" s="31"/>
      <c r="D10" s="28" t="s">
        <v>20</v>
      </c>
      <c r="F10" s="26" t="s">
        <v>21</v>
      </c>
      <c r="M10" s="28" t="s">
        <v>22</v>
      </c>
      <c r="O10" s="228" t="str">
        <f>'Rekapitulácia stavby'!AN8</f>
        <v>15. 5. 2018</v>
      </c>
      <c r="P10" s="228"/>
      <c r="R10" s="32"/>
    </row>
    <row r="11" spans="1:66" s="1" customFormat="1" ht="10.9" customHeight="1">
      <c r="B11" s="31"/>
      <c r="R11" s="32"/>
    </row>
    <row r="12" spans="1:66" s="1" customFormat="1" ht="14.45" customHeight="1">
      <c r="B12" s="31"/>
      <c r="D12" s="28" t="s">
        <v>24</v>
      </c>
      <c r="M12" s="28" t="s">
        <v>25</v>
      </c>
      <c r="O12" s="202" t="s">
        <v>5</v>
      </c>
      <c r="P12" s="202"/>
      <c r="R12" s="32"/>
    </row>
    <row r="13" spans="1:66" s="1" customFormat="1" ht="18" customHeight="1">
      <c r="B13" s="31"/>
      <c r="E13" s="26" t="s">
        <v>26</v>
      </c>
      <c r="M13" s="28" t="s">
        <v>27</v>
      </c>
      <c r="O13" s="202" t="s">
        <v>5</v>
      </c>
      <c r="P13" s="202"/>
      <c r="R13" s="32"/>
    </row>
    <row r="14" spans="1:66" s="1" customFormat="1" ht="6.95" customHeight="1">
      <c r="B14" s="31"/>
      <c r="R14" s="32"/>
    </row>
    <row r="15" spans="1:66" s="1" customFormat="1" ht="14.45" customHeight="1">
      <c r="B15" s="31"/>
      <c r="D15" s="28" t="s">
        <v>28</v>
      </c>
      <c r="M15" s="28" t="s">
        <v>25</v>
      </c>
      <c r="O15" s="202" t="s">
        <v>5</v>
      </c>
      <c r="P15" s="202"/>
      <c r="R15" s="32"/>
    </row>
    <row r="16" spans="1:66" s="1" customFormat="1" ht="18" customHeight="1">
      <c r="B16" s="31"/>
      <c r="E16" s="26" t="s">
        <v>29</v>
      </c>
      <c r="M16" s="28" t="s">
        <v>27</v>
      </c>
      <c r="O16" s="202" t="s">
        <v>5</v>
      </c>
      <c r="P16" s="202"/>
      <c r="R16" s="32"/>
    </row>
    <row r="17" spans="2:18" s="1" customFormat="1" ht="6.95" customHeight="1">
      <c r="B17" s="31"/>
      <c r="R17" s="32"/>
    </row>
    <row r="18" spans="2:18" s="1" customFormat="1" ht="14.45" customHeight="1">
      <c r="B18" s="31"/>
      <c r="D18" s="28" t="s">
        <v>30</v>
      </c>
      <c r="M18" s="28" t="s">
        <v>25</v>
      </c>
      <c r="O18" s="202" t="s">
        <v>5</v>
      </c>
      <c r="P18" s="202"/>
      <c r="R18" s="32"/>
    </row>
    <row r="19" spans="2:18" s="1" customFormat="1" ht="18" customHeight="1">
      <c r="B19" s="31"/>
      <c r="E19" s="26" t="s">
        <v>31</v>
      </c>
      <c r="M19" s="28" t="s">
        <v>27</v>
      </c>
      <c r="O19" s="202" t="s">
        <v>5</v>
      </c>
      <c r="P19" s="202"/>
      <c r="R19" s="32"/>
    </row>
    <row r="20" spans="2:18" s="1" customFormat="1" ht="6.95" customHeight="1">
      <c r="B20" s="31"/>
      <c r="R20" s="32"/>
    </row>
    <row r="21" spans="2:18" s="1" customFormat="1" ht="14.45" customHeight="1">
      <c r="B21" s="31"/>
      <c r="D21" s="28" t="s">
        <v>33</v>
      </c>
      <c r="M21" s="28" t="s">
        <v>25</v>
      </c>
      <c r="O21" s="202" t="str">
        <f>IF('Rekapitulácia stavby'!AN19="","",'Rekapitulácia stavby'!AN19)</f>
        <v/>
      </c>
      <c r="P21" s="202"/>
      <c r="R21" s="32"/>
    </row>
    <row r="22" spans="2:18" s="1" customFormat="1" ht="18" customHeight="1">
      <c r="B22" s="31"/>
      <c r="E22" s="26" t="str">
        <f>IF('Rekapitulácia stavby'!E20="","",'Rekapitulácia stavby'!E20)</f>
        <v xml:space="preserve"> </v>
      </c>
      <c r="M22" s="28" t="s">
        <v>27</v>
      </c>
      <c r="O22" s="202" t="str">
        <f>IF('Rekapitulácia stavby'!AN20="","",'Rekapitulácia stavby'!AN20)</f>
        <v/>
      </c>
      <c r="P22" s="202"/>
      <c r="R22" s="32"/>
    </row>
    <row r="23" spans="2:18" s="1" customFormat="1" ht="6.95" customHeight="1">
      <c r="B23" s="31"/>
      <c r="R23" s="32"/>
    </row>
    <row r="24" spans="2:18" s="1" customFormat="1" ht="14.45" customHeight="1">
      <c r="B24" s="31"/>
      <c r="D24" s="28" t="s">
        <v>35</v>
      </c>
      <c r="R24" s="32"/>
    </row>
    <row r="25" spans="2:18" s="1" customFormat="1" ht="16.5" customHeight="1">
      <c r="B25" s="31"/>
      <c r="E25" s="204" t="s">
        <v>5</v>
      </c>
      <c r="F25" s="204"/>
      <c r="G25" s="204"/>
      <c r="H25" s="204"/>
      <c r="I25" s="204"/>
      <c r="J25" s="204"/>
      <c r="K25" s="204"/>
      <c r="L25" s="204"/>
      <c r="R25" s="32"/>
    </row>
    <row r="26" spans="2:18" s="1" customFormat="1" ht="6.95" customHeight="1">
      <c r="B26" s="31"/>
      <c r="R26" s="32"/>
    </row>
    <row r="27" spans="2:18" s="1" customFormat="1" ht="6.95" customHeight="1">
      <c r="B27" s="31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R27" s="32"/>
    </row>
    <row r="28" spans="2:18" s="1" customFormat="1" ht="14.45" customHeight="1">
      <c r="B28" s="31"/>
      <c r="D28" s="95" t="s">
        <v>218</v>
      </c>
      <c r="M28" s="205">
        <f>N89</f>
        <v>0</v>
      </c>
      <c r="N28" s="205"/>
      <c r="O28" s="205"/>
      <c r="P28" s="205"/>
      <c r="R28" s="32"/>
    </row>
    <row r="29" spans="2:18" s="1" customFormat="1" ht="14.45" customHeight="1">
      <c r="B29" s="31"/>
      <c r="D29" s="30" t="s">
        <v>219</v>
      </c>
      <c r="M29" s="205">
        <f>N102</f>
        <v>0</v>
      </c>
      <c r="N29" s="205"/>
      <c r="O29" s="205"/>
      <c r="P29" s="205"/>
      <c r="R29" s="32"/>
    </row>
    <row r="30" spans="2:18" s="1" customFormat="1" ht="6.95" customHeight="1">
      <c r="B30" s="31"/>
      <c r="R30" s="32"/>
    </row>
    <row r="31" spans="2:18" s="1" customFormat="1" ht="25.35" customHeight="1">
      <c r="B31" s="31"/>
      <c r="D31" s="103" t="s">
        <v>38</v>
      </c>
      <c r="M31" s="237">
        <f>ROUND(M28+M29,2)</f>
        <v>0</v>
      </c>
      <c r="N31" s="225"/>
      <c r="O31" s="225"/>
      <c r="P31" s="225"/>
      <c r="R31" s="32"/>
    </row>
    <row r="32" spans="2:18" s="1" customFormat="1" ht="6.95" customHeight="1">
      <c r="B32" s="31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R32" s="32"/>
    </row>
    <row r="33" spans="2:18" s="1" customFormat="1" ht="14.45" customHeight="1">
      <c r="B33" s="31"/>
      <c r="D33" s="36" t="s">
        <v>39</v>
      </c>
      <c r="E33" s="36" t="s">
        <v>40</v>
      </c>
      <c r="F33" s="37">
        <v>0.2</v>
      </c>
      <c r="G33" s="104" t="s">
        <v>41</v>
      </c>
      <c r="H33" s="234">
        <f>ROUND((SUM(BE102:BE103)+SUM(BE122:BE163)), 2)</f>
        <v>0</v>
      </c>
      <c r="I33" s="225"/>
      <c r="J33" s="225"/>
      <c r="M33" s="234">
        <f>ROUND(ROUND((SUM(BE102:BE103)+SUM(BE122:BE163)), 2)*F33, 2)</f>
        <v>0</v>
      </c>
      <c r="N33" s="225"/>
      <c r="O33" s="225"/>
      <c r="P33" s="225"/>
      <c r="R33" s="32"/>
    </row>
    <row r="34" spans="2:18" s="1" customFormat="1" ht="14.45" customHeight="1">
      <c r="B34" s="31"/>
      <c r="E34" s="36" t="s">
        <v>42</v>
      </c>
      <c r="F34" s="37">
        <v>0.2</v>
      </c>
      <c r="G34" s="104" t="s">
        <v>41</v>
      </c>
      <c r="H34" s="234">
        <f>ROUND((SUM(BF102:BF103)+SUM(BF122:BF163)), 2)</f>
        <v>0</v>
      </c>
      <c r="I34" s="225"/>
      <c r="J34" s="225"/>
      <c r="M34" s="234">
        <f>ROUND(ROUND((SUM(BF102:BF103)+SUM(BF122:BF163)), 2)*F34, 2)</f>
        <v>0</v>
      </c>
      <c r="N34" s="225"/>
      <c r="O34" s="225"/>
      <c r="P34" s="225"/>
      <c r="R34" s="32"/>
    </row>
    <row r="35" spans="2:18" s="1" customFormat="1" ht="14.45" hidden="1" customHeight="1">
      <c r="B35" s="31"/>
      <c r="E35" s="36" t="s">
        <v>43</v>
      </c>
      <c r="F35" s="37">
        <v>0.2</v>
      </c>
      <c r="G35" s="104" t="s">
        <v>41</v>
      </c>
      <c r="H35" s="234">
        <f>ROUND((SUM(BG102:BG103)+SUM(BG122:BG163)), 2)</f>
        <v>0</v>
      </c>
      <c r="I35" s="225"/>
      <c r="J35" s="225"/>
      <c r="M35" s="234">
        <v>0</v>
      </c>
      <c r="N35" s="225"/>
      <c r="O35" s="225"/>
      <c r="P35" s="225"/>
      <c r="R35" s="32"/>
    </row>
    <row r="36" spans="2:18" s="1" customFormat="1" ht="14.45" hidden="1" customHeight="1">
      <c r="B36" s="31"/>
      <c r="E36" s="36" t="s">
        <v>44</v>
      </c>
      <c r="F36" s="37">
        <v>0.2</v>
      </c>
      <c r="G36" s="104" t="s">
        <v>41</v>
      </c>
      <c r="H36" s="234">
        <f>ROUND((SUM(BH102:BH103)+SUM(BH122:BH163)), 2)</f>
        <v>0</v>
      </c>
      <c r="I36" s="225"/>
      <c r="J36" s="225"/>
      <c r="M36" s="234">
        <v>0</v>
      </c>
      <c r="N36" s="225"/>
      <c r="O36" s="225"/>
      <c r="P36" s="225"/>
      <c r="R36" s="32"/>
    </row>
    <row r="37" spans="2:18" s="1" customFormat="1" ht="14.45" hidden="1" customHeight="1">
      <c r="B37" s="31"/>
      <c r="E37" s="36" t="s">
        <v>45</v>
      </c>
      <c r="F37" s="37">
        <v>0</v>
      </c>
      <c r="G37" s="104" t="s">
        <v>41</v>
      </c>
      <c r="H37" s="234">
        <f>ROUND((SUM(BI102:BI103)+SUM(BI122:BI163)), 2)</f>
        <v>0</v>
      </c>
      <c r="I37" s="225"/>
      <c r="J37" s="225"/>
      <c r="M37" s="234">
        <v>0</v>
      </c>
      <c r="N37" s="225"/>
      <c r="O37" s="225"/>
      <c r="P37" s="225"/>
      <c r="R37" s="32"/>
    </row>
    <row r="38" spans="2:18" s="1" customFormat="1" ht="6.95" customHeight="1">
      <c r="B38" s="31"/>
      <c r="R38" s="32"/>
    </row>
    <row r="39" spans="2:18" s="1" customFormat="1" ht="25.35" customHeight="1">
      <c r="B39" s="31"/>
      <c r="C39" s="102"/>
      <c r="D39" s="105" t="s">
        <v>46</v>
      </c>
      <c r="E39" s="67"/>
      <c r="F39" s="67"/>
      <c r="G39" s="106" t="s">
        <v>47</v>
      </c>
      <c r="H39" s="107" t="s">
        <v>48</v>
      </c>
      <c r="I39" s="67"/>
      <c r="J39" s="67"/>
      <c r="K39" s="67"/>
      <c r="L39" s="235">
        <f>SUM(M31:M37)</f>
        <v>0</v>
      </c>
      <c r="M39" s="235"/>
      <c r="N39" s="235"/>
      <c r="O39" s="235"/>
      <c r="P39" s="236"/>
      <c r="Q39" s="102"/>
      <c r="R39" s="32"/>
    </row>
    <row r="40" spans="2:18" s="1" customFormat="1" ht="14.45" customHeight="1">
      <c r="B40" s="31"/>
      <c r="R40" s="32"/>
    </row>
    <row r="41" spans="2:18" s="1" customFormat="1" ht="14.45" customHeight="1">
      <c r="B41" s="31"/>
      <c r="R41" s="32"/>
    </row>
    <row r="42" spans="2:18">
      <c r="B42" s="23"/>
      <c r="R42" s="24"/>
    </row>
    <row r="43" spans="2:18">
      <c r="B43" s="23"/>
      <c r="R43" s="24"/>
    </row>
    <row r="44" spans="2:18">
      <c r="B44" s="23"/>
      <c r="R44" s="24"/>
    </row>
    <row r="45" spans="2:18">
      <c r="B45" s="23"/>
      <c r="R45" s="24"/>
    </row>
    <row r="46" spans="2:18">
      <c r="B46" s="23"/>
      <c r="R46" s="24"/>
    </row>
    <row r="47" spans="2:18">
      <c r="B47" s="23"/>
      <c r="R47" s="24"/>
    </row>
    <row r="48" spans="2:18">
      <c r="B48" s="23"/>
      <c r="R48" s="24"/>
    </row>
    <row r="49" spans="2:18">
      <c r="B49" s="23"/>
      <c r="R49" s="24"/>
    </row>
    <row r="50" spans="2:18" s="1" customFormat="1" ht="15">
      <c r="B50" s="31"/>
      <c r="D50" s="44" t="s">
        <v>49</v>
      </c>
      <c r="E50" s="45"/>
      <c r="F50" s="45"/>
      <c r="G50" s="45"/>
      <c r="H50" s="46"/>
      <c r="J50" s="44" t="s">
        <v>50</v>
      </c>
      <c r="K50" s="45"/>
      <c r="L50" s="45"/>
      <c r="M50" s="45"/>
      <c r="N50" s="45"/>
      <c r="O50" s="45"/>
      <c r="P50" s="46"/>
      <c r="R50" s="32"/>
    </row>
    <row r="51" spans="2:18">
      <c r="B51" s="23"/>
      <c r="D51" s="47"/>
      <c r="H51" s="48"/>
      <c r="J51" s="47"/>
      <c r="P51" s="48"/>
      <c r="R51" s="24"/>
    </row>
    <row r="52" spans="2:18">
      <c r="B52" s="23"/>
      <c r="D52" s="47"/>
      <c r="H52" s="48"/>
      <c r="J52" s="47"/>
      <c r="P52" s="48"/>
      <c r="R52" s="24"/>
    </row>
    <row r="53" spans="2:18">
      <c r="B53" s="23"/>
      <c r="D53" s="47"/>
      <c r="H53" s="48"/>
      <c r="J53" s="47"/>
      <c r="P53" s="48"/>
      <c r="R53" s="24"/>
    </row>
    <row r="54" spans="2:18">
      <c r="B54" s="23"/>
      <c r="D54" s="47"/>
      <c r="H54" s="48"/>
      <c r="J54" s="47"/>
      <c r="P54" s="48"/>
      <c r="R54" s="24"/>
    </row>
    <row r="55" spans="2:18">
      <c r="B55" s="23"/>
      <c r="D55" s="47"/>
      <c r="H55" s="48"/>
      <c r="J55" s="47"/>
      <c r="P55" s="48"/>
      <c r="R55" s="24"/>
    </row>
    <row r="56" spans="2:18">
      <c r="B56" s="23"/>
      <c r="D56" s="47"/>
      <c r="H56" s="48"/>
      <c r="J56" s="47"/>
      <c r="P56" s="48"/>
      <c r="R56" s="24"/>
    </row>
    <row r="57" spans="2:18">
      <c r="B57" s="23"/>
      <c r="D57" s="47"/>
      <c r="H57" s="48"/>
      <c r="J57" s="47"/>
      <c r="P57" s="48"/>
      <c r="R57" s="24"/>
    </row>
    <row r="58" spans="2:18">
      <c r="B58" s="23"/>
      <c r="D58" s="47"/>
      <c r="H58" s="48"/>
      <c r="J58" s="47"/>
      <c r="P58" s="48"/>
      <c r="R58" s="24"/>
    </row>
    <row r="59" spans="2:18" s="1" customFormat="1" ht="15">
      <c r="B59" s="31"/>
      <c r="D59" s="49" t="s">
        <v>51</v>
      </c>
      <c r="E59" s="50"/>
      <c r="F59" s="50"/>
      <c r="G59" s="51" t="s">
        <v>52</v>
      </c>
      <c r="H59" s="52"/>
      <c r="J59" s="49" t="s">
        <v>51</v>
      </c>
      <c r="K59" s="50"/>
      <c r="L59" s="50"/>
      <c r="M59" s="50"/>
      <c r="N59" s="51" t="s">
        <v>52</v>
      </c>
      <c r="O59" s="50"/>
      <c r="P59" s="52"/>
      <c r="R59" s="32"/>
    </row>
    <row r="60" spans="2:18">
      <c r="B60" s="23"/>
      <c r="R60" s="24"/>
    </row>
    <row r="61" spans="2:18" s="1" customFormat="1" ht="15">
      <c r="B61" s="31"/>
      <c r="D61" s="44" t="s">
        <v>53</v>
      </c>
      <c r="E61" s="45"/>
      <c r="F61" s="45"/>
      <c r="G61" s="45"/>
      <c r="H61" s="46"/>
      <c r="J61" s="44" t="s">
        <v>54</v>
      </c>
      <c r="K61" s="45"/>
      <c r="L61" s="45"/>
      <c r="M61" s="45"/>
      <c r="N61" s="45"/>
      <c r="O61" s="45"/>
      <c r="P61" s="46"/>
      <c r="R61" s="32"/>
    </row>
    <row r="62" spans="2:18">
      <c r="B62" s="23"/>
      <c r="D62" s="47"/>
      <c r="H62" s="48"/>
      <c r="J62" s="47"/>
      <c r="P62" s="48"/>
      <c r="R62" s="24"/>
    </row>
    <row r="63" spans="2:18">
      <c r="B63" s="23"/>
      <c r="D63" s="47"/>
      <c r="H63" s="48"/>
      <c r="J63" s="47"/>
      <c r="P63" s="48"/>
      <c r="R63" s="24"/>
    </row>
    <row r="64" spans="2:18">
      <c r="B64" s="23"/>
      <c r="D64" s="47"/>
      <c r="H64" s="48"/>
      <c r="J64" s="47"/>
      <c r="P64" s="48"/>
      <c r="R64" s="24"/>
    </row>
    <row r="65" spans="2:18">
      <c r="B65" s="23"/>
      <c r="D65" s="47"/>
      <c r="H65" s="48"/>
      <c r="J65" s="47"/>
      <c r="P65" s="48"/>
      <c r="R65" s="24"/>
    </row>
    <row r="66" spans="2:18">
      <c r="B66" s="23"/>
      <c r="D66" s="47"/>
      <c r="H66" s="48"/>
      <c r="J66" s="47"/>
      <c r="P66" s="48"/>
      <c r="R66" s="24"/>
    </row>
    <row r="67" spans="2:18">
      <c r="B67" s="23"/>
      <c r="D67" s="47"/>
      <c r="H67" s="48"/>
      <c r="J67" s="47"/>
      <c r="P67" s="48"/>
      <c r="R67" s="24"/>
    </row>
    <row r="68" spans="2:18">
      <c r="B68" s="23"/>
      <c r="D68" s="47"/>
      <c r="H68" s="48"/>
      <c r="J68" s="47"/>
      <c r="P68" s="48"/>
      <c r="R68" s="24"/>
    </row>
    <row r="69" spans="2:18">
      <c r="B69" s="23"/>
      <c r="D69" s="47"/>
      <c r="H69" s="48"/>
      <c r="J69" s="47"/>
      <c r="P69" s="48"/>
      <c r="R69" s="24"/>
    </row>
    <row r="70" spans="2:18" s="1" customFormat="1" ht="15">
      <c r="B70" s="31"/>
      <c r="D70" s="49" t="s">
        <v>51</v>
      </c>
      <c r="E70" s="50"/>
      <c r="F70" s="50"/>
      <c r="G70" s="51" t="s">
        <v>52</v>
      </c>
      <c r="H70" s="52"/>
      <c r="J70" s="49" t="s">
        <v>51</v>
      </c>
      <c r="K70" s="50"/>
      <c r="L70" s="50"/>
      <c r="M70" s="50"/>
      <c r="N70" s="51" t="s">
        <v>52</v>
      </c>
      <c r="O70" s="50"/>
      <c r="P70" s="52"/>
      <c r="R70" s="32"/>
    </row>
    <row r="71" spans="2:18" s="1" customFormat="1" ht="14.4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  <row r="75" spans="2:18" s="1" customFormat="1" ht="6.9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/>
    </row>
    <row r="76" spans="2:18" s="1" customFormat="1" ht="36.950000000000003" customHeight="1">
      <c r="B76" s="31"/>
      <c r="C76" s="191" t="s">
        <v>220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2"/>
    </row>
    <row r="77" spans="2:18" s="1" customFormat="1" ht="6.95" customHeight="1">
      <c r="B77" s="31"/>
      <c r="R77" s="32"/>
    </row>
    <row r="78" spans="2:18" s="1" customFormat="1" ht="30" customHeight="1">
      <c r="B78" s="31"/>
      <c r="C78" s="28" t="s">
        <v>16</v>
      </c>
      <c r="F78" s="226" t="str">
        <f>F6</f>
        <v>Modernizácia pracovísk akútnej zdravotnej starostlivosti Gynekologicko - pôrodníckeho oddelenia v Nemocnici Krompachy</v>
      </c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R78" s="32"/>
    </row>
    <row r="79" spans="2:18" ht="30" customHeight="1">
      <c r="B79" s="23"/>
      <c r="C79" s="28" t="s">
        <v>216</v>
      </c>
      <c r="F79" s="226" t="s">
        <v>3576</v>
      </c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R79" s="24"/>
    </row>
    <row r="80" spans="2:18" s="1" customFormat="1" ht="36.950000000000003" customHeight="1">
      <c r="B80" s="31"/>
      <c r="C80" s="62" t="s">
        <v>2969</v>
      </c>
      <c r="F80" s="193" t="str">
        <f>F8</f>
        <v>08.10 - Štrukturovaná kabeláž - pasívna časť - 4.NP</v>
      </c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R80" s="32"/>
    </row>
    <row r="81" spans="2:47" s="1" customFormat="1" ht="6.95" customHeight="1">
      <c r="B81" s="31"/>
      <c r="R81" s="32"/>
    </row>
    <row r="82" spans="2:47" s="1" customFormat="1" ht="18" customHeight="1">
      <c r="B82" s="31"/>
      <c r="C82" s="28" t="s">
        <v>20</v>
      </c>
      <c r="F82" s="26" t="str">
        <f>F10</f>
        <v>Nemocnica Krompachy</v>
      </c>
      <c r="K82" s="28" t="s">
        <v>22</v>
      </c>
      <c r="M82" s="228" t="str">
        <f>IF(O10="","",O10)</f>
        <v>15. 5. 2018</v>
      </c>
      <c r="N82" s="228"/>
      <c r="O82" s="228"/>
      <c r="P82" s="228"/>
      <c r="R82" s="32"/>
    </row>
    <row r="83" spans="2:47" s="1" customFormat="1" ht="6.95" customHeight="1">
      <c r="B83" s="31"/>
      <c r="R83" s="32"/>
    </row>
    <row r="84" spans="2:47" s="1" customFormat="1" ht="15">
      <c r="B84" s="31"/>
      <c r="C84" s="28" t="s">
        <v>24</v>
      </c>
      <c r="F84" s="26" t="str">
        <f>E13</f>
        <v xml:space="preserve">Nemocnica Krompachy spol., s.r.o., </v>
      </c>
      <c r="K84" s="28" t="s">
        <v>30</v>
      </c>
      <c r="M84" s="202" t="str">
        <f>E19</f>
        <v>ODYSEA-PROJEKT s.r.o. Košice , Ing Komjáthy L.</v>
      </c>
      <c r="N84" s="202"/>
      <c r="O84" s="202"/>
      <c r="P84" s="202"/>
      <c r="Q84" s="202"/>
      <c r="R84" s="32"/>
    </row>
    <row r="85" spans="2:47" s="1" customFormat="1" ht="14.45" customHeight="1">
      <c r="B85" s="31"/>
      <c r="C85" s="28" t="s">
        <v>28</v>
      </c>
      <c r="F85" s="26" t="str">
        <f>IF(E16="","",E16)</f>
        <v>Výber</v>
      </c>
      <c r="K85" s="28" t="s">
        <v>33</v>
      </c>
      <c r="M85" s="202" t="str">
        <f>E22</f>
        <v xml:space="preserve"> </v>
      </c>
      <c r="N85" s="202"/>
      <c r="O85" s="202"/>
      <c r="P85" s="202"/>
      <c r="Q85" s="202"/>
      <c r="R85" s="32"/>
    </row>
    <row r="86" spans="2:47" s="1" customFormat="1" ht="10.35" customHeight="1">
      <c r="B86" s="31"/>
      <c r="R86" s="32"/>
    </row>
    <row r="87" spans="2:47" s="1" customFormat="1" ht="29.25" customHeight="1">
      <c r="B87" s="31"/>
      <c r="C87" s="232" t="s">
        <v>221</v>
      </c>
      <c r="D87" s="233"/>
      <c r="E87" s="233"/>
      <c r="F87" s="233"/>
      <c r="G87" s="233"/>
      <c r="H87" s="102"/>
      <c r="I87" s="102"/>
      <c r="J87" s="102"/>
      <c r="K87" s="102"/>
      <c r="L87" s="102"/>
      <c r="M87" s="102"/>
      <c r="N87" s="232" t="s">
        <v>222</v>
      </c>
      <c r="O87" s="233"/>
      <c r="P87" s="233"/>
      <c r="Q87" s="233"/>
      <c r="R87" s="32"/>
    </row>
    <row r="88" spans="2:47" s="1" customFormat="1" ht="10.35" customHeight="1">
      <c r="B88" s="31"/>
      <c r="R88" s="32"/>
    </row>
    <row r="89" spans="2:47" s="1" customFormat="1" ht="29.25" customHeight="1">
      <c r="B89" s="31"/>
      <c r="C89" s="108" t="s">
        <v>223</v>
      </c>
      <c r="N89" s="168">
        <f>N122</f>
        <v>0</v>
      </c>
      <c r="O89" s="223"/>
      <c r="P89" s="223"/>
      <c r="Q89" s="223"/>
      <c r="R89" s="32"/>
      <c r="AU89" s="19" t="s">
        <v>224</v>
      </c>
    </row>
    <row r="90" spans="2:47" s="7" customFormat="1" ht="24.95" customHeight="1">
      <c r="B90" s="109"/>
      <c r="D90" s="110" t="s">
        <v>3859</v>
      </c>
      <c r="N90" s="218">
        <f>N123</f>
        <v>0</v>
      </c>
      <c r="O90" s="231"/>
      <c r="P90" s="231"/>
      <c r="Q90" s="231"/>
      <c r="R90" s="111"/>
    </row>
    <row r="91" spans="2:47" s="8" customFormat="1" ht="19.899999999999999" customHeight="1">
      <c r="B91" s="112"/>
      <c r="D91" s="113" t="s">
        <v>3862</v>
      </c>
      <c r="N91" s="172">
        <f>N124</f>
        <v>0</v>
      </c>
      <c r="O91" s="173"/>
      <c r="P91" s="173"/>
      <c r="Q91" s="173"/>
      <c r="R91" s="114"/>
    </row>
    <row r="92" spans="2:47" s="8" customFormat="1" ht="19.899999999999999" customHeight="1">
      <c r="B92" s="112"/>
      <c r="D92" s="113" t="s">
        <v>3864</v>
      </c>
      <c r="N92" s="172">
        <f>N130</f>
        <v>0</v>
      </c>
      <c r="O92" s="173"/>
      <c r="P92" s="173"/>
      <c r="Q92" s="173"/>
      <c r="R92" s="114"/>
    </row>
    <row r="93" spans="2:47" s="8" customFormat="1" ht="19.899999999999999" customHeight="1">
      <c r="B93" s="112"/>
      <c r="D93" s="113" t="s">
        <v>4028</v>
      </c>
      <c r="N93" s="172">
        <f>N132</f>
        <v>0</v>
      </c>
      <c r="O93" s="173"/>
      <c r="P93" s="173"/>
      <c r="Q93" s="173"/>
      <c r="R93" s="114"/>
    </row>
    <row r="94" spans="2:47" s="8" customFormat="1" ht="14.85" customHeight="1">
      <c r="B94" s="112"/>
      <c r="D94" s="113" t="s">
        <v>4029</v>
      </c>
      <c r="N94" s="172">
        <f>N133</f>
        <v>0</v>
      </c>
      <c r="O94" s="173"/>
      <c r="P94" s="173"/>
      <c r="Q94" s="173"/>
      <c r="R94" s="114"/>
    </row>
    <row r="95" spans="2:47" s="8" customFormat="1" ht="19.899999999999999" customHeight="1">
      <c r="B95" s="112"/>
      <c r="D95" s="113" t="s">
        <v>4030</v>
      </c>
      <c r="N95" s="172">
        <f>N140</f>
        <v>0</v>
      </c>
      <c r="O95" s="173"/>
      <c r="P95" s="173"/>
      <c r="Q95" s="173"/>
      <c r="R95" s="114"/>
    </row>
    <row r="96" spans="2:47" s="8" customFormat="1" ht="14.85" customHeight="1">
      <c r="B96" s="112"/>
      <c r="D96" s="113" t="s">
        <v>4031</v>
      </c>
      <c r="N96" s="172">
        <f>N141</f>
        <v>0</v>
      </c>
      <c r="O96" s="173"/>
      <c r="P96" s="173"/>
      <c r="Q96" s="173"/>
      <c r="R96" s="114"/>
    </row>
    <row r="97" spans="2:21" s="8" customFormat="1" ht="14.85" customHeight="1">
      <c r="B97" s="112"/>
      <c r="D97" s="113" t="s">
        <v>4032</v>
      </c>
      <c r="N97" s="172">
        <f>N144</f>
        <v>0</v>
      </c>
      <c r="O97" s="173"/>
      <c r="P97" s="173"/>
      <c r="Q97" s="173"/>
      <c r="R97" s="114"/>
    </row>
    <row r="98" spans="2:21" s="8" customFormat="1" ht="19.899999999999999" customHeight="1">
      <c r="B98" s="112"/>
      <c r="D98" s="113" t="s">
        <v>3873</v>
      </c>
      <c r="N98" s="172">
        <f>N149</f>
        <v>0</v>
      </c>
      <c r="O98" s="173"/>
      <c r="P98" s="173"/>
      <c r="Q98" s="173"/>
      <c r="R98" s="114"/>
    </row>
    <row r="99" spans="2:21" s="8" customFormat="1" ht="19.899999999999999" customHeight="1">
      <c r="B99" s="112"/>
      <c r="D99" s="113" t="s">
        <v>3874</v>
      </c>
      <c r="N99" s="172">
        <f>N158</f>
        <v>0</v>
      </c>
      <c r="O99" s="173"/>
      <c r="P99" s="173"/>
      <c r="Q99" s="173"/>
      <c r="R99" s="114"/>
    </row>
    <row r="100" spans="2:21" s="8" customFormat="1" ht="19.899999999999999" customHeight="1">
      <c r="B100" s="112"/>
      <c r="D100" s="113" t="s">
        <v>4033</v>
      </c>
      <c r="N100" s="172">
        <f>N161</f>
        <v>0</v>
      </c>
      <c r="O100" s="173"/>
      <c r="P100" s="173"/>
      <c r="Q100" s="173"/>
      <c r="R100" s="114"/>
    </row>
    <row r="101" spans="2:21" s="1" customFormat="1" ht="21.75" customHeight="1">
      <c r="B101" s="31"/>
      <c r="R101" s="32"/>
    </row>
    <row r="102" spans="2:21" s="1" customFormat="1" ht="29.25" customHeight="1">
      <c r="B102" s="31"/>
      <c r="C102" s="108" t="s">
        <v>252</v>
      </c>
      <c r="N102" s="223">
        <v>0</v>
      </c>
      <c r="O102" s="224"/>
      <c r="P102" s="224"/>
      <c r="Q102" s="224"/>
      <c r="R102" s="32"/>
      <c r="T102" s="115"/>
      <c r="U102" s="116" t="s">
        <v>39</v>
      </c>
    </row>
    <row r="103" spans="2:21" s="1" customFormat="1" ht="18" customHeight="1">
      <c r="B103" s="31"/>
      <c r="R103" s="32"/>
    </row>
    <row r="104" spans="2:21" s="1" customFormat="1" ht="29.25" customHeight="1">
      <c r="B104" s="31"/>
      <c r="C104" s="101" t="s">
        <v>209</v>
      </c>
      <c r="D104" s="102"/>
      <c r="E104" s="102"/>
      <c r="F104" s="102"/>
      <c r="G104" s="102"/>
      <c r="H104" s="102"/>
      <c r="I104" s="102"/>
      <c r="J104" s="102"/>
      <c r="K104" s="102"/>
      <c r="L104" s="169">
        <f>ROUND(SUM(N89+N102),2)</f>
        <v>0</v>
      </c>
      <c r="M104" s="169"/>
      <c r="N104" s="169"/>
      <c r="O104" s="169"/>
      <c r="P104" s="169"/>
      <c r="Q104" s="169"/>
      <c r="R104" s="32"/>
    </row>
    <row r="105" spans="2:21" s="1" customFormat="1" ht="6.95" customHeight="1"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5"/>
    </row>
    <row r="109" spans="2:21" s="1" customFormat="1" ht="6.95" customHeight="1"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spans="2:21" s="1" customFormat="1" ht="36.950000000000003" customHeight="1">
      <c r="B110" s="31"/>
      <c r="C110" s="191" t="s">
        <v>253</v>
      </c>
      <c r="D110" s="225"/>
      <c r="E110" s="225"/>
      <c r="F110" s="225"/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32"/>
    </row>
    <row r="111" spans="2:21" s="1" customFormat="1" ht="6.95" customHeight="1">
      <c r="B111" s="31"/>
      <c r="R111" s="32"/>
    </row>
    <row r="112" spans="2:21" s="1" customFormat="1" ht="30" customHeight="1">
      <c r="B112" s="31"/>
      <c r="C112" s="28" t="s">
        <v>16</v>
      </c>
      <c r="F112" s="226" t="str">
        <f>F6</f>
        <v>Modernizácia pracovísk akútnej zdravotnej starostlivosti Gynekologicko - pôrodníckeho oddelenia v Nemocnici Krompachy</v>
      </c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R112" s="32"/>
    </row>
    <row r="113" spans="2:65" ht="30" customHeight="1">
      <c r="B113" s="23"/>
      <c r="C113" s="28" t="s">
        <v>216</v>
      </c>
      <c r="F113" s="226" t="s">
        <v>3576</v>
      </c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R113" s="24"/>
    </row>
    <row r="114" spans="2:65" s="1" customFormat="1" ht="36.950000000000003" customHeight="1">
      <c r="B114" s="31"/>
      <c r="C114" s="62" t="s">
        <v>2969</v>
      </c>
      <c r="F114" s="193" t="str">
        <f>F8</f>
        <v>08.10 - Štrukturovaná kabeláž - pasívna časť - 4.NP</v>
      </c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R114" s="32"/>
    </row>
    <row r="115" spans="2:65" s="1" customFormat="1" ht="6.95" customHeight="1">
      <c r="B115" s="31"/>
      <c r="R115" s="32"/>
    </row>
    <row r="116" spans="2:65" s="1" customFormat="1" ht="18" customHeight="1">
      <c r="B116" s="31"/>
      <c r="C116" s="28" t="s">
        <v>20</v>
      </c>
      <c r="F116" s="26" t="str">
        <f>F10</f>
        <v>Nemocnica Krompachy</v>
      </c>
      <c r="K116" s="28" t="s">
        <v>22</v>
      </c>
      <c r="M116" s="228" t="str">
        <f>IF(O10="","",O10)</f>
        <v>15. 5. 2018</v>
      </c>
      <c r="N116" s="228"/>
      <c r="O116" s="228"/>
      <c r="P116" s="228"/>
      <c r="R116" s="32"/>
    </row>
    <row r="117" spans="2:65" s="1" customFormat="1" ht="6.95" customHeight="1">
      <c r="B117" s="31"/>
      <c r="R117" s="32"/>
    </row>
    <row r="118" spans="2:65" s="1" customFormat="1" ht="15">
      <c r="B118" s="31"/>
      <c r="C118" s="28" t="s">
        <v>24</v>
      </c>
      <c r="F118" s="26" t="str">
        <f>E13</f>
        <v xml:space="preserve">Nemocnica Krompachy spol., s.r.o., </v>
      </c>
      <c r="K118" s="28" t="s">
        <v>30</v>
      </c>
      <c r="M118" s="202" t="str">
        <f>E19</f>
        <v>ODYSEA-PROJEKT s.r.o. Košice , Ing Komjáthy L.</v>
      </c>
      <c r="N118" s="202"/>
      <c r="O118" s="202"/>
      <c r="P118" s="202"/>
      <c r="Q118" s="202"/>
      <c r="R118" s="32"/>
    </row>
    <row r="119" spans="2:65" s="1" customFormat="1" ht="14.45" customHeight="1">
      <c r="B119" s="31"/>
      <c r="C119" s="28" t="s">
        <v>28</v>
      </c>
      <c r="F119" s="26" t="str">
        <f>IF(E16="","",E16)</f>
        <v>Výber</v>
      </c>
      <c r="K119" s="28" t="s">
        <v>33</v>
      </c>
      <c r="M119" s="202" t="str">
        <f>E22</f>
        <v xml:space="preserve"> </v>
      </c>
      <c r="N119" s="202"/>
      <c r="O119" s="202"/>
      <c r="P119" s="202"/>
      <c r="Q119" s="202"/>
      <c r="R119" s="32"/>
    </row>
    <row r="120" spans="2:65" s="1" customFormat="1" ht="10.35" customHeight="1">
      <c r="B120" s="31"/>
      <c r="R120" s="32"/>
    </row>
    <row r="121" spans="2:65" s="9" customFormat="1" ht="29.25" customHeight="1">
      <c r="B121" s="117"/>
      <c r="C121" s="118" t="s">
        <v>254</v>
      </c>
      <c r="D121" s="119" t="s">
        <v>255</v>
      </c>
      <c r="E121" s="119" t="s">
        <v>57</v>
      </c>
      <c r="F121" s="229" t="s">
        <v>256</v>
      </c>
      <c r="G121" s="229"/>
      <c r="H121" s="229"/>
      <c r="I121" s="229"/>
      <c r="J121" s="119" t="s">
        <v>257</v>
      </c>
      <c r="K121" s="119" t="s">
        <v>258</v>
      </c>
      <c r="L121" s="229" t="s">
        <v>259</v>
      </c>
      <c r="M121" s="229"/>
      <c r="N121" s="229" t="s">
        <v>222</v>
      </c>
      <c r="O121" s="229"/>
      <c r="P121" s="229"/>
      <c r="Q121" s="230"/>
      <c r="R121" s="120"/>
      <c r="T121" s="68" t="s">
        <v>260</v>
      </c>
      <c r="U121" s="69" t="s">
        <v>39</v>
      </c>
      <c r="V121" s="69" t="s">
        <v>261</v>
      </c>
      <c r="W121" s="69" t="s">
        <v>262</v>
      </c>
      <c r="X121" s="69" t="s">
        <v>263</v>
      </c>
      <c r="Y121" s="69" t="s">
        <v>264</v>
      </c>
      <c r="Z121" s="69" t="s">
        <v>265</v>
      </c>
      <c r="AA121" s="70" t="s">
        <v>266</v>
      </c>
    </row>
    <row r="122" spans="2:65" s="1" customFormat="1" ht="29.25" customHeight="1">
      <c r="B122" s="31"/>
      <c r="C122" s="72" t="s">
        <v>218</v>
      </c>
      <c r="N122" s="215">
        <f>BK122</f>
        <v>0</v>
      </c>
      <c r="O122" s="216"/>
      <c r="P122" s="216"/>
      <c r="Q122" s="216"/>
      <c r="R122" s="32"/>
      <c r="T122" s="71"/>
      <c r="U122" s="45"/>
      <c r="V122" s="45"/>
      <c r="W122" s="121">
        <f>W123</f>
        <v>0</v>
      </c>
      <c r="X122" s="45"/>
      <c r="Y122" s="121">
        <f>Y123</f>
        <v>0</v>
      </c>
      <c r="Z122" s="45"/>
      <c r="AA122" s="122">
        <f>AA123</f>
        <v>0</v>
      </c>
      <c r="AT122" s="19" t="s">
        <v>74</v>
      </c>
      <c r="AU122" s="19" t="s">
        <v>224</v>
      </c>
      <c r="BK122" s="123">
        <f>BK123</f>
        <v>0</v>
      </c>
    </row>
    <row r="123" spans="2:65" s="10" customFormat="1" ht="37.35" customHeight="1">
      <c r="B123" s="124"/>
      <c r="D123" s="125" t="s">
        <v>3859</v>
      </c>
      <c r="E123" s="125"/>
      <c r="F123" s="125"/>
      <c r="G123" s="125"/>
      <c r="H123" s="125"/>
      <c r="I123" s="125"/>
      <c r="J123" s="125"/>
      <c r="K123" s="125"/>
      <c r="L123" s="125"/>
      <c r="M123" s="125"/>
      <c r="N123" s="217">
        <f>BK123</f>
        <v>0</v>
      </c>
      <c r="O123" s="218"/>
      <c r="P123" s="218"/>
      <c r="Q123" s="218"/>
      <c r="R123" s="126"/>
      <c r="T123" s="127"/>
      <c r="W123" s="128">
        <f>W124+W130+W132+W140+W149+W158+W161</f>
        <v>0</v>
      </c>
      <c r="Y123" s="128">
        <f>Y124+Y130+Y132+Y140+Y149+Y158+Y161</f>
        <v>0</v>
      </c>
      <c r="AA123" s="129">
        <f>AA124+AA130+AA132+AA140+AA149+AA158+AA161</f>
        <v>0</v>
      </c>
      <c r="AR123" s="130" t="s">
        <v>277</v>
      </c>
      <c r="AT123" s="131" t="s">
        <v>74</v>
      </c>
      <c r="AU123" s="131" t="s">
        <v>75</v>
      </c>
      <c r="AY123" s="130" t="s">
        <v>267</v>
      </c>
      <c r="BK123" s="132">
        <f>BK124+BK130+BK132+BK140+BK149+BK158+BK161</f>
        <v>0</v>
      </c>
    </row>
    <row r="124" spans="2:65" s="10" customFormat="1" ht="19.899999999999999" customHeight="1">
      <c r="B124" s="124"/>
      <c r="D124" s="133" t="s">
        <v>3862</v>
      </c>
      <c r="E124" s="133"/>
      <c r="F124" s="133"/>
      <c r="G124" s="133"/>
      <c r="H124" s="133"/>
      <c r="I124" s="133"/>
      <c r="J124" s="133"/>
      <c r="K124" s="133"/>
      <c r="L124" s="133"/>
      <c r="M124" s="133"/>
      <c r="N124" s="212">
        <f>BK124</f>
        <v>0</v>
      </c>
      <c r="O124" s="213"/>
      <c r="P124" s="213"/>
      <c r="Q124" s="213"/>
      <c r="R124" s="126"/>
      <c r="T124" s="127"/>
      <c r="W124" s="128">
        <f>SUM(W125:W129)</f>
        <v>0</v>
      </c>
      <c r="Y124" s="128">
        <f>SUM(Y125:Y129)</f>
        <v>0</v>
      </c>
      <c r="AA124" s="129">
        <f>SUM(AA125:AA129)</f>
        <v>0</v>
      </c>
      <c r="AR124" s="130" t="s">
        <v>277</v>
      </c>
      <c r="AT124" s="131" t="s">
        <v>74</v>
      </c>
      <c r="AU124" s="131" t="s">
        <v>83</v>
      </c>
      <c r="AY124" s="130" t="s">
        <v>267</v>
      </c>
      <c r="BK124" s="132">
        <f>SUM(BK125:BK129)</f>
        <v>0</v>
      </c>
    </row>
    <row r="125" spans="2:65" s="1" customFormat="1" ht="25.5" customHeight="1">
      <c r="B125" s="134"/>
      <c r="C125" s="144" t="s">
        <v>83</v>
      </c>
      <c r="D125" s="144" t="s">
        <v>315</v>
      </c>
      <c r="E125" s="145" t="s">
        <v>3896</v>
      </c>
      <c r="F125" s="221" t="s">
        <v>3897</v>
      </c>
      <c r="G125" s="221"/>
      <c r="H125" s="221"/>
      <c r="I125" s="221"/>
      <c r="J125" s="146" t="s">
        <v>374</v>
      </c>
      <c r="K125" s="147">
        <v>33</v>
      </c>
      <c r="L125" s="222"/>
      <c r="M125" s="222"/>
      <c r="N125" s="222">
        <f>ROUND(L125*K125,2)</f>
        <v>0</v>
      </c>
      <c r="O125" s="220"/>
      <c r="P125" s="220"/>
      <c r="Q125" s="220"/>
      <c r="R125" s="139"/>
      <c r="T125" s="140" t="s">
        <v>5</v>
      </c>
      <c r="U125" s="38" t="s">
        <v>42</v>
      </c>
      <c r="V125" s="141">
        <v>0</v>
      </c>
      <c r="W125" s="141">
        <f>V125*K125</f>
        <v>0</v>
      </c>
      <c r="X125" s="141">
        <v>0</v>
      </c>
      <c r="Y125" s="141">
        <f>X125*K125</f>
        <v>0</v>
      </c>
      <c r="Z125" s="141">
        <v>0</v>
      </c>
      <c r="AA125" s="142">
        <f>Z125*K125</f>
        <v>0</v>
      </c>
      <c r="AR125" s="19" t="s">
        <v>1282</v>
      </c>
      <c r="AT125" s="19" t="s">
        <v>315</v>
      </c>
      <c r="AU125" s="19" t="s">
        <v>102</v>
      </c>
      <c r="AY125" s="19" t="s">
        <v>267</v>
      </c>
      <c r="BE125" s="143">
        <f>IF(U125="základná",N125,0)</f>
        <v>0</v>
      </c>
      <c r="BF125" s="143">
        <f>IF(U125="znížená",N125,0)</f>
        <v>0</v>
      </c>
      <c r="BG125" s="143">
        <f>IF(U125="zákl. prenesená",N125,0)</f>
        <v>0</v>
      </c>
      <c r="BH125" s="143">
        <f>IF(U125="zníž. prenesená",N125,0)</f>
        <v>0</v>
      </c>
      <c r="BI125" s="143">
        <f>IF(U125="nulová",N125,0)</f>
        <v>0</v>
      </c>
      <c r="BJ125" s="19" t="s">
        <v>102</v>
      </c>
      <c r="BK125" s="143">
        <f>ROUND(L125*K125,2)</f>
        <v>0</v>
      </c>
      <c r="BL125" s="19" t="s">
        <v>518</v>
      </c>
      <c r="BM125" s="19" t="s">
        <v>102</v>
      </c>
    </row>
    <row r="126" spans="2:65" s="1" customFormat="1" ht="25.5" customHeight="1">
      <c r="B126" s="134"/>
      <c r="C126" s="144" t="s">
        <v>102</v>
      </c>
      <c r="D126" s="144" t="s">
        <v>315</v>
      </c>
      <c r="E126" s="145" t="s">
        <v>3898</v>
      </c>
      <c r="F126" s="221" t="s">
        <v>3899</v>
      </c>
      <c r="G126" s="221"/>
      <c r="H126" s="221"/>
      <c r="I126" s="221"/>
      <c r="J126" s="146" t="s">
        <v>374</v>
      </c>
      <c r="K126" s="147">
        <v>70</v>
      </c>
      <c r="L126" s="222"/>
      <c r="M126" s="222"/>
      <c r="N126" s="222">
        <f>ROUND(L126*K126,2)</f>
        <v>0</v>
      </c>
      <c r="O126" s="220"/>
      <c r="P126" s="220"/>
      <c r="Q126" s="220"/>
      <c r="R126" s="139"/>
      <c r="T126" s="140" t="s">
        <v>5</v>
      </c>
      <c r="U126" s="38" t="s">
        <v>42</v>
      </c>
      <c r="V126" s="141">
        <v>0</v>
      </c>
      <c r="W126" s="141">
        <f>V126*K126</f>
        <v>0</v>
      </c>
      <c r="X126" s="141">
        <v>0</v>
      </c>
      <c r="Y126" s="141">
        <f>X126*K126</f>
        <v>0</v>
      </c>
      <c r="Z126" s="141">
        <v>0</v>
      </c>
      <c r="AA126" s="142">
        <f>Z126*K126</f>
        <v>0</v>
      </c>
      <c r="AR126" s="19" t="s">
        <v>1282</v>
      </c>
      <c r="AT126" s="19" t="s">
        <v>315</v>
      </c>
      <c r="AU126" s="19" t="s">
        <v>102</v>
      </c>
      <c r="AY126" s="19" t="s">
        <v>267</v>
      </c>
      <c r="BE126" s="143">
        <f>IF(U126="základná",N126,0)</f>
        <v>0</v>
      </c>
      <c r="BF126" s="143">
        <f>IF(U126="znížená",N126,0)</f>
        <v>0</v>
      </c>
      <c r="BG126" s="143">
        <f>IF(U126="zákl. prenesená",N126,0)</f>
        <v>0</v>
      </c>
      <c r="BH126" s="143">
        <f>IF(U126="zníž. prenesená",N126,0)</f>
        <v>0</v>
      </c>
      <c r="BI126" s="143">
        <f>IF(U126="nulová",N126,0)</f>
        <v>0</v>
      </c>
      <c r="BJ126" s="19" t="s">
        <v>102</v>
      </c>
      <c r="BK126" s="143">
        <f>ROUND(L126*K126,2)</f>
        <v>0</v>
      </c>
      <c r="BL126" s="19" t="s">
        <v>518</v>
      </c>
      <c r="BM126" s="19" t="s">
        <v>272</v>
      </c>
    </row>
    <row r="127" spans="2:65" s="1" customFormat="1" ht="16.5" customHeight="1">
      <c r="B127" s="134"/>
      <c r="C127" s="144" t="s">
        <v>277</v>
      </c>
      <c r="D127" s="144" t="s">
        <v>315</v>
      </c>
      <c r="E127" s="145" t="s">
        <v>3900</v>
      </c>
      <c r="F127" s="221" t="s">
        <v>3901</v>
      </c>
      <c r="G127" s="221"/>
      <c r="H127" s="221"/>
      <c r="I127" s="221"/>
      <c r="J127" s="146" t="s">
        <v>374</v>
      </c>
      <c r="K127" s="147">
        <v>50</v>
      </c>
      <c r="L127" s="222"/>
      <c r="M127" s="222"/>
      <c r="N127" s="222">
        <f>ROUND(L127*K127,2)</f>
        <v>0</v>
      </c>
      <c r="O127" s="220"/>
      <c r="P127" s="220"/>
      <c r="Q127" s="220"/>
      <c r="R127" s="139"/>
      <c r="T127" s="140" t="s">
        <v>5</v>
      </c>
      <c r="U127" s="38" t="s">
        <v>42</v>
      </c>
      <c r="V127" s="141">
        <v>0</v>
      </c>
      <c r="W127" s="141">
        <f>V127*K127</f>
        <v>0</v>
      </c>
      <c r="X127" s="141">
        <v>0</v>
      </c>
      <c r="Y127" s="141">
        <f>X127*K127</f>
        <v>0</v>
      </c>
      <c r="Z127" s="141">
        <v>0</v>
      </c>
      <c r="AA127" s="142">
        <f>Z127*K127</f>
        <v>0</v>
      </c>
      <c r="AR127" s="19" t="s">
        <v>1282</v>
      </c>
      <c r="AT127" s="19" t="s">
        <v>315</v>
      </c>
      <c r="AU127" s="19" t="s">
        <v>102</v>
      </c>
      <c r="AY127" s="19" t="s">
        <v>267</v>
      </c>
      <c r="BE127" s="143">
        <f>IF(U127="základná",N127,0)</f>
        <v>0</v>
      </c>
      <c r="BF127" s="143">
        <f>IF(U127="znížená",N127,0)</f>
        <v>0</v>
      </c>
      <c r="BG127" s="143">
        <f>IF(U127="zákl. prenesená",N127,0)</f>
        <v>0</v>
      </c>
      <c r="BH127" s="143">
        <f>IF(U127="zníž. prenesená",N127,0)</f>
        <v>0</v>
      </c>
      <c r="BI127" s="143">
        <f>IF(U127="nulová",N127,0)</f>
        <v>0</v>
      </c>
      <c r="BJ127" s="19" t="s">
        <v>102</v>
      </c>
      <c r="BK127" s="143">
        <f>ROUND(L127*K127,2)</f>
        <v>0</v>
      </c>
      <c r="BL127" s="19" t="s">
        <v>518</v>
      </c>
      <c r="BM127" s="19" t="s">
        <v>289</v>
      </c>
    </row>
    <row r="128" spans="2:65" s="1" customFormat="1" ht="25.5" customHeight="1">
      <c r="B128" s="134"/>
      <c r="C128" s="144" t="s">
        <v>272</v>
      </c>
      <c r="D128" s="144" t="s">
        <v>315</v>
      </c>
      <c r="E128" s="145" t="s">
        <v>3902</v>
      </c>
      <c r="F128" s="221" t="s">
        <v>3903</v>
      </c>
      <c r="G128" s="221"/>
      <c r="H128" s="221"/>
      <c r="I128" s="221"/>
      <c r="J128" s="146" t="s">
        <v>374</v>
      </c>
      <c r="K128" s="147">
        <v>50</v>
      </c>
      <c r="L128" s="222"/>
      <c r="M128" s="222"/>
      <c r="N128" s="222">
        <f>ROUND(L128*K128,2)</f>
        <v>0</v>
      </c>
      <c r="O128" s="220"/>
      <c r="P128" s="220"/>
      <c r="Q128" s="220"/>
      <c r="R128" s="139"/>
      <c r="T128" s="140" t="s">
        <v>5</v>
      </c>
      <c r="U128" s="38" t="s">
        <v>42</v>
      </c>
      <c r="V128" s="141">
        <v>0</v>
      </c>
      <c r="W128" s="141">
        <f>V128*K128</f>
        <v>0</v>
      </c>
      <c r="X128" s="141">
        <v>0</v>
      </c>
      <c r="Y128" s="141">
        <f>X128*K128</f>
        <v>0</v>
      </c>
      <c r="Z128" s="141">
        <v>0</v>
      </c>
      <c r="AA128" s="142">
        <f>Z128*K128</f>
        <v>0</v>
      </c>
      <c r="AR128" s="19" t="s">
        <v>1282</v>
      </c>
      <c r="AT128" s="19" t="s">
        <v>315</v>
      </c>
      <c r="AU128" s="19" t="s">
        <v>102</v>
      </c>
      <c r="AY128" s="19" t="s">
        <v>267</v>
      </c>
      <c r="BE128" s="143">
        <f>IF(U128="základná",N128,0)</f>
        <v>0</v>
      </c>
      <c r="BF128" s="143">
        <f>IF(U128="znížená",N128,0)</f>
        <v>0</v>
      </c>
      <c r="BG128" s="143">
        <f>IF(U128="zákl. prenesená",N128,0)</f>
        <v>0</v>
      </c>
      <c r="BH128" s="143">
        <f>IF(U128="zníž. prenesená",N128,0)</f>
        <v>0</v>
      </c>
      <c r="BI128" s="143">
        <f>IF(U128="nulová",N128,0)</f>
        <v>0</v>
      </c>
      <c r="BJ128" s="19" t="s">
        <v>102</v>
      </c>
      <c r="BK128" s="143">
        <f>ROUND(L128*K128,2)</f>
        <v>0</v>
      </c>
      <c r="BL128" s="19" t="s">
        <v>518</v>
      </c>
      <c r="BM128" s="19" t="s">
        <v>297</v>
      </c>
    </row>
    <row r="129" spans="2:65" s="1" customFormat="1" ht="16.5" customHeight="1">
      <c r="B129" s="134"/>
      <c r="C129" s="144" t="s">
        <v>285</v>
      </c>
      <c r="D129" s="144" t="s">
        <v>315</v>
      </c>
      <c r="E129" s="145" t="s">
        <v>3904</v>
      </c>
      <c r="F129" s="221" t="s">
        <v>3905</v>
      </c>
      <c r="G129" s="221"/>
      <c r="H129" s="221"/>
      <c r="I129" s="221"/>
      <c r="J129" s="146" t="s">
        <v>374</v>
      </c>
      <c r="K129" s="147">
        <v>0</v>
      </c>
      <c r="L129" s="222"/>
      <c r="M129" s="222"/>
      <c r="N129" s="222">
        <f>ROUND(L129*K129,2)</f>
        <v>0</v>
      </c>
      <c r="O129" s="220"/>
      <c r="P129" s="220"/>
      <c r="Q129" s="220"/>
      <c r="R129" s="139"/>
      <c r="T129" s="140" t="s">
        <v>5</v>
      </c>
      <c r="U129" s="38" t="s">
        <v>42</v>
      </c>
      <c r="V129" s="141">
        <v>0</v>
      </c>
      <c r="W129" s="141">
        <f>V129*K129</f>
        <v>0</v>
      </c>
      <c r="X129" s="141">
        <v>0</v>
      </c>
      <c r="Y129" s="141">
        <f>X129*K129</f>
        <v>0</v>
      </c>
      <c r="Z129" s="141">
        <v>0</v>
      </c>
      <c r="AA129" s="142">
        <f>Z129*K129</f>
        <v>0</v>
      </c>
      <c r="AR129" s="19" t="s">
        <v>1282</v>
      </c>
      <c r="AT129" s="19" t="s">
        <v>315</v>
      </c>
      <c r="AU129" s="19" t="s">
        <v>102</v>
      </c>
      <c r="AY129" s="19" t="s">
        <v>267</v>
      </c>
      <c r="BE129" s="143">
        <f>IF(U129="základná",N129,0)</f>
        <v>0</v>
      </c>
      <c r="BF129" s="143">
        <f>IF(U129="znížená",N129,0)</f>
        <v>0</v>
      </c>
      <c r="BG129" s="143">
        <f>IF(U129="zákl. prenesená",N129,0)</f>
        <v>0</v>
      </c>
      <c r="BH129" s="143">
        <f>IF(U129="zníž. prenesená",N129,0)</f>
        <v>0</v>
      </c>
      <c r="BI129" s="143">
        <f>IF(U129="nulová",N129,0)</f>
        <v>0</v>
      </c>
      <c r="BJ129" s="19" t="s">
        <v>102</v>
      </c>
      <c r="BK129" s="143">
        <f>ROUND(L129*K129,2)</f>
        <v>0</v>
      </c>
      <c r="BL129" s="19" t="s">
        <v>518</v>
      </c>
      <c r="BM129" s="19" t="s">
        <v>306</v>
      </c>
    </row>
    <row r="130" spans="2:65" s="10" customFormat="1" ht="29.85" customHeight="1">
      <c r="B130" s="124"/>
      <c r="D130" s="133" t="s">
        <v>3864</v>
      </c>
      <c r="E130" s="133"/>
      <c r="F130" s="133"/>
      <c r="G130" s="133"/>
      <c r="H130" s="133"/>
      <c r="I130" s="133"/>
      <c r="J130" s="133"/>
      <c r="K130" s="133"/>
      <c r="L130" s="133"/>
      <c r="M130" s="133"/>
      <c r="N130" s="208">
        <f>BK130</f>
        <v>0</v>
      </c>
      <c r="O130" s="209"/>
      <c r="P130" s="209"/>
      <c r="Q130" s="209"/>
      <c r="R130" s="126"/>
      <c r="T130" s="127"/>
      <c r="W130" s="128">
        <f>W131</f>
        <v>0</v>
      </c>
      <c r="Y130" s="128">
        <f>Y131</f>
        <v>0</v>
      </c>
      <c r="AA130" s="129">
        <f>AA131</f>
        <v>0</v>
      </c>
      <c r="AR130" s="130" t="s">
        <v>277</v>
      </c>
      <c r="AT130" s="131" t="s">
        <v>74</v>
      </c>
      <c r="AU130" s="131" t="s">
        <v>83</v>
      </c>
      <c r="AY130" s="130" t="s">
        <v>267</v>
      </c>
      <c r="BK130" s="132">
        <f>BK131</f>
        <v>0</v>
      </c>
    </row>
    <row r="131" spans="2:65" s="1" customFormat="1" ht="25.5" customHeight="1">
      <c r="B131" s="134"/>
      <c r="C131" s="144" t="s">
        <v>289</v>
      </c>
      <c r="D131" s="144" t="s">
        <v>315</v>
      </c>
      <c r="E131" s="145" t="s">
        <v>3907</v>
      </c>
      <c r="F131" s="221" t="s">
        <v>3908</v>
      </c>
      <c r="G131" s="221"/>
      <c r="H131" s="221"/>
      <c r="I131" s="221"/>
      <c r="J131" s="146" t="s">
        <v>322</v>
      </c>
      <c r="K131" s="147">
        <v>4000</v>
      </c>
      <c r="L131" s="222"/>
      <c r="M131" s="222"/>
      <c r="N131" s="222">
        <f>ROUND(L131*K131,2)</f>
        <v>0</v>
      </c>
      <c r="O131" s="220"/>
      <c r="P131" s="220"/>
      <c r="Q131" s="220"/>
      <c r="R131" s="139"/>
      <c r="T131" s="140" t="s">
        <v>5</v>
      </c>
      <c r="U131" s="38" t="s">
        <v>42</v>
      </c>
      <c r="V131" s="141">
        <v>0</v>
      </c>
      <c r="W131" s="141">
        <f>V131*K131</f>
        <v>0</v>
      </c>
      <c r="X131" s="141">
        <v>0</v>
      </c>
      <c r="Y131" s="141">
        <f>X131*K131</f>
        <v>0</v>
      </c>
      <c r="Z131" s="141">
        <v>0</v>
      </c>
      <c r="AA131" s="142">
        <f>Z131*K131</f>
        <v>0</v>
      </c>
      <c r="AR131" s="19" t="s">
        <v>1282</v>
      </c>
      <c r="AT131" s="19" t="s">
        <v>315</v>
      </c>
      <c r="AU131" s="19" t="s">
        <v>102</v>
      </c>
      <c r="AY131" s="19" t="s">
        <v>267</v>
      </c>
      <c r="BE131" s="143">
        <f>IF(U131="základná",N131,0)</f>
        <v>0</v>
      </c>
      <c r="BF131" s="143">
        <f>IF(U131="znížená",N131,0)</f>
        <v>0</v>
      </c>
      <c r="BG131" s="143">
        <f>IF(U131="zákl. prenesená",N131,0)</f>
        <v>0</v>
      </c>
      <c r="BH131" s="143">
        <f>IF(U131="zníž. prenesená",N131,0)</f>
        <v>0</v>
      </c>
      <c r="BI131" s="143">
        <f>IF(U131="nulová",N131,0)</f>
        <v>0</v>
      </c>
      <c r="BJ131" s="19" t="s">
        <v>102</v>
      </c>
      <c r="BK131" s="143">
        <f>ROUND(L131*K131,2)</f>
        <v>0</v>
      </c>
      <c r="BL131" s="19" t="s">
        <v>518</v>
      </c>
      <c r="BM131" s="19" t="s">
        <v>314</v>
      </c>
    </row>
    <row r="132" spans="2:65" s="10" customFormat="1" ht="29.85" customHeight="1">
      <c r="B132" s="124"/>
      <c r="D132" s="133" t="s">
        <v>4028</v>
      </c>
      <c r="E132" s="133"/>
      <c r="F132" s="133"/>
      <c r="G132" s="133"/>
      <c r="H132" s="133"/>
      <c r="I132" s="133"/>
      <c r="J132" s="133"/>
      <c r="K132" s="133"/>
      <c r="L132" s="133"/>
      <c r="M132" s="133"/>
      <c r="N132" s="257">
        <f>BK132</f>
        <v>0</v>
      </c>
      <c r="O132" s="258"/>
      <c r="P132" s="258"/>
      <c r="Q132" s="258"/>
      <c r="R132" s="126"/>
      <c r="T132" s="127"/>
      <c r="W132" s="128">
        <f>W133</f>
        <v>0</v>
      </c>
      <c r="Y132" s="128">
        <f>Y133</f>
        <v>0</v>
      </c>
      <c r="AA132" s="129">
        <f>AA133</f>
        <v>0</v>
      </c>
      <c r="AR132" s="130" t="s">
        <v>277</v>
      </c>
      <c r="AT132" s="131" t="s">
        <v>74</v>
      </c>
      <c r="AU132" s="131" t="s">
        <v>83</v>
      </c>
      <c r="AY132" s="130" t="s">
        <v>267</v>
      </c>
      <c r="BK132" s="132">
        <f>BK133</f>
        <v>0</v>
      </c>
    </row>
    <row r="133" spans="2:65" s="10" customFormat="1" ht="14.85" customHeight="1">
      <c r="B133" s="124"/>
      <c r="D133" s="133" t="s">
        <v>4029</v>
      </c>
      <c r="E133" s="133"/>
      <c r="F133" s="133"/>
      <c r="G133" s="133"/>
      <c r="H133" s="133"/>
      <c r="I133" s="133"/>
      <c r="J133" s="133"/>
      <c r="K133" s="133"/>
      <c r="L133" s="133"/>
      <c r="M133" s="133"/>
      <c r="N133" s="212">
        <f>BK133</f>
        <v>0</v>
      </c>
      <c r="O133" s="213"/>
      <c r="P133" s="213"/>
      <c r="Q133" s="213"/>
      <c r="R133" s="126"/>
      <c r="T133" s="127"/>
      <c r="W133" s="128">
        <f>SUM(W134:W139)</f>
        <v>0</v>
      </c>
      <c r="Y133" s="128">
        <f>SUM(Y134:Y139)</f>
        <v>0</v>
      </c>
      <c r="AA133" s="129">
        <f>SUM(AA134:AA139)</f>
        <v>0</v>
      </c>
      <c r="AR133" s="130" t="s">
        <v>277</v>
      </c>
      <c r="AT133" s="131" t="s">
        <v>74</v>
      </c>
      <c r="AU133" s="131" t="s">
        <v>102</v>
      </c>
      <c r="AY133" s="130" t="s">
        <v>267</v>
      </c>
      <c r="BK133" s="132">
        <f>SUM(BK134:BK139)</f>
        <v>0</v>
      </c>
    </row>
    <row r="134" spans="2:65" s="1" customFormat="1" ht="16.5" customHeight="1">
      <c r="B134" s="134"/>
      <c r="C134" s="135" t="s">
        <v>293</v>
      </c>
      <c r="D134" s="135" t="s">
        <v>268</v>
      </c>
      <c r="E134" s="136" t="s">
        <v>4034</v>
      </c>
      <c r="F134" s="219" t="s">
        <v>3942</v>
      </c>
      <c r="G134" s="219"/>
      <c r="H134" s="219"/>
      <c r="I134" s="219"/>
      <c r="J134" s="137" t="s">
        <v>322</v>
      </c>
      <c r="K134" s="138">
        <v>4000</v>
      </c>
      <c r="L134" s="220"/>
      <c r="M134" s="220"/>
      <c r="N134" s="220">
        <f t="shared" ref="N134:N139" si="0">ROUND(L134*K134,2)</f>
        <v>0</v>
      </c>
      <c r="O134" s="220"/>
      <c r="P134" s="220"/>
      <c r="Q134" s="220"/>
      <c r="R134" s="139"/>
      <c r="T134" s="140" t="s">
        <v>5</v>
      </c>
      <c r="U134" s="38" t="s">
        <v>42</v>
      </c>
      <c r="V134" s="141">
        <v>0</v>
      </c>
      <c r="W134" s="141">
        <f t="shared" ref="W134:W139" si="1">V134*K134</f>
        <v>0</v>
      </c>
      <c r="X134" s="141">
        <v>0</v>
      </c>
      <c r="Y134" s="141">
        <f t="shared" ref="Y134:Y139" si="2">X134*K134</f>
        <v>0</v>
      </c>
      <c r="Z134" s="141">
        <v>0</v>
      </c>
      <c r="AA134" s="142">
        <f t="shared" ref="AA134:AA139" si="3">Z134*K134</f>
        <v>0</v>
      </c>
      <c r="AR134" s="19" t="s">
        <v>518</v>
      </c>
      <c r="AT134" s="19" t="s">
        <v>268</v>
      </c>
      <c r="AU134" s="19" t="s">
        <v>277</v>
      </c>
      <c r="AY134" s="19" t="s">
        <v>267</v>
      </c>
      <c r="BE134" s="143">
        <f t="shared" ref="BE134:BE139" si="4">IF(U134="základná",N134,0)</f>
        <v>0</v>
      </c>
      <c r="BF134" s="143">
        <f t="shared" ref="BF134:BF139" si="5">IF(U134="znížená",N134,0)</f>
        <v>0</v>
      </c>
      <c r="BG134" s="143">
        <f t="shared" ref="BG134:BG139" si="6">IF(U134="zákl. prenesená",N134,0)</f>
        <v>0</v>
      </c>
      <c r="BH134" s="143">
        <f t="shared" ref="BH134:BH139" si="7">IF(U134="zníž. prenesená",N134,0)</f>
        <v>0</v>
      </c>
      <c r="BI134" s="143">
        <f t="shared" ref="BI134:BI139" si="8">IF(U134="nulová",N134,0)</f>
        <v>0</v>
      </c>
      <c r="BJ134" s="19" t="s">
        <v>102</v>
      </c>
      <c r="BK134" s="143">
        <f t="shared" ref="BK134:BK139" si="9">ROUND(L134*K134,2)</f>
        <v>0</v>
      </c>
      <c r="BL134" s="19" t="s">
        <v>518</v>
      </c>
      <c r="BM134" s="19" t="s">
        <v>324</v>
      </c>
    </row>
    <row r="135" spans="2:65" s="1" customFormat="1" ht="16.5" customHeight="1">
      <c r="B135" s="134"/>
      <c r="C135" s="135" t="s">
        <v>297</v>
      </c>
      <c r="D135" s="135" t="s">
        <v>268</v>
      </c>
      <c r="E135" s="136" t="s">
        <v>3943</v>
      </c>
      <c r="F135" s="219" t="s">
        <v>3944</v>
      </c>
      <c r="G135" s="219"/>
      <c r="H135" s="219"/>
      <c r="I135" s="219"/>
      <c r="J135" s="137" t="s">
        <v>322</v>
      </c>
      <c r="K135" s="138">
        <v>4000</v>
      </c>
      <c r="L135" s="220"/>
      <c r="M135" s="220"/>
      <c r="N135" s="220">
        <f t="shared" si="0"/>
        <v>0</v>
      </c>
      <c r="O135" s="220"/>
      <c r="P135" s="220"/>
      <c r="Q135" s="220"/>
      <c r="R135" s="139"/>
      <c r="T135" s="140" t="s">
        <v>5</v>
      </c>
      <c r="U135" s="38" t="s">
        <v>42</v>
      </c>
      <c r="V135" s="141">
        <v>0</v>
      </c>
      <c r="W135" s="141">
        <f t="shared" si="1"/>
        <v>0</v>
      </c>
      <c r="X135" s="141">
        <v>0</v>
      </c>
      <c r="Y135" s="141">
        <f t="shared" si="2"/>
        <v>0</v>
      </c>
      <c r="Z135" s="141">
        <v>0</v>
      </c>
      <c r="AA135" s="142">
        <f t="shared" si="3"/>
        <v>0</v>
      </c>
      <c r="AR135" s="19" t="s">
        <v>518</v>
      </c>
      <c r="AT135" s="19" t="s">
        <v>268</v>
      </c>
      <c r="AU135" s="19" t="s">
        <v>277</v>
      </c>
      <c r="AY135" s="19" t="s">
        <v>267</v>
      </c>
      <c r="BE135" s="143">
        <f t="shared" si="4"/>
        <v>0</v>
      </c>
      <c r="BF135" s="143">
        <f t="shared" si="5"/>
        <v>0</v>
      </c>
      <c r="BG135" s="143">
        <f t="shared" si="6"/>
        <v>0</v>
      </c>
      <c r="BH135" s="143">
        <f t="shared" si="7"/>
        <v>0</v>
      </c>
      <c r="BI135" s="143">
        <f t="shared" si="8"/>
        <v>0</v>
      </c>
      <c r="BJ135" s="19" t="s">
        <v>102</v>
      </c>
      <c r="BK135" s="143">
        <f t="shared" si="9"/>
        <v>0</v>
      </c>
      <c r="BL135" s="19" t="s">
        <v>518</v>
      </c>
      <c r="BM135" s="19" t="s">
        <v>331</v>
      </c>
    </row>
    <row r="136" spans="2:65" s="1" customFormat="1" ht="16.5" customHeight="1">
      <c r="B136" s="134"/>
      <c r="C136" s="135" t="s">
        <v>301</v>
      </c>
      <c r="D136" s="135" t="s">
        <v>268</v>
      </c>
      <c r="E136" s="136" t="s">
        <v>3945</v>
      </c>
      <c r="F136" s="219" t="s">
        <v>3946</v>
      </c>
      <c r="G136" s="219"/>
      <c r="H136" s="219"/>
      <c r="I136" s="219"/>
      <c r="J136" s="137" t="s">
        <v>374</v>
      </c>
      <c r="K136" s="138">
        <v>166</v>
      </c>
      <c r="L136" s="220"/>
      <c r="M136" s="220"/>
      <c r="N136" s="220">
        <f t="shared" si="0"/>
        <v>0</v>
      </c>
      <c r="O136" s="220"/>
      <c r="P136" s="220"/>
      <c r="Q136" s="220"/>
      <c r="R136" s="139"/>
      <c r="T136" s="140" t="s">
        <v>5</v>
      </c>
      <c r="U136" s="38" t="s">
        <v>42</v>
      </c>
      <c r="V136" s="141">
        <v>0</v>
      </c>
      <c r="W136" s="141">
        <f t="shared" si="1"/>
        <v>0</v>
      </c>
      <c r="X136" s="141">
        <v>0</v>
      </c>
      <c r="Y136" s="141">
        <f t="shared" si="2"/>
        <v>0</v>
      </c>
      <c r="Z136" s="141">
        <v>0</v>
      </c>
      <c r="AA136" s="142">
        <f t="shared" si="3"/>
        <v>0</v>
      </c>
      <c r="AR136" s="19" t="s">
        <v>518</v>
      </c>
      <c r="AT136" s="19" t="s">
        <v>268</v>
      </c>
      <c r="AU136" s="19" t="s">
        <v>277</v>
      </c>
      <c r="AY136" s="19" t="s">
        <v>267</v>
      </c>
      <c r="BE136" s="143">
        <f t="shared" si="4"/>
        <v>0</v>
      </c>
      <c r="BF136" s="143">
        <f t="shared" si="5"/>
        <v>0</v>
      </c>
      <c r="BG136" s="143">
        <f t="shared" si="6"/>
        <v>0</v>
      </c>
      <c r="BH136" s="143">
        <f t="shared" si="7"/>
        <v>0</v>
      </c>
      <c r="BI136" s="143">
        <f t="shared" si="8"/>
        <v>0</v>
      </c>
      <c r="BJ136" s="19" t="s">
        <v>102</v>
      </c>
      <c r="BK136" s="143">
        <f t="shared" si="9"/>
        <v>0</v>
      </c>
      <c r="BL136" s="19" t="s">
        <v>518</v>
      </c>
      <c r="BM136" s="19" t="s">
        <v>338</v>
      </c>
    </row>
    <row r="137" spans="2:65" s="1" customFormat="1" ht="16.5" customHeight="1">
      <c r="B137" s="134"/>
      <c r="C137" s="135" t="s">
        <v>306</v>
      </c>
      <c r="D137" s="135" t="s">
        <v>268</v>
      </c>
      <c r="E137" s="136" t="s">
        <v>3947</v>
      </c>
      <c r="F137" s="219" t="s">
        <v>4325</v>
      </c>
      <c r="G137" s="219"/>
      <c r="H137" s="219"/>
      <c r="I137" s="219"/>
      <c r="J137" s="137" t="s">
        <v>374</v>
      </c>
      <c r="K137" s="138">
        <v>83</v>
      </c>
      <c r="L137" s="220"/>
      <c r="M137" s="220"/>
      <c r="N137" s="220">
        <f t="shared" si="0"/>
        <v>0</v>
      </c>
      <c r="O137" s="220"/>
      <c r="P137" s="220"/>
      <c r="Q137" s="220"/>
      <c r="R137" s="139"/>
      <c r="T137" s="140" t="s">
        <v>5</v>
      </c>
      <c r="U137" s="38" t="s">
        <v>42</v>
      </c>
      <c r="V137" s="141">
        <v>0</v>
      </c>
      <c r="W137" s="141">
        <f t="shared" si="1"/>
        <v>0</v>
      </c>
      <c r="X137" s="141">
        <v>0</v>
      </c>
      <c r="Y137" s="141">
        <f t="shared" si="2"/>
        <v>0</v>
      </c>
      <c r="Z137" s="141">
        <v>0</v>
      </c>
      <c r="AA137" s="142">
        <f t="shared" si="3"/>
        <v>0</v>
      </c>
      <c r="AR137" s="19" t="s">
        <v>518</v>
      </c>
      <c r="AT137" s="19" t="s">
        <v>268</v>
      </c>
      <c r="AU137" s="19" t="s">
        <v>277</v>
      </c>
      <c r="AY137" s="19" t="s">
        <v>267</v>
      </c>
      <c r="BE137" s="143">
        <f t="shared" si="4"/>
        <v>0</v>
      </c>
      <c r="BF137" s="143">
        <f t="shared" si="5"/>
        <v>0</v>
      </c>
      <c r="BG137" s="143">
        <f t="shared" si="6"/>
        <v>0</v>
      </c>
      <c r="BH137" s="143">
        <f t="shared" si="7"/>
        <v>0</v>
      </c>
      <c r="BI137" s="143">
        <f t="shared" si="8"/>
        <v>0</v>
      </c>
      <c r="BJ137" s="19" t="s">
        <v>102</v>
      </c>
      <c r="BK137" s="143">
        <f t="shared" si="9"/>
        <v>0</v>
      </c>
      <c r="BL137" s="19" t="s">
        <v>518</v>
      </c>
      <c r="BM137" s="19" t="s">
        <v>10</v>
      </c>
    </row>
    <row r="138" spans="2:65" s="1" customFormat="1" ht="16.5" customHeight="1">
      <c r="B138" s="134"/>
      <c r="C138" s="135" t="s">
        <v>310</v>
      </c>
      <c r="D138" s="135" t="s">
        <v>268</v>
      </c>
      <c r="E138" s="136" t="s">
        <v>3948</v>
      </c>
      <c r="F138" s="219" t="s">
        <v>3949</v>
      </c>
      <c r="G138" s="219"/>
      <c r="H138" s="219"/>
      <c r="I138" s="219"/>
      <c r="J138" s="137" t="s">
        <v>374</v>
      </c>
      <c r="K138" s="138">
        <v>0</v>
      </c>
      <c r="L138" s="220"/>
      <c r="M138" s="220"/>
      <c r="N138" s="220">
        <f t="shared" si="0"/>
        <v>0</v>
      </c>
      <c r="O138" s="220"/>
      <c r="P138" s="220"/>
      <c r="Q138" s="220"/>
      <c r="R138" s="139"/>
      <c r="T138" s="140" t="s">
        <v>5</v>
      </c>
      <c r="U138" s="38" t="s">
        <v>42</v>
      </c>
      <c r="V138" s="141">
        <v>0</v>
      </c>
      <c r="W138" s="141">
        <f t="shared" si="1"/>
        <v>0</v>
      </c>
      <c r="X138" s="141">
        <v>0</v>
      </c>
      <c r="Y138" s="141">
        <f t="shared" si="2"/>
        <v>0</v>
      </c>
      <c r="Z138" s="141">
        <v>0</v>
      </c>
      <c r="AA138" s="142">
        <f t="shared" si="3"/>
        <v>0</v>
      </c>
      <c r="AR138" s="19" t="s">
        <v>518</v>
      </c>
      <c r="AT138" s="19" t="s">
        <v>268</v>
      </c>
      <c r="AU138" s="19" t="s">
        <v>277</v>
      </c>
      <c r="AY138" s="19" t="s">
        <v>267</v>
      </c>
      <c r="BE138" s="143">
        <f t="shared" si="4"/>
        <v>0</v>
      </c>
      <c r="BF138" s="143">
        <f t="shared" si="5"/>
        <v>0</v>
      </c>
      <c r="BG138" s="143">
        <f t="shared" si="6"/>
        <v>0</v>
      </c>
      <c r="BH138" s="143">
        <f t="shared" si="7"/>
        <v>0</v>
      </c>
      <c r="BI138" s="143">
        <f t="shared" si="8"/>
        <v>0</v>
      </c>
      <c r="BJ138" s="19" t="s">
        <v>102</v>
      </c>
      <c r="BK138" s="143">
        <f t="shared" si="9"/>
        <v>0</v>
      </c>
      <c r="BL138" s="19" t="s">
        <v>518</v>
      </c>
      <c r="BM138" s="19" t="s">
        <v>352</v>
      </c>
    </row>
    <row r="139" spans="2:65" s="1" customFormat="1" ht="16.5" customHeight="1">
      <c r="B139" s="134"/>
      <c r="C139" s="135" t="s">
        <v>314</v>
      </c>
      <c r="D139" s="135" t="s">
        <v>268</v>
      </c>
      <c r="E139" s="136" t="s">
        <v>2970</v>
      </c>
      <c r="F139" s="219" t="s">
        <v>3950</v>
      </c>
      <c r="G139" s="219"/>
      <c r="H139" s="219"/>
      <c r="I139" s="219"/>
      <c r="J139" s="137" t="s">
        <v>374</v>
      </c>
      <c r="K139" s="138">
        <v>166</v>
      </c>
      <c r="L139" s="220"/>
      <c r="M139" s="220"/>
      <c r="N139" s="220">
        <f t="shared" si="0"/>
        <v>0</v>
      </c>
      <c r="O139" s="220"/>
      <c r="P139" s="220"/>
      <c r="Q139" s="220"/>
      <c r="R139" s="139"/>
      <c r="T139" s="140" t="s">
        <v>5</v>
      </c>
      <c r="U139" s="38" t="s">
        <v>42</v>
      </c>
      <c r="V139" s="141">
        <v>0</v>
      </c>
      <c r="W139" s="141">
        <f t="shared" si="1"/>
        <v>0</v>
      </c>
      <c r="X139" s="141">
        <v>0</v>
      </c>
      <c r="Y139" s="141">
        <f t="shared" si="2"/>
        <v>0</v>
      </c>
      <c r="Z139" s="141">
        <v>0</v>
      </c>
      <c r="AA139" s="142">
        <f t="shared" si="3"/>
        <v>0</v>
      </c>
      <c r="AR139" s="19" t="s">
        <v>518</v>
      </c>
      <c r="AT139" s="19" t="s">
        <v>268</v>
      </c>
      <c r="AU139" s="19" t="s">
        <v>277</v>
      </c>
      <c r="AY139" s="19" t="s">
        <v>267</v>
      </c>
      <c r="BE139" s="143">
        <f t="shared" si="4"/>
        <v>0</v>
      </c>
      <c r="BF139" s="143">
        <f t="shared" si="5"/>
        <v>0</v>
      </c>
      <c r="BG139" s="143">
        <f t="shared" si="6"/>
        <v>0</v>
      </c>
      <c r="BH139" s="143">
        <f t="shared" si="7"/>
        <v>0</v>
      </c>
      <c r="BI139" s="143">
        <f t="shared" si="8"/>
        <v>0</v>
      </c>
      <c r="BJ139" s="19" t="s">
        <v>102</v>
      </c>
      <c r="BK139" s="143">
        <f t="shared" si="9"/>
        <v>0</v>
      </c>
      <c r="BL139" s="19" t="s">
        <v>518</v>
      </c>
      <c r="BM139" s="19" t="s">
        <v>360</v>
      </c>
    </row>
    <row r="140" spans="2:65" s="10" customFormat="1" ht="29.85" customHeight="1">
      <c r="B140" s="124"/>
      <c r="D140" s="133" t="s">
        <v>4030</v>
      </c>
      <c r="E140" s="133"/>
      <c r="F140" s="133"/>
      <c r="G140" s="133"/>
      <c r="H140" s="133"/>
      <c r="I140" s="133"/>
      <c r="J140" s="133"/>
      <c r="K140" s="133"/>
      <c r="L140" s="133"/>
      <c r="M140" s="133"/>
      <c r="N140" s="257">
        <f>BK140</f>
        <v>0</v>
      </c>
      <c r="O140" s="258"/>
      <c r="P140" s="258"/>
      <c r="Q140" s="258"/>
      <c r="R140" s="126"/>
      <c r="T140" s="127"/>
      <c r="W140" s="128">
        <f>W141+W144</f>
        <v>0</v>
      </c>
      <c r="Y140" s="128">
        <f>Y141+Y144</f>
        <v>0</v>
      </c>
      <c r="AA140" s="129">
        <f>AA141+AA144</f>
        <v>0</v>
      </c>
      <c r="AR140" s="130" t="s">
        <v>277</v>
      </c>
      <c r="AT140" s="131" t="s">
        <v>74</v>
      </c>
      <c r="AU140" s="131" t="s">
        <v>83</v>
      </c>
      <c r="AY140" s="130" t="s">
        <v>267</v>
      </c>
      <c r="BK140" s="132">
        <f>BK141+BK144</f>
        <v>0</v>
      </c>
    </row>
    <row r="141" spans="2:65" s="10" customFormat="1" ht="14.85" customHeight="1">
      <c r="B141" s="124"/>
      <c r="D141" s="133" t="s">
        <v>4031</v>
      </c>
      <c r="E141" s="133"/>
      <c r="F141" s="133"/>
      <c r="G141" s="133"/>
      <c r="H141" s="133"/>
      <c r="I141" s="133"/>
      <c r="J141" s="133"/>
      <c r="K141" s="133"/>
      <c r="L141" s="133"/>
      <c r="M141" s="133"/>
      <c r="N141" s="212">
        <f>BK141</f>
        <v>0</v>
      </c>
      <c r="O141" s="213"/>
      <c r="P141" s="213"/>
      <c r="Q141" s="213"/>
      <c r="R141" s="126"/>
      <c r="T141" s="127"/>
      <c r="W141" s="128">
        <f>SUM(W142:W143)</f>
        <v>0</v>
      </c>
      <c r="Y141" s="128">
        <f>SUM(Y142:Y143)</f>
        <v>0</v>
      </c>
      <c r="AA141" s="129">
        <f>SUM(AA142:AA143)</f>
        <v>0</v>
      </c>
      <c r="AR141" s="130" t="s">
        <v>277</v>
      </c>
      <c r="AT141" s="131" t="s">
        <v>74</v>
      </c>
      <c r="AU141" s="131" t="s">
        <v>102</v>
      </c>
      <c r="AY141" s="130" t="s">
        <v>267</v>
      </c>
      <c r="BK141" s="132">
        <f>SUM(BK142:BK143)</f>
        <v>0</v>
      </c>
    </row>
    <row r="142" spans="2:65" s="1" customFormat="1" ht="25.5" customHeight="1">
      <c r="B142" s="134"/>
      <c r="C142" s="144" t="s">
        <v>319</v>
      </c>
      <c r="D142" s="144" t="s">
        <v>315</v>
      </c>
      <c r="E142" s="145" t="s">
        <v>3963</v>
      </c>
      <c r="F142" s="221" t="s">
        <v>3964</v>
      </c>
      <c r="G142" s="221"/>
      <c r="H142" s="221"/>
      <c r="I142" s="221"/>
      <c r="J142" s="146" t="s">
        <v>374</v>
      </c>
      <c r="K142" s="147">
        <v>15</v>
      </c>
      <c r="L142" s="222"/>
      <c r="M142" s="222"/>
      <c r="N142" s="222">
        <f>ROUND(L142*K142,2)</f>
        <v>0</v>
      </c>
      <c r="O142" s="220"/>
      <c r="P142" s="220"/>
      <c r="Q142" s="220"/>
      <c r="R142" s="139"/>
      <c r="T142" s="140" t="s">
        <v>5</v>
      </c>
      <c r="U142" s="38" t="s">
        <v>42</v>
      </c>
      <c r="V142" s="141">
        <v>0</v>
      </c>
      <c r="W142" s="141">
        <f>V142*K142</f>
        <v>0</v>
      </c>
      <c r="X142" s="141">
        <v>0</v>
      </c>
      <c r="Y142" s="141">
        <f>X142*K142</f>
        <v>0</v>
      </c>
      <c r="Z142" s="141">
        <v>0</v>
      </c>
      <c r="AA142" s="142">
        <f>Z142*K142</f>
        <v>0</v>
      </c>
      <c r="AR142" s="19" t="s">
        <v>1282</v>
      </c>
      <c r="AT142" s="19" t="s">
        <v>315</v>
      </c>
      <c r="AU142" s="19" t="s">
        <v>277</v>
      </c>
      <c r="AY142" s="19" t="s">
        <v>267</v>
      </c>
      <c r="BE142" s="143">
        <f>IF(U142="základná",N142,0)</f>
        <v>0</v>
      </c>
      <c r="BF142" s="143">
        <f>IF(U142="znížená",N142,0)</f>
        <v>0</v>
      </c>
      <c r="BG142" s="143">
        <f>IF(U142="zákl. prenesená",N142,0)</f>
        <v>0</v>
      </c>
      <c r="BH142" s="143">
        <f>IF(U142="zníž. prenesená",N142,0)</f>
        <v>0</v>
      </c>
      <c r="BI142" s="143">
        <f>IF(U142="nulová",N142,0)</f>
        <v>0</v>
      </c>
      <c r="BJ142" s="19" t="s">
        <v>102</v>
      </c>
      <c r="BK142" s="143">
        <f>ROUND(L142*K142,2)</f>
        <v>0</v>
      </c>
      <c r="BL142" s="19" t="s">
        <v>518</v>
      </c>
      <c r="BM142" s="19" t="s">
        <v>368</v>
      </c>
    </row>
    <row r="143" spans="2:65" s="1" customFormat="1" ht="16.5" customHeight="1">
      <c r="B143" s="134"/>
      <c r="C143" s="144" t="s">
        <v>324</v>
      </c>
      <c r="D143" s="144" t="s">
        <v>315</v>
      </c>
      <c r="E143" s="145" t="s">
        <v>4035</v>
      </c>
      <c r="F143" s="221" t="s">
        <v>4036</v>
      </c>
      <c r="G143" s="221"/>
      <c r="H143" s="221"/>
      <c r="I143" s="221"/>
      <c r="J143" s="146" t="s">
        <v>374</v>
      </c>
      <c r="K143" s="147">
        <v>15</v>
      </c>
      <c r="L143" s="222"/>
      <c r="M143" s="222"/>
      <c r="N143" s="222">
        <f>ROUND(L143*K143,2)</f>
        <v>0</v>
      </c>
      <c r="O143" s="220"/>
      <c r="P143" s="220"/>
      <c r="Q143" s="220"/>
      <c r="R143" s="139"/>
      <c r="T143" s="140" t="s">
        <v>5</v>
      </c>
      <c r="U143" s="38" t="s">
        <v>42</v>
      </c>
      <c r="V143" s="141">
        <v>0</v>
      </c>
      <c r="W143" s="141">
        <f>V143*K143</f>
        <v>0</v>
      </c>
      <c r="X143" s="141">
        <v>0</v>
      </c>
      <c r="Y143" s="141">
        <f>X143*K143</f>
        <v>0</v>
      </c>
      <c r="Z143" s="141">
        <v>0</v>
      </c>
      <c r="AA143" s="142">
        <f>Z143*K143</f>
        <v>0</v>
      </c>
      <c r="AR143" s="19" t="s">
        <v>1282</v>
      </c>
      <c r="AT143" s="19" t="s">
        <v>315</v>
      </c>
      <c r="AU143" s="19" t="s">
        <v>277</v>
      </c>
      <c r="AY143" s="19" t="s">
        <v>267</v>
      </c>
      <c r="BE143" s="143">
        <f>IF(U143="základná",N143,0)</f>
        <v>0</v>
      </c>
      <c r="BF143" s="143">
        <f>IF(U143="znížená",N143,0)</f>
        <v>0</v>
      </c>
      <c r="BG143" s="143">
        <f>IF(U143="zákl. prenesená",N143,0)</f>
        <v>0</v>
      </c>
      <c r="BH143" s="143">
        <f>IF(U143="zníž. prenesená",N143,0)</f>
        <v>0</v>
      </c>
      <c r="BI143" s="143">
        <f>IF(U143="nulová",N143,0)</f>
        <v>0</v>
      </c>
      <c r="BJ143" s="19" t="s">
        <v>102</v>
      </c>
      <c r="BK143" s="143">
        <f>ROUND(L143*K143,2)</f>
        <v>0</v>
      </c>
      <c r="BL143" s="19" t="s">
        <v>518</v>
      </c>
      <c r="BM143" s="19" t="s">
        <v>376</v>
      </c>
    </row>
    <row r="144" spans="2:65" s="10" customFormat="1" ht="22.35" customHeight="1">
      <c r="B144" s="124"/>
      <c r="D144" s="133" t="s">
        <v>4032</v>
      </c>
      <c r="E144" s="133"/>
      <c r="F144" s="133"/>
      <c r="G144" s="133"/>
      <c r="H144" s="133"/>
      <c r="I144" s="133"/>
      <c r="J144" s="133"/>
      <c r="K144" s="133"/>
      <c r="L144" s="133"/>
      <c r="M144" s="133"/>
      <c r="N144" s="208">
        <f>BK144</f>
        <v>0</v>
      </c>
      <c r="O144" s="209"/>
      <c r="P144" s="209"/>
      <c r="Q144" s="209"/>
      <c r="R144" s="126"/>
      <c r="T144" s="127"/>
      <c r="W144" s="128">
        <f>SUM(W145:W148)</f>
        <v>0</v>
      </c>
      <c r="Y144" s="128">
        <f>SUM(Y145:Y148)</f>
        <v>0</v>
      </c>
      <c r="AA144" s="129">
        <f>SUM(AA145:AA148)</f>
        <v>0</v>
      </c>
      <c r="AR144" s="130" t="s">
        <v>277</v>
      </c>
      <c r="AT144" s="131" t="s">
        <v>74</v>
      </c>
      <c r="AU144" s="131" t="s">
        <v>102</v>
      </c>
      <c r="AY144" s="130" t="s">
        <v>267</v>
      </c>
      <c r="BK144" s="132">
        <f>SUM(BK145:BK148)</f>
        <v>0</v>
      </c>
    </row>
    <row r="145" spans="2:65" s="1" customFormat="1" ht="16.5" customHeight="1">
      <c r="B145" s="134"/>
      <c r="C145" s="144" t="s">
        <v>327</v>
      </c>
      <c r="D145" s="144" t="s">
        <v>315</v>
      </c>
      <c r="E145" s="145" t="s">
        <v>4037</v>
      </c>
      <c r="F145" s="221" t="s">
        <v>4038</v>
      </c>
      <c r="G145" s="221"/>
      <c r="H145" s="221"/>
      <c r="I145" s="221"/>
      <c r="J145" s="146" t="s">
        <v>322</v>
      </c>
      <c r="K145" s="147">
        <v>1380</v>
      </c>
      <c r="L145" s="222"/>
      <c r="M145" s="222"/>
      <c r="N145" s="222">
        <f>ROUND(L145*K145,2)</f>
        <v>0</v>
      </c>
      <c r="O145" s="220"/>
      <c r="P145" s="220"/>
      <c r="Q145" s="220"/>
      <c r="R145" s="139"/>
      <c r="T145" s="140" t="s">
        <v>5</v>
      </c>
      <c r="U145" s="38" t="s">
        <v>42</v>
      </c>
      <c r="V145" s="141">
        <v>0</v>
      </c>
      <c r="W145" s="141">
        <f>V145*K145</f>
        <v>0</v>
      </c>
      <c r="X145" s="141">
        <v>0</v>
      </c>
      <c r="Y145" s="141">
        <f>X145*K145</f>
        <v>0</v>
      </c>
      <c r="Z145" s="141">
        <v>0</v>
      </c>
      <c r="AA145" s="142">
        <f>Z145*K145</f>
        <v>0</v>
      </c>
      <c r="AR145" s="19" t="s">
        <v>1282</v>
      </c>
      <c r="AT145" s="19" t="s">
        <v>315</v>
      </c>
      <c r="AU145" s="19" t="s">
        <v>277</v>
      </c>
      <c r="AY145" s="19" t="s">
        <v>267</v>
      </c>
      <c r="BE145" s="143">
        <f>IF(U145="základná",N145,0)</f>
        <v>0</v>
      </c>
      <c r="BF145" s="143">
        <f>IF(U145="znížená",N145,0)</f>
        <v>0</v>
      </c>
      <c r="BG145" s="143">
        <f>IF(U145="zákl. prenesená",N145,0)</f>
        <v>0</v>
      </c>
      <c r="BH145" s="143">
        <f>IF(U145="zníž. prenesená",N145,0)</f>
        <v>0</v>
      </c>
      <c r="BI145" s="143">
        <f>IF(U145="nulová",N145,0)</f>
        <v>0</v>
      </c>
      <c r="BJ145" s="19" t="s">
        <v>102</v>
      </c>
      <c r="BK145" s="143">
        <f>ROUND(L145*K145,2)</f>
        <v>0</v>
      </c>
      <c r="BL145" s="19" t="s">
        <v>518</v>
      </c>
      <c r="BM145" s="19" t="s">
        <v>384</v>
      </c>
    </row>
    <row r="146" spans="2:65" s="1" customFormat="1" ht="25.5" customHeight="1">
      <c r="B146" s="134"/>
      <c r="C146" s="144" t="s">
        <v>331</v>
      </c>
      <c r="D146" s="144" t="s">
        <v>315</v>
      </c>
      <c r="E146" s="145" t="s">
        <v>2973</v>
      </c>
      <c r="F146" s="221" t="s">
        <v>2974</v>
      </c>
      <c r="G146" s="221"/>
      <c r="H146" s="221"/>
      <c r="I146" s="221"/>
      <c r="J146" s="146" t="s">
        <v>374</v>
      </c>
      <c r="K146" s="147">
        <v>12</v>
      </c>
      <c r="L146" s="222"/>
      <c r="M146" s="222"/>
      <c r="N146" s="222">
        <f>ROUND(L146*K146,2)</f>
        <v>0</v>
      </c>
      <c r="O146" s="220"/>
      <c r="P146" s="220"/>
      <c r="Q146" s="220"/>
      <c r="R146" s="139"/>
      <c r="T146" s="140" t="s">
        <v>5</v>
      </c>
      <c r="U146" s="38" t="s">
        <v>42</v>
      </c>
      <c r="V146" s="141">
        <v>0</v>
      </c>
      <c r="W146" s="141">
        <f>V146*K146</f>
        <v>0</v>
      </c>
      <c r="X146" s="141">
        <v>0</v>
      </c>
      <c r="Y146" s="141">
        <f>X146*K146</f>
        <v>0</v>
      </c>
      <c r="Z146" s="141">
        <v>0</v>
      </c>
      <c r="AA146" s="142">
        <f>Z146*K146</f>
        <v>0</v>
      </c>
      <c r="AR146" s="19" t="s">
        <v>1282</v>
      </c>
      <c r="AT146" s="19" t="s">
        <v>315</v>
      </c>
      <c r="AU146" s="19" t="s">
        <v>277</v>
      </c>
      <c r="AY146" s="19" t="s">
        <v>267</v>
      </c>
      <c r="BE146" s="143">
        <f>IF(U146="základná",N146,0)</f>
        <v>0</v>
      </c>
      <c r="BF146" s="143">
        <f>IF(U146="znížená",N146,0)</f>
        <v>0</v>
      </c>
      <c r="BG146" s="143">
        <f>IF(U146="zákl. prenesená",N146,0)</f>
        <v>0</v>
      </c>
      <c r="BH146" s="143">
        <f>IF(U146="zníž. prenesená",N146,0)</f>
        <v>0</v>
      </c>
      <c r="BI146" s="143">
        <f>IF(U146="nulová",N146,0)</f>
        <v>0</v>
      </c>
      <c r="BJ146" s="19" t="s">
        <v>102</v>
      </c>
      <c r="BK146" s="143">
        <f>ROUND(L146*K146,2)</f>
        <v>0</v>
      </c>
      <c r="BL146" s="19" t="s">
        <v>518</v>
      </c>
      <c r="BM146" s="19" t="s">
        <v>392</v>
      </c>
    </row>
    <row r="147" spans="2:65" s="1" customFormat="1" ht="16.5" customHeight="1">
      <c r="B147" s="134"/>
      <c r="C147" s="144" t="s">
        <v>334</v>
      </c>
      <c r="D147" s="144" t="s">
        <v>315</v>
      </c>
      <c r="E147" s="145" t="s">
        <v>4039</v>
      </c>
      <c r="F147" s="221" t="s">
        <v>4324</v>
      </c>
      <c r="G147" s="221"/>
      <c r="H147" s="221"/>
      <c r="I147" s="221"/>
      <c r="J147" s="146" t="s">
        <v>374</v>
      </c>
      <c r="K147" s="147">
        <v>3</v>
      </c>
      <c r="L147" s="222"/>
      <c r="M147" s="222"/>
      <c r="N147" s="222">
        <f>ROUND(L147*K147,2)</f>
        <v>0</v>
      </c>
      <c r="O147" s="220"/>
      <c r="P147" s="220"/>
      <c r="Q147" s="220"/>
      <c r="R147" s="139"/>
      <c r="T147" s="140" t="s">
        <v>5</v>
      </c>
      <c r="U147" s="38" t="s">
        <v>42</v>
      </c>
      <c r="V147" s="141">
        <v>0</v>
      </c>
      <c r="W147" s="141">
        <f>V147*K147</f>
        <v>0</v>
      </c>
      <c r="X147" s="141">
        <v>0</v>
      </c>
      <c r="Y147" s="141">
        <f>X147*K147</f>
        <v>0</v>
      </c>
      <c r="Z147" s="141">
        <v>0</v>
      </c>
      <c r="AA147" s="142">
        <f>Z147*K147</f>
        <v>0</v>
      </c>
      <c r="AR147" s="19" t="s">
        <v>1282</v>
      </c>
      <c r="AT147" s="19" t="s">
        <v>315</v>
      </c>
      <c r="AU147" s="19" t="s">
        <v>277</v>
      </c>
      <c r="AY147" s="19" t="s">
        <v>267</v>
      </c>
      <c r="BE147" s="143">
        <f>IF(U147="základná",N147,0)</f>
        <v>0</v>
      </c>
      <c r="BF147" s="143">
        <f>IF(U147="znížená",N147,0)</f>
        <v>0</v>
      </c>
      <c r="BG147" s="143">
        <f>IF(U147="zákl. prenesená",N147,0)</f>
        <v>0</v>
      </c>
      <c r="BH147" s="143">
        <f>IF(U147="zníž. prenesená",N147,0)</f>
        <v>0</v>
      </c>
      <c r="BI147" s="143">
        <f>IF(U147="nulová",N147,0)</f>
        <v>0</v>
      </c>
      <c r="BJ147" s="19" t="s">
        <v>102</v>
      </c>
      <c r="BK147" s="143">
        <f>ROUND(L147*K147,2)</f>
        <v>0</v>
      </c>
      <c r="BL147" s="19" t="s">
        <v>518</v>
      </c>
      <c r="BM147" s="19" t="s">
        <v>400</v>
      </c>
    </row>
    <row r="148" spans="2:65" s="1" customFormat="1" ht="16.5" customHeight="1">
      <c r="B148" s="134"/>
      <c r="C148" s="144" t="s">
        <v>338</v>
      </c>
      <c r="D148" s="144" t="s">
        <v>315</v>
      </c>
      <c r="E148" s="145" t="s">
        <v>4040</v>
      </c>
      <c r="F148" s="221" t="s">
        <v>4041</v>
      </c>
      <c r="G148" s="221"/>
      <c r="H148" s="221"/>
      <c r="I148" s="221"/>
      <c r="J148" s="146" t="s">
        <v>785</v>
      </c>
      <c r="K148" s="147">
        <v>1</v>
      </c>
      <c r="L148" s="222"/>
      <c r="M148" s="222"/>
      <c r="N148" s="222">
        <f>ROUND(L148*K148,2)</f>
        <v>0</v>
      </c>
      <c r="O148" s="220"/>
      <c r="P148" s="220"/>
      <c r="Q148" s="220"/>
      <c r="R148" s="139"/>
      <c r="T148" s="140" t="s">
        <v>5</v>
      </c>
      <c r="U148" s="38" t="s">
        <v>42</v>
      </c>
      <c r="V148" s="141">
        <v>0</v>
      </c>
      <c r="W148" s="141">
        <f>V148*K148</f>
        <v>0</v>
      </c>
      <c r="X148" s="141">
        <v>0</v>
      </c>
      <c r="Y148" s="141">
        <f>X148*K148</f>
        <v>0</v>
      </c>
      <c r="Z148" s="141">
        <v>0</v>
      </c>
      <c r="AA148" s="142">
        <f>Z148*K148</f>
        <v>0</v>
      </c>
      <c r="AR148" s="19" t="s">
        <v>1282</v>
      </c>
      <c r="AT148" s="19" t="s">
        <v>315</v>
      </c>
      <c r="AU148" s="19" t="s">
        <v>277</v>
      </c>
      <c r="AY148" s="19" t="s">
        <v>267</v>
      </c>
      <c r="BE148" s="143">
        <f>IF(U148="základná",N148,0)</f>
        <v>0</v>
      </c>
      <c r="BF148" s="143">
        <f>IF(U148="znížená",N148,0)</f>
        <v>0</v>
      </c>
      <c r="BG148" s="143">
        <f>IF(U148="zákl. prenesená",N148,0)</f>
        <v>0</v>
      </c>
      <c r="BH148" s="143">
        <f>IF(U148="zníž. prenesená",N148,0)</f>
        <v>0</v>
      </c>
      <c r="BI148" s="143">
        <f>IF(U148="nulová",N148,0)</f>
        <v>0</v>
      </c>
      <c r="BJ148" s="19" t="s">
        <v>102</v>
      </c>
      <c r="BK148" s="143">
        <f>ROUND(L148*K148,2)</f>
        <v>0</v>
      </c>
      <c r="BL148" s="19" t="s">
        <v>518</v>
      </c>
      <c r="BM148" s="19" t="s">
        <v>408</v>
      </c>
    </row>
    <row r="149" spans="2:65" s="10" customFormat="1" ht="29.85" customHeight="1">
      <c r="B149" s="124"/>
      <c r="D149" s="133" t="s">
        <v>3873</v>
      </c>
      <c r="E149" s="133"/>
      <c r="F149" s="133"/>
      <c r="G149" s="133"/>
      <c r="H149" s="133"/>
      <c r="I149" s="133"/>
      <c r="J149" s="133"/>
      <c r="K149" s="133"/>
      <c r="L149" s="133"/>
      <c r="M149" s="133"/>
      <c r="N149" s="208">
        <f>BK149</f>
        <v>0</v>
      </c>
      <c r="O149" s="209"/>
      <c r="P149" s="209"/>
      <c r="Q149" s="209"/>
      <c r="R149" s="126"/>
      <c r="T149" s="127"/>
      <c r="W149" s="128">
        <f>SUM(W150:W157)</f>
        <v>0</v>
      </c>
      <c r="Y149" s="128">
        <f>SUM(Y150:Y157)</f>
        <v>0</v>
      </c>
      <c r="AA149" s="129">
        <f>SUM(AA150:AA157)</f>
        <v>0</v>
      </c>
      <c r="AR149" s="130" t="s">
        <v>277</v>
      </c>
      <c r="AT149" s="131" t="s">
        <v>74</v>
      </c>
      <c r="AU149" s="131" t="s">
        <v>83</v>
      </c>
      <c r="AY149" s="130" t="s">
        <v>267</v>
      </c>
      <c r="BK149" s="132">
        <f>SUM(BK150:BK157)</f>
        <v>0</v>
      </c>
    </row>
    <row r="150" spans="2:65" s="1" customFormat="1" ht="16.5" customHeight="1">
      <c r="B150" s="134"/>
      <c r="C150" s="135" t="s">
        <v>342</v>
      </c>
      <c r="D150" s="135" t="s">
        <v>268</v>
      </c>
      <c r="E150" s="136" t="s">
        <v>3996</v>
      </c>
      <c r="F150" s="219" t="s">
        <v>3997</v>
      </c>
      <c r="G150" s="219"/>
      <c r="H150" s="219"/>
      <c r="I150" s="219"/>
      <c r="J150" s="137" t="s">
        <v>322</v>
      </c>
      <c r="K150" s="138">
        <v>1500</v>
      </c>
      <c r="L150" s="220"/>
      <c r="M150" s="220"/>
      <c r="N150" s="220">
        <f t="shared" ref="N150:N157" si="10">ROUND(L150*K150,2)</f>
        <v>0</v>
      </c>
      <c r="O150" s="220"/>
      <c r="P150" s="220"/>
      <c r="Q150" s="220"/>
      <c r="R150" s="139"/>
      <c r="T150" s="140" t="s">
        <v>5</v>
      </c>
      <c r="U150" s="38" t="s">
        <v>42</v>
      </c>
      <c r="V150" s="141">
        <v>0</v>
      </c>
      <c r="W150" s="141">
        <f t="shared" ref="W150:W157" si="11">V150*K150</f>
        <v>0</v>
      </c>
      <c r="X150" s="141">
        <v>0</v>
      </c>
      <c r="Y150" s="141">
        <f t="shared" ref="Y150:Y157" si="12">X150*K150</f>
        <v>0</v>
      </c>
      <c r="Z150" s="141">
        <v>0</v>
      </c>
      <c r="AA150" s="142">
        <f t="shared" ref="AA150:AA157" si="13">Z150*K150</f>
        <v>0</v>
      </c>
      <c r="AR150" s="19" t="s">
        <v>518</v>
      </c>
      <c r="AT150" s="19" t="s">
        <v>268</v>
      </c>
      <c r="AU150" s="19" t="s">
        <v>102</v>
      </c>
      <c r="AY150" s="19" t="s">
        <v>267</v>
      </c>
      <c r="BE150" s="143">
        <f t="shared" ref="BE150:BE157" si="14">IF(U150="základná",N150,0)</f>
        <v>0</v>
      </c>
      <c r="BF150" s="143">
        <f t="shared" ref="BF150:BF157" si="15">IF(U150="znížená",N150,0)</f>
        <v>0</v>
      </c>
      <c r="BG150" s="143">
        <f t="shared" ref="BG150:BG157" si="16">IF(U150="zákl. prenesená",N150,0)</f>
        <v>0</v>
      </c>
      <c r="BH150" s="143">
        <f t="shared" ref="BH150:BH157" si="17">IF(U150="zníž. prenesená",N150,0)</f>
        <v>0</v>
      </c>
      <c r="BI150" s="143">
        <f t="shared" ref="BI150:BI157" si="18">IF(U150="nulová",N150,0)</f>
        <v>0</v>
      </c>
      <c r="BJ150" s="19" t="s">
        <v>102</v>
      </c>
      <c r="BK150" s="143">
        <f t="shared" ref="BK150:BK157" si="19">ROUND(L150*K150,2)</f>
        <v>0</v>
      </c>
      <c r="BL150" s="19" t="s">
        <v>518</v>
      </c>
      <c r="BM150" s="19" t="s">
        <v>416</v>
      </c>
    </row>
    <row r="151" spans="2:65" s="1" customFormat="1" ht="16.5" customHeight="1">
      <c r="B151" s="134"/>
      <c r="C151" s="135" t="s">
        <v>10</v>
      </c>
      <c r="D151" s="135" t="s">
        <v>268</v>
      </c>
      <c r="E151" s="136" t="s">
        <v>4002</v>
      </c>
      <c r="F151" s="219" t="s">
        <v>4003</v>
      </c>
      <c r="G151" s="219"/>
      <c r="H151" s="219"/>
      <c r="I151" s="219"/>
      <c r="J151" s="137" t="s">
        <v>322</v>
      </c>
      <c r="K151" s="138">
        <v>1380</v>
      </c>
      <c r="L151" s="220"/>
      <c r="M151" s="220"/>
      <c r="N151" s="220">
        <f t="shared" si="10"/>
        <v>0</v>
      </c>
      <c r="O151" s="220"/>
      <c r="P151" s="220"/>
      <c r="Q151" s="220"/>
      <c r="R151" s="139"/>
      <c r="T151" s="140" t="s">
        <v>5</v>
      </c>
      <c r="U151" s="38" t="s">
        <v>42</v>
      </c>
      <c r="V151" s="141">
        <v>0</v>
      </c>
      <c r="W151" s="141">
        <f t="shared" si="11"/>
        <v>0</v>
      </c>
      <c r="X151" s="141">
        <v>0</v>
      </c>
      <c r="Y151" s="141">
        <f t="shared" si="12"/>
        <v>0</v>
      </c>
      <c r="Z151" s="141">
        <v>0</v>
      </c>
      <c r="AA151" s="142">
        <f t="shared" si="13"/>
        <v>0</v>
      </c>
      <c r="AR151" s="19" t="s">
        <v>518</v>
      </c>
      <c r="AT151" s="19" t="s">
        <v>268</v>
      </c>
      <c r="AU151" s="19" t="s">
        <v>102</v>
      </c>
      <c r="AY151" s="19" t="s">
        <v>267</v>
      </c>
      <c r="BE151" s="143">
        <f t="shared" si="14"/>
        <v>0</v>
      </c>
      <c r="BF151" s="143">
        <f t="shared" si="15"/>
        <v>0</v>
      </c>
      <c r="BG151" s="143">
        <f t="shared" si="16"/>
        <v>0</v>
      </c>
      <c r="BH151" s="143">
        <f t="shared" si="17"/>
        <v>0</v>
      </c>
      <c r="BI151" s="143">
        <f t="shared" si="18"/>
        <v>0</v>
      </c>
      <c r="BJ151" s="19" t="s">
        <v>102</v>
      </c>
      <c r="BK151" s="143">
        <f t="shared" si="19"/>
        <v>0</v>
      </c>
      <c r="BL151" s="19" t="s">
        <v>518</v>
      </c>
      <c r="BM151" s="19" t="s">
        <v>424</v>
      </c>
    </row>
    <row r="152" spans="2:65" s="1" customFormat="1" ht="38.25" customHeight="1">
      <c r="B152" s="134"/>
      <c r="C152" s="135" t="s">
        <v>348</v>
      </c>
      <c r="D152" s="135" t="s">
        <v>268</v>
      </c>
      <c r="E152" s="136" t="s">
        <v>4006</v>
      </c>
      <c r="F152" s="219" t="s">
        <v>4007</v>
      </c>
      <c r="G152" s="219"/>
      <c r="H152" s="219"/>
      <c r="I152" s="219"/>
      <c r="J152" s="137" t="s">
        <v>374</v>
      </c>
      <c r="K152" s="138">
        <v>5</v>
      </c>
      <c r="L152" s="220"/>
      <c r="M152" s="220"/>
      <c r="N152" s="220">
        <f t="shared" si="10"/>
        <v>0</v>
      </c>
      <c r="O152" s="220"/>
      <c r="P152" s="220"/>
      <c r="Q152" s="220"/>
      <c r="R152" s="139"/>
      <c r="T152" s="140" t="s">
        <v>5</v>
      </c>
      <c r="U152" s="38" t="s">
        <v>42</v>
      </c>
      <c r="V152" s="141">
        <v>0</v>
      </c>
      <c r="W152" s="141">
        <f t="shared" si="11"/>
        <v>0</v>
      </c>
      <c r="X152" s="141">
        <v>0</v>
      </c>
      <c r="Y152" s="141">
        <f t="shared" si="12"/>
        <v>0</v>
      </c>
      <c r="Z152" s="141">
        <v>0</v>
      </c>
      <c r="AA152" s="142">
        <f t="shared" si="13"/>
        <v>0</v>
      </c>
      <c r="AR152" s="19" t="s">
        <v>518</v>
      </c>
      <c r="AT152" s="19" t="s">
        <v>268</v>
      </c>
      <c r="AU152" s="19" t="s">
        <v>102</v>
      </c>
      <c r="AY152" s="19" t="s">
        <v>267</v>
      </c>
      <c r="BE152" s="143">
        <f t="shared" si="14"/>
        <v>0</v>
      </c>
      <c r="BF152" s="143">
        <f t="shared" si="15"/>
        <v>0</v>
      </c>
      <c r="BG152" s="143">
        <f t="shared" si="16"/>
        <v>0</v>
      </c>
      <c r="BH152" s="143">
        <f t="shared" si="17"/>
        <v>0</v>
      </c>
      <c r="BI152" s="143">
        <f t="shared" si="18"/>
        <v>0</v>
      </c>
      <c r="BJ152" s="19" t="s">
        <v>102</v>
      </c>
      <c r="BK152" s="143">
        <f t="shared" si="19"/>
        <v>0</v>
      </c>
      <c r="BL152" s="19" t="s">
        <v>518</v>
      </c>
      <c r="BM152" s="19" t="s">
        <v>440</v>
      </c>
    </row>
    <row r="153" spans="2:65" s="1" customFormat="1" ht="38.25" customHeight="1">
      <c r="B153" s="134"/>
      <c r="C153" s="135" t="s">
        <v>352</v>
      </c>
      <c r="D153" s="135" t="s">
        <v>268</v>
      </c>
      <c r="E153" s="136" t="s">
        <v>4008</v>
      </c>
      <c r="F153" s="219" t="s">
        <v>4009</v>
      </c>
      <c r="G153" s="219"/>
      <c r="H153" s="219"/>
      <c r="I153" s="219"/>
      <c r="J153" s="137" t="s">
        <v>374</v>
      </c>
      <c r="K153" s="138">
        <v>15</v>
      </c>
      <c r="L153" s="220"/>
      <c r="M153" s="220"/>
      <c r="N153" s="220">
        <f t="shared" si="10"/>
        <v>0</v>
      </c>
      <c r="O153" s="220"/>
      <c r="P153" s="220"/>
      <c r="Q153" s="220"/>
      <c r="R153" s="139"/>
      <c r="T153" s="140" t="s">
        <v>5</v>
      </c>
      <c r="U153" s="38" t="s">
        <v>42</v>
      </c>
      <c r="V153" s="141">
        <v>0</v>
      </c>
      <c r="W153" s="141">
        <f t="shared" si="11"/>
        <v>0</v>
      </c>
      <c r="X153" s="141">
        <v>0</v>
      </c>
      <c r="Y153" s="141">
        <f t="shared" si="12"/>
        <v>0</v>
      </c>
      <c r="Z153" s="141">
        <v>0</v>
      </c>
      <c r="AA153" s="142">
        <f t="shared" si="13"/>
        <v>0</v>
      </c>
      <c r="AR153" s="19" t="s">
        <v>518</v>
      </c>
      <c r="AT153" s="19" t="s">
        <v>268</v>
      </c>
      <c r="AU153" s="19" t="s">
        <v>102</v>
      </c>
      <c r="AY153" s="19" t="s">
        <v>267</v>
      </c>
      <c r="BE153" s="143">
        <f t="shared" si="14"/>
        <v>0</v>
      </c>
      <c r="BF153" s="143">
        <f t="shared" si="15"/>
        <v>0</v>
      </c>
      <c r="BG153" s="143">
        <f t="shared" si="16"/>
        <v>0</v>
      </c>
      <c r="BH153" s="143">
        <f t="shared" si="17"/>
        <v>0</v>
      </c>
      <c r="BI153" s="143">
        <f t="shared" si="18"/>
        <v>0</v>
      </c>
      <c r="BJ153" s="19" t="s">
        <v>102</v>
      </c>
      <c r="BK153" s="143">
        <f t="shared" si="19"/>
        <v>0</v>
      </c>
      <c r="BL153" s="19" t="s">
        <v>518</v>
      </c>
      <c r="BM153" s="19" t="s">
        <v>448</v>
      </c>
    </row>
    <row r="154" spans="2:65" s="1" customFormat="1" ht="25.5" customHeight="1">
      <c r="B154" s="134"/>
      <c r="C154" s="135" t="s">
        <v>356</v>
      </c>
      <c r="D154" s="135" t="s">
        <v>268</v>
      </c>
      <c r="E154" s="136" t="s">
        <v>4012</v>
      </c>
      <c r="F154" s="219" t="s">
        <v>4013</v>
      </c>
      <c r="G154" s="219"/>
      <c r="H154" s="219"/>
      <c r="I154" s="219"/>
      <c r="J154" s="137" t="s">
        <v>374</v>
      </c>
      <c r="K154" s="138">
        <v>20</v>
      </c>
      <c r="L154" s="220"/>
      <c r="M154" s="220"/>
      <c r="N154" s="220">
        <f t="shared" si="10"/>
        <v>0</v>
      </c>
      <c r="O154" s="220"/>
      <c r="P154" s="220"/>
      <c r="Q154" s="220"/>
      <c r="R154" s="139"/>
      <c r="T154" s="140" t="s">
        <v>5</v>
      </c>
      <c r="U154" s="38" t="s">
        <v>42</v>
      </c>
      <c r="V154" s="141">
        <v>0</v>
      </c>
      <c r="W154" s="141">
        <f t="shared" si="11"/>
        <v>0</v>
      </c>
      <c r="X154" s="141">
        <v>0</v>
      </c>
      <c r="Y154" s="141">
        <f t="shared" si="12"/>
        <v>0</v>
      </c>
      <c r="Z154" s="141">
        <v>0</v>
      </c>
      <c r="AA154" s="142">
        <f t="shared" si="13"/>
        <v>0</v>
      </c>
      <c r="AR154" s="19" t="s">
        <v>518</v>
      </c>
      <c r="AT154" s="19" t="s">
        <v>268</v>
      </c>
      <c r="AU154" s="19" t="s">
        <v>102</v>
      </c>
      <c r="AY154" s="19" t="s">
        <v>267</v>
      </c>
      <c r="BE154" s="143">
        <f t="shared" si="14"/>
        <v>0</v>
      </c>
      <c r="BF154" s="143">
        <f t="shared" si="15"/>
        <v>0</v>
      </c>
      <c r="BG154" s="143">
        <f t="shared" si="16"/>
        <v>0</v>
      </c>
      <c r="BH154" s="143">
        <f t="shared" si="17"/>
        <v>0</v>
      </c>
      <c r="BI154" s="143">
        <f t="shared" si="18"/>
        <v>0</v>
      </c>
      <c r="BJ154" s="19" t="s">
        <v>102</v>
      </c>
      <c r="BK154" s="143">
        <f t="shared" si="19"/>
        <v>0</v>
      </c>
      <c r="BL154" s="19" t="s">
        <v>518</v>
      </c>
      <c r="BM154" s="19" t="s">
        <v>456</v>
      </c>
    </row>
    <row r="155" spans="2:65" s="1" customFormat="1" ht="25.5" customHeight="1">
      <c r="B155" s="134"/>
      <c r="C155" s="135" t="s">
        <v>360</v>
      </c>
      <c r="D155" s="135" t="s">
        <v>268</v>
      </c>
      <c r="E155" s="136" t="s">
        <v>4014</v>
      </c>
      <c r="F155" s="219" t="s">
        <v>4015</v>
      </c>
      <c r="G155" s="219"/>
      <c r="H155" s="219"/>
      <c r="I155" s="219"/>
      <c r="J155" s="137" t="s">
        <v>374</v>
      </c>
      <c r="K155" s="138">
        <v>1</v>
      </c>
      <c r="L155" s="220"/>
      <c r="M155" s="220"/>
      <c r="N155" s="220">
        <f t="shared" si="10"/>
        <v>0</v>
      </c>
      <c r="O155" s="220"/>
      <c r="P155" s="220"/>
      <c r="Q155" s="220"/>
      <c r="R155" s="139"/>
      <c r="T155" s="140" t="s">
        <v>5</v>
      </c>
      <c r="U155" s="38" t="s">
        <v>42</v>
      </c>
      <c r="V155" s="141">
        <v>0</v>
      </c>
      <c r="W155" s="141">
        <f t="shared" si="11"/>
        <v>0</v>
      </c>
      <c r="X155" s="141">
        <v>0</v>
      </c>
      <c r="Y155" s="141">
        <f t="shared" si="12"/>
        <v>0</v>
      </c>
      <c r="Z155" s="141">
        <v>0</v>
      </c>
      <c r="AA155" s="142">
        <f t="shared" si="13"/>
        <v>0</v>
      </c>
      <c r="AR155" s="19" t="s">
        <v>518</v>
      </c>
      <c r="AT155" s="19" t="s">
        <v>268</v>
      </c>
      <c r="AU155" s="19" t="s">
        <v>102</v>
      </c>
      <c r="AY155" s="19" t="s">
        <v>267</v>
      </c>
      <c r="BE155" s="143">
        <f t="shared" si="14"/>
        <v>0</v>
      </c>
      <c r="BF155" s="143">
        <f t="shared" si="15"/>
        <v>0</v>
      </c>
      <c r="BG155" s="143">
        <f t="shared" si="16"/>
        <v>0</v>
      </c>
      <c r="BH155" s="143">
        <f t="shared" si="17"/>
        <v>0</v>
      </c>
      <c r="BI155" s="143">
        <f t="shared" si="18"/>
        <v>0</v>
      </c>
      <c r="BJ155" s="19" t="s">
        <v>102</v>
      </c>
      <c r="BK155" s="143">
        <f t="shared" si="19"/>
        <v>0</v>
      </c>
      <c r="BL155" s="19" t="s">
        <v>518</v>
      </c>
      <c r="BM155" s="19" t="s">
        <v>464</v>
      </c>
    </row>
    <row r="156" spans="2:65" s="1" customFormat="1" ht="30" customHeight="1">
      <c r="B156" s="134"/>
      <c r="C156" s="163" t="s">
        <v>364</v>
      </c>
      <c r="D156" s="163" t="s">
        <v>268</v>
      </c>
      <c r="E156" s="164" t="s">
        <v>4042</v>
      </c>
      <c r="F156" s="240" t="s">
        <v>4323</v>
      </c>
      <c r="G156" s="240"/>
      <c r="H156" s="240"/>
      <c r="I156" s="240"/>
      <c r="J156" s="165" t="s">
        <v>1908</v>
      </c>
      <c r="K156" s="166">
        <v>10</v>
      </c>
      <c r="L156" s="241"/>
      <c r="M156" s="241"/>
      <c r="N156" s="241">
        <f t="shared" si="10"/>
        <v>0</v>
      </c>
      <c r="O156" s="241"/>
      <c r="P156" s="241"/>
      <c r="Q156" s="241"/>
      <c r="R156" s="139"/>
      <c r="T156" s="140" t="s">
        <v>5</v>
      </c>
      <c r="U156" s="38" t="s">
        <v>42</v>
      </c>
      <c r="V156" s="141">
        <v>0</v>
      </c>
      <c r="W156" s="141">
        <f t="shared" si="11"/>
        <v>0</v>
      </c>
      <c r="X156" s="141">
        <v>0</v>
      </c>
      <c r="Y156" s="141">
        <f t="shared" si="12"/>
        <v>0</v>
      </c>
      <c r="Z156" s="141">
        <v>0</v>
      </c>
      <c r="AA156" s="142">
        <f t="shared" si="13"/>
        <v>0</v>
      </c>
      <c r="AR156" s="19" t="s">
        <v>518</v>
      </c>
      <c r="AT156" s="19" t="s">
        <v>268</v>
      </c>
      <c r="AU156" s="19" t="s">
        <v>102</v>
      </c>
      <c r="AY156" s="19" t="s">
        <v>267</v>
      </c>
      <c r="BE156" s="143">
        <f t="shared" si="14"/>
        <v>0</v>
      </c>
      <c r="BF156" s="143">
        <f t="shared" si="15"/>
        <v>0</v>
      </c>
      <c r="BG156" s="143">
        <f t="shared" si="16"/>
        <v>0</v>
      </c>
      <c r="BH156" s="143">
        <f t="shared" si="17"/>
        <v>0</v>
      </c>
      <c r="BI156" s="143">
        <f t="shared" si="18"/>
        <v>0</v>
      </c>
      <c r="BJ156" s="19" t="s">
        <v>102</v>
      </c>
      <c r="BK156" s="143">
        <f t="shared" si="19"/>
        <v>0</v>
      </c>
      <c r="BL156" s="19" t="s">
        <v>518</v>
      </c>
      <c r="BM156" s="19" t="s">
        <v>472</v>
      </c>
    </row>
    <row r="157" spans="2:65" s="1" customFormat="1" ht="16.5" customHeight="1">
      <c r="B157" s="134"/>
      <c r="C157" s="135" t="s">
        <v>368</v>
      </c>
      <c r="D157" s="135" t="s">
        <v>268</v>
      </c>
      <c r="E157" s="136" t="s">
        <v>4020</v>
      </c>
      <c r="F157" s="219" t="s">
        <v>4021</v>
      </c>
      <c r="G157" s="219"/>
      <c r="H157" s="219"/>
      <c r="I157" s="219"/>
      <c r="J157" s="137" t="s">
        <v>322</v>
      </c>
      <c r="K157" s="138">
        <v>1380</v>
      </c>
      <c r="L157" s="220"/>
      <c r="M157" s="220"/>
      <c r="N157" s="220">
        <f t="shared" si="10"/>
        <v>0</v>
      </c>
      <c r="O157" s="220"/>
      <c r="P157" s="220"/>
      <c r="Q157" s="220"/>
      <c r="R157" s="139"/>
      <c r="T157" s="140" t="s">
        <v>5</v>
      </c>
      <c r="U157" s="38" t="s">
        <v>42</v>
      </c>
      <c r="V157" s="141">
        <v>0</v>
      </c>
      <c r="W157" s="141">
        <f t="shared" si="11"/>
        <v>0</v>
      </c>
      <c r="X157" s="141">
        <v>0</v>
      </c>
      <c r="Y157" s="141">
        <f t="shared" si="12"/>
        <v>0</v>
      </c>
      <c r="Z157" s="141">
        <v>0</v>
      </c>
      <c r="AA157" s="142">
        <f t="shared" si="13"/>
        <v>0</v>
      </c>
      <c r="AR157" s="19" t="s">
        <v>518</v>
      </c>
      <c r="AT157" s="19" t="s">
        <v>268</v>
      </c>
      <c r="AU157" s="19" t="s">
        <v>102</v>
      </c>
      <c r="AY157" s="19" t="s">
        <v>267</v>
      </c>
      <c r="BE157" s="143">
        <f t="shared" si="14"/>
        <v>0</v>
      </c>
      <c r="BF157" s="143">
        <f t="shared" si="15"/>
        <v>0</v>
      </c>
      <c r="BG157" s="143">
        <f t="shared" si="16"/>
        <v>0</v>
      </c>
      <c r="BH157" s="143">
        <f t="shared" si="17"/>
        <v>0</v>
      </c>
      <c r="BI157" s="143">
        <f t="shared" si="18"/>
        <v>0</v>
      </c>
      <c r="BJ157" s="19" t="s">
        <v>102</v>
      </c>
      <c r="BK157" s="143">
        <f t="shared" si="19"/>
        <v>0</v>
      </c>
      <c r="BL157" s="19" t="s">
        <v>518</v>
      </c>
      <c r="BM157" s="19" t="s">
        <v>480</v>
      </c>
    </row>
    <row r="158" spans="2:65" s="10" customFormat="1" ht="29.85" customHeight="1">
      <c r="B158" s="124"/>
      <c r="D158" s="133" t="s">
        <v>3874</v>
      </c>
      <c r="E158" s="133"/>
      <c r="F158" s="133"/>
      <c r="G158" s="133"/>
      <c r="H158" s="133"/>
      <c r="I158" s="133"/>
      <c r="J158" s="133"/>
      <c r="K158" s="133"/>
      <c r="L158" s="133"/>
      <c r="M158" s="133"/>
      <c r="N158" s="208">
        <f>BK158</f>
        <v>0</v>
      </c>
      <c r="O158" s="209"/>
      <c r="P158" s="209"/>
      <c r="Q158" s="209"/>
      <c r="R158" s="126"/>
      <c r="T158" s="127"/>
      <c r="W158" s="128">
        <f>SUM(W159:W160)</f>
        <v>0</v>
      </c>
      <c r="Y158" s="128">
        <f>SUM(Y159:Y160)</f>
        <v>0</v>
      </c>
      <c r="AA158" s="129">
        <f>SUM(AA159:AA160)</f>
        <v>0</v>
      </c>
      <c r="AR158" s="130" t="s">
        <v>272</v>
      </c>
      <c r="AT158" s="131" t="s">
        <v>74</v>
      </c>
      <c r="AU158" s="131" t="s">
        <v>83</v>
      </c>
      <c r="AY158" s="130" t="s">
        <v>267</v>
      </c>
      <c r="BK158" s="132">
        <f>SUM(BK159:BK160)</f>
        <v>0</v>
      </c>
    </row>
    <row r="159" spans="2:65" s="1" customFormat="1" ht="16.5" customHeight="1">
      <c r="B159" s="134"/>
      <c r="C159" s="135" t="s">
        <v>371</v>
      </c>
      <c r="D159" s="135" t="s">
        <v>268</v>
      </c>
      <c r="E159" s="136" t="s">
        <v>4043</v>
      </c>
      <c r="F159" s="219" t="s">
        <v>4023</v>
      </c>
      <c r="G159" s="219"/>
      <c r="H159" s="219"/>
      <c r="I159" s="219"/>
      <c r="J159" s="137" t="s">
        <v>374</v>
      </c>
      <c r="K159" s="138">
        <v>1</v>
      </c>
      <c r="L159" s="220"/>
      <c r="M159" s="220"/>
      <c r="N159" s="220">
        <f>ROUND(L159*K159,2)</f>
        <v>0</v>
      </c>
      <c r="O159" s="220"/>
      <c r="P159" s="220"/>
      <c r="Q159" s="220"/>
      <c r="R159" s="139"/>
      <c r="T159" s="140" t="s">
        <v>5</v>
      </c>
      <c r="U159" s="38" t="s">
        <v>42</v>
      </c>
      <c r="V159" s="141">
        <v>0</v>
      </c>
      <c r="W159" s="141">
        <f>V159*K159</f>
        <v>0</v>
      </c>
      <c r="X159" s="141">
        <v>0</v>
      </c>
      <c r="Y159" s="141">
        <f>X159*K159</f>
        <v>0</v>
      </c>
      <c r="Z159" s="141">
        <v>0</v>
      </c>
      <c r="AA159" s="142">
        <f>Z159*K159</f>
        <v>0</v>
      </c>
      <c r="AR159" s="19" t="s">
        <v>1909</v>
      </c>
      <c r="AT159" s="19" t="s">
        <v>268</v>
      </c>
      <c r="AU159" s="19" t="s">
        <v>102</v>
      </c>
      <c r="AY159" s="19" t="s">
        <v>267</v>
      </c>
      <c r="BE159" s="143">
        <f>IF(U159="základná",N159,0)</f>
        <v>0</v>
      </c>
      <c r="BF159" s="143">
        <f>IF(U159="znížená",N159,0)</f>
        <v>0</v>
      </c>
      <c r="BG159" s="143">
        <f>IF(U159="zákl. prenesená",N159,0)</f>
        <v>0</v>
      </c>
      <c r="BH159" s="143">
        <f>IF(U159="zníž. prenesená",N159,0)</f>
        <v>0</v>
      </c>
      <c r="BI159" s="143">
        <f>IF(U159="nulová",N159,0)</f>
        <v>0</v>
      </c>
      <c r="BJ159" s="19" t="s">
        <v>102</v>
      </c>
      <c r="BK159" s="143">
        <f>ROUND(L159*K159,2)</f>
        <v>0</v>
      </c>
      <c r="BL159" s="19" t="s">
        <v>1909</v>
      </c>
      <c r="BM159" s="19" t="s">
        <v>486</v>
      </c>
    </row>
    <row r="160" spans="2:65" s="1" customFormat="1" ht="25.5" customHeight="1">
      <c r="B160" s="134"/>
      <c r="C160" s="135" t="s">
        <v>376</v>
      </c>
      <c r="D160" s="135" t="s">
        <v>268</v>
      </c>
      <c r="E160" s="136" t="s">
        <v>4044</v>
      </c>
      <c r="F160" s="219" t="s">
        <v>4025</v>
      </c>
      <c r="G160" s="219"/>
      <c r="H160" s="219"/>
      <c r="I160" s="219"/>
      <c r="J160" s="137" t="s">
        <v>374</v>
      </c>
      <c r="K160" s="138">
        <v>1</v>
      </c>
      <c r="L160" s="220"/>
      <c r="M160" s="220"/>
      <c r="N160" s="220">
        <f>ROUND(L160*K160,2)</f>
        <v>0</v>
      </c>
      <c r="O160" s="220"/>
      <c r="P160" s="220"/>
      <c r="Q160" s="220"/>
      <c r="R160" s="139"/>
      <c r="T160" s="140" t="s">
        <v>5</v>
      </c>
      <c r="U160" s="38" t="s">
        <v>42</v>
      </c>
      <c r="V160" s="141">
        <v>0</v>
      </c>
      <c r="W160" s="141">
        <f>V160*K160</f>
        <v>0</v>
      </c>
      <c r="X160" s="141">
        <v>0</v>
      </c>
      <c r="Y160" s="141">
        <f>X160*K160</f>
        <v>0</v>
      </c>
      <c r="Z160" s="141">
        <v>0</v>
      </c>
      <c r="AA160" s="142">
        <f>Z160*K160</f>
        <v>0</v>
      </c>
      <c r="AR160" s="19" t="s">
        <v>1909</v>
      </c>
      <c r="AT160" s="19" t="s">
        <v>268</v>
      </c>
      <c r="AU160" s="19" t="s">
        <v>102</v>
      </c>
      <c r="AY160" s="19" t="s">
        <v>267</v>
      </c>
      <c r="BE160" s="143">
        <f>IF(U160="základná",N160,0)</f>
        <v>0</v>
      </c>
      <c r="BF160" s="143">
        <f>IF(U160="znížená",N160,0)</f>
        <v>0</v>
      </c>
      <c r="BG160" s="143">
        <f>IF(U160="zákl. prenesená",N160,0)</f>
        <v>0</v>
      </c>
      <c r="BH160" s="143">
        <f>IF(U160="zníž. prenesená",N160,0)</f>
        <v>0</v>
      </c>
      <c r="BI160" s="143">
        <f>IF(U160="nulová",N160,0)</f>
        <v>0</v>
      </c>
      <c r="BJ160" s="19" t="s">
        <v>102</v>
      </c>
      <c r="BK160" s="143">
        <f>ROUND(L160*K160,2)</f>
        <v>0</v>
      </c>
      <c r="BL160" s="19" t="s">
        <v>1909</v>
      </c>
      <c r="BM160" s="19" t="s">
        <v>494</v>
      </c>
    </row>
    <row r="161" spans="2:65" s="10" customFormat="1" ht="29.85" customHeight="1">
      <c r="B161" s="124"/>
      <c r="D161" s="133" t="s">
        <v>4033</v>
      </c>
      <c r="E161" s="133"/>
      <c r="F161" s="133"/>
      <c r="G161" s="133"/>
      <c r="H161" s="133"/>
      <c r="I161" s="133"/>
      <c r="J161" s="133"/>
      <c r="K161" s="133"/>
      <c r="L161" s="133"/>
      <c r="M161" s="133"/>
      <c r="N161" s="208">
        <f>BK161</f>
        <v>0</v>
      </c>
      <c r="O161" s="209"/>
      <c r="P161" s="209"/>
      <c r="Q161" s="209"/>
      <c r="R161" s="126"/>
      <c r="T161" s="127"/>
      <c r="W161" s="128">
        <f>SUM(W162:W163)</f>
        <v>0</v>
      </c>
      <c r="Y161" s="128">
        <f>SUM(Y162:Y163)</f>
        <v>0</v>
      </c>
      <c r="AA161" s="129">
        <f>SUM(AA162:AA163)</f>
        <v>0</v>
      </c>
      <c r="AR161" s="130" t="s">
        <v>272</v>
      </c>
      <c r="AT161" s="131" t="s">
        <v>74</v>
      </c>
      <c r="AU161" s="131" t="s">
        <v>83</v>
      </c>
      <c r="AY161" s="130" t="s">
        <v>267</v>
      </c>
      <c r="BK161" s="132">
        <f>SUM(BK162:BK163)</f>
        <v>0</v>
      </c>
    </row>
    <row r="162" spans="2:65" s="1" customFormat="1" ht="16.5" customHeight="1">
      <c r="B162" s="134"/>
      <c r="C162" s="163" t="s">
        <v>380</v>
      </c>
      <c r="D162" s="163" t="s">
        <v>268</v>
      </c>
      <c r="E162" s="164" t="s">
        <v>4045</v>
      </c>
      <c r="F162" s="240" t="s">
        <v>4205</v>
      </c>
      <c r="G162" s="240"/>
      <c r="H162" s="240"/>
      <c r="I162" s="240"/>
      <c r="J162" s="165" t="s">
        <v>785</v>
      </c>
      <c r="K162" s="166">
        <v>1</v>
      </c>
      <c r="L162" s="241"/>
      <c r="M162" s="241"/>
      <c r="N162" s="241">
        <f>ROUND(L162*K162,2)</f>
        <v>0</v>
      </c>
      <c r="O162" s="241"/>
      <c r="P162" s="241"/>
      <c r="Q162" s="241"/>
      <c r="R162" s="139"/>
      <c r="T162" s="140" t="s">
        <v>5</v>
      </c>
      <c r="U162" s="38" t="s">
        <v>42</v>
      </c>
      <c r="V162" s="141">
        <v>0</v>
      </c>
      <c r="W162" s="141">
        <f>V162*K162</f>
        <v>0</v>
      </c>
      <c r="X162" s="141">
        <v>0</v>
      </c>
      <c r="Y162" s="141">
        <f>X162*K162</f>
        <v>0</v>
      </c>
      <c r="Z162" s="141">
        <v>0</v>
      </c>
      <c r="AA162" s="142">
        <f>Z162*K162</f>
        <v>0</v>
      </c>
      <c r="AR162" s="19" t="s">
        <v>1909</v>
      </c>
      <c r="AT162" s="19" t="s">
        <v>268</v>
      </c>
      <c r="AU162" s="19" t="s">
        <v>102</v>
      </c>
      <c r="AY162" s="19" t="s">
        <v>267</v>
      </c>
      <c r="BE162" s="143">
        <f>IF(U162="základná",N162,0)</f>
        <v>0</v>
      </c>
      <c r="BF162" s="143">
        <f>IF(U162="znížená",N162,0)</f>
        <v>0</v>
      </c>
      <c r="BG162" s="143">
        <f>IF(U162="zákl. prenesená",N162,0)</f>
        <v>0</v>
      </c>
      <c r="BH162" s="143">
        <f>IF(U162="zníž. prenesená",N162,0)</f>
        <v>0</v>
      </c>
      <c r="BI162" s="143">
        <f>IF(U162="nulová",N162,0)</f>
        <v>0</v>
      </c>
      <c r="BJ162" s="19" t="s">
        <v>102</v>
      </c>
      <c r="BK162" s="143">
        <f>ROUND(L162*K162,2)</f>
        <v>0</v>
      </c>
      <c r="BL162" s="19" t="s">
        <v>1909</v>
      </c>
      <c r="BM162" s="19" t="s">
        <v>502</v>
      </c>
    </row>
    <row r="163" spans="2:65" s="1" customFormat="1" ht="16.5" customHeight="1">
      <c r="B163" s="134"/>
      <c r="C163" s="163" t="s">
        <v>384</v>
      </c>
      <c r="D163" s="163" t="s">
        <v>268</v>
      </c>
      <c r="E163" s="164" t="s">
        <v>4046</v>
      </c>
      <c r="F163" s="240" t="s">
        <v>4198</v>
      </c>
      <c r="G163" s="240"/>
      <c r="H163" s="240"/>
      <c r="I163" s="240"/>
      <c r="J163" s="165" t="s">
        <v>271</v>
      </c>
      <c r="K163" s="166">
        <v>1</v>
      </c>
      <c r="L163" s="241"/>
      <c r="M163" s="241"/>
      <c r="N163" s="241">
        <f>ROUND(L163*K163,2)</f>
        <v>0</v>
      </c>
      <c r="O163" s="241"/>
      <c r="P163" s="241"/>
      <c r="Q163" s="241"/>
      <c r="R163" s="139"/>
      <c r="T163" s="140" t="s">
        <v>5</v>
      </c>
      <c r="U163" s="148" t="s">
        <v>42</v>
      </c>
      <c r="V163" s="149">
        <v>0</v>
      </c>
      <c r="W163" s="149">
        <f>V163*K163</f>
        <v>0</v>
      </c>
      <c r="X163" s="149">
        <v>0</v>
      </c>
      <c r="Y163" s="149">
        <f>X163*K163</f>
        <v>0</v>
      </c>
      <c r="Z163" s="149">
        <v>0</v>
      </c>
      <c r="AA163" s="150">
        <f>Z163*K163</f>
        <v>0</v>
      </c>
      <c r="AR163" s="19" t="s">
        <v>1909</v>
      </c>
      <c r="AT163" s="19" t="s">
        <v>268</v>
      </c>
      <c r="AU163" s="19" t="s">
        <v>102</v>
      </c>
      <c r="AY163" s="19" t="s">
        <v>267</v>
      </c>
      <c r="BE163" s="143">
        <f>IF(U163="základná",N163,0)</f>
        <v>0</v>
      </c>
      <c r="BF163" s="143">
        <f>IF(U163="znížená",N163,0)</f>
        <v>0</v>
      </c>
      <c r="BG163" s="143">
        <f>IF(U163="zákl. prenesená",N163,0)</f>
        <v>0</v>
      </c>
      <c r="BH163" s="143">
        <f>IF(U163="zníž. prenesená",N163,0)</f>
        <v>0</v>
      </c>
      <c r="BI163" s="143">
        <f>IF(U163="nulová",N163,0)</f>
        <v>0</v>
      </c>
      <c r="BJ163" s="19" t="s">
        <v>102</v>
      </c>
      <c r="BK163" s="143">
        <f>ROUND(L163*K163,2)</f>
        <v>0</v>
      </c>
      <c r="BL163" s="19" t="s">
        <v>1909</v>
      </c>
      <c r="BM163" s="19" t="s">
        <v>510</v>
      </c>
    </row>
    <row r="164" spans="2:65" s="1" customFormat="1" ht="6.95" customHeight="1">
      <c r="B164" s="53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5"/>
    </row>
  </sheetData>
  <mergeCells count="166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2:Q102"/>
    <mergeCell ref="L104:Q104"/>
    <mergeCell ref="C110:Q110"/>
    <mergeCell ref="F112:P112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1:I131"/>
    <mergeCell ref="L131:M131"/>
    <mergeCell ref="N131:Q131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2:I142"/>
    <mergeCell ref="L142:M142"/>
    <mergeCell ref="N142:Q142"/>
    <mergeCell ref="F143:I143"/>
    <mergeCell ref="L143:M143"/>
    <mergeCell ref="N143:Q143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L159:M159"/>
    <mergeCell ref="N159:Q159"/>
    <mergeCell ref="F160:I160"/>
    <mergeCell ref="L160:M160"/>
    <mergeCell ref="N160:Q160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H1:K1"/>
    <mergeCell ref="S2:AC2"/>
    <mergeCell ref="F162:I162"/>
    <mergeCell ref="L162:M162"/>
    <mergeCell ref="N162:Q162"/>
    <mergeCell ref="F163:I163"/>
    <mergeCell ref="L163:M163"/>
    <mergeCell ref="N163:Q163"/>
    <mergeCell ref="N122:Q122"/>
    <mergeCell ref="N123:Q123"/>
    <mergeCell ref="N124:Q124"/>
    <mergeCell ref="N130:Q130"/>
    <mergeCell ref="N132:Q132"/>
    <mergeCell ref="N133:Q133"/>
    <mergeCell ref="N140:Q140"/>
    <mergeCell ref="N141:Q141"/>
    <mergeCell ref="N144:Q144"/>
    <mergeCell ref="N149:Q149"/>
    <mergeCell ref="N158:Q158"/>
    <mergeCell ref="N161:Q161"/>
    <mergeCell ref="F157:I157"/>
    <mergeCell ref="L157:M157"/>
    <mergeCell ref="N157:Q157"/>
    <mergeCell ref="F159:I159"/>
  </mergeCells>
  <hyperlinks>
    <hyperlink ref="F1:G1" location="C2" display="1) Krycí list rozpočtu"/>
    <hyperlink ref="H1:K1" location="C87" display="2) Rekapitulácia rozpočtu"/>
    <hyperlink ref="L1" location="C121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N160"/>
  <sheetViews>
    <sheetView showGridLines="0" workbookViewId="0">
      <pane ySplit="1" topLeftCell="A2" activePane="bottomLeft" state="frozen"/>
      <selection pane="bottomLeft" activeCell="L151" sqref="L151:M15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6"/>
      <c r="B1" s="13"/>
      <c r="C1" s="13"/>
      <c r="D1" s="14" t="s">
        <v>1</v>
      </c>
      <c r="E1" s="13"/>
      <c r="F1" s="15" t="s">
        <v>210</v>
      </c>
      <c r="G1" s="15"/>
      <c r="H1" s="214" t="s">
        <v>211</v>
      </c>
      <c r="I1" s="214"/>
      <c r="J1" s="214"/>
      <c r="K1" s="214"/>
      <c r="L1" s="15" t="s">
        <v>212</v>
      </c>
      <c r="M1" s="13"/>
      <c r="N1" s="13"/>
      <c r="O1" s="14" t="s">
        <v>213</v>
      </c>
      <c r="P1" s="13"/>
      <c r="Q1" s="13"/>
      <c r="R1" s="13"/>
      <c r="S1" s="15" t="s">
        <v>214</v>
      </c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170" t="s">
        <v>8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T2" s="19" t="s">
        <v>196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75</v>
      </c>
    </row>
    <row r="4" spans="1:66" ht="36.950000000000003" customHeight="1">
      <c r="B4" s="23"/>
      <c r="C4" s="191" t="s">
        <v>215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24"/>
      <c r="T4" s="18" t="s">
        <v>12</v>
      </c>
      <c r="AT4" s="19" t="s">
        <v>6</v>
      </c>
    </row>
    <row r="5" spans="1:66" ht="6.95" customHeight="1">
      <c r="B5" s="23"/>
      <c r="R5" s="24"/>
    </row>
    <row r="6" spans="1:66" ht="25.35" customHeight="1">
      <c r="B6" s="23"/>
      <c r="D6" s="28" t="s">
        <v>16</v>
      </c>
      <c r="F6" s="226" t="str">
        <f>'Rekapitulácia stavby'!K6</f>
        <v>Modernizácia pracovísk akútnej zdravotnej starostlivosti Gynekologicko - pôrodníckeho oddelenia v Nemocnici Krompachy</v>
      </c>
      <c r="G6" s="227"/>
      <c r="H6" s="227"/>
      <c r="I6" s="227"/>
      <c r="J6" s="227"/>
      <c r="K6" s="227"/>
      <c r="L6" s="227"/>
      <c r="M6" s="227"/>
      <c r="N6" s="227"/>
      <c r="O6" s="227"/>
      <c r="P6" s="227"/>
      <c r="R6" s="24"/>
    </row>
    <row r="7" spans="1:66" ht="25.35" customHeight="1">
      <c r="B7" s="23"/>
      <c r="D7" s="28" t="s">
        <v>216</v>
      </c>
      <c r="F7" s="226" t="s">
        <v>3576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R7" s="24"/>
    </row>
    <row r="8" spans="1:66" s="1" customFormat="1" ht="32.85" customHeight="1">
      <c r="B8" s="31"/>
      <c r="D8" s="27" t="s">
        <v>2969</v>
      </c>
      <c r="F8" s="203" t="s">
        <v>4047</v>
      </c>
      <c r="G8" s="225"/>
      <c r="H8" s="225"/>
      <c r="I8" s="225"/>
      <c r="J8" s="225"/>
      <c r="K8" s="225"/>
      <c r="L8" s="225"/>
      <c r="M8" s="225"/>
      <c r="N8" s="225"/>
      <c r="O8" s="225"/>
      <c r="P8" s="225"/>
      <c r="R8" s="32"/>
    </row>
    <row r="9" spans="1:66" s="1" customFormat="1" ht="14.45" customHeight="1">
      <c r="B9" s="31"/>
      <c r="D9" s="28" t="s">
        <v>18</v>
      </c>
      <c r="F9" s="26" t="s">
        <v>5</v>
      </c>
      <c r="M9" s="28" t="s">
        <v>19</v>
      </c>
      <c r="O9" s="26" t="s">
        <v>5</v>
      </c>
      <c r="R9" s="32"/>
    </row>
    <row r="10" spans="1:66" s="1" customFormat="1" ht="14.45" customHeight="1">
      <c r="B10" s="31"/>
      <c r="D10" s="28" t="s">
        <v>20</v>
      </c>
      <c r="F10" s="26" t="s">
        <v>21</v>
      </c>
      <c r="M10" s="28" t="s">
        <v>22</v>
      </c>
      <c r="O10" s="228" t="str">
        <f>'Rekapitulácia stavby'!AN8</f>
        <v>15. 5. 2018</v>
      </c>
      <c r="P10" s="228"/>
      <c r="R10" s="32"/>
    </row>
    <row r="11" spans="1:66" s="1" customFormat="1" ht="10.9" customHeight="1">
      <c r="B11" s="31"/>
      <c r="R11" s="32"/>
    </row>
    <row r="12" spans="1:66" s="1" customFormat="1" ht="14.45" customHeight="1">
      <c r="B12" s="31"/>
      <c r="D12" s="28" t="s">
        <v>24</v>
      </c>
      <c r="M12" s="28" t="s">
        <v>25</v>
      </c>
      <c r="O12" s="202" t="s">
        <v>5</v>
      </c>
      <c r="P12" s="202"/>
      <c r="R12" s="32"/>
    </row>
    <row r="13" spans="1:66" s="1" customFormat="1" ht="18" customHeight="1">
      <c r="B13" s="31"/>
      <c r="E13" s="26" t="s">
        <v>26</v>
      </c>
      <c r="M13" s="28" t="s">
        <v>27</v>
      </c>
      <c r="O13" s="202" t="s">
        <v>5</v>
      </c>
      <c r="P13" s="202"/>
      <c r="R13" s="32"/>
    </row>
    <row r="14" spans="1:66" s="1" customFormat="1" ht="6.95" customHeight="1">
      <c r="B14" s="31"/>
      <c r="R14" s="32"/>
    </row>
    <row r="15" spans="1:66" s="1" customFormat="1" ht="14.45" customHeight="1">
      <c r="B15" s="31"/>
      <c r="D15" s="28" t="s">
        <v>28</v>
      </c>
      <c r="M15" s="28" t="s">
        <v>25</v>
      </c>
      <c r="O15" s="202" t="s">
        <v>5</v>
      </c>
      <c r="P15" s="202"/>
      <c r="R15" s="32"/>
    </row>
    <row r="16" spans="1:66" s="1" customFormat="1" ht="18" customHeight="1">
      <c r="B16" s="31"/>
      <c r="E16" s="26" t="s">
        <v>29</v>
      </c>
      <c r="M16" s="28" t="s">
        <v>27</v>
      </c>
      <c r="O16" s="202" t="s">
        <v>5</v>
      </c>
      <c r="P16" s="202"/>
      <c r="R16" s="32"/>
    </row>
    <row r="17" spans="2:18" s="1" customFormat="1" ht="6.95" customHeight="1">
      <c r="B17" s="31"/>
      <c r="R17" s="32"/>
    </row>
    <row r="18" spans="2:18" s="1" customFormat="1" ht="14.45" customHeight="1">
      <c r="B18" s="31"/>
      <c r="D18" s="28" t="s">
        <v>30</v>
      </c>
      <c r="M18" s="28" t="s">
        <v>25</v>
      </c>
      <c r="O18" s="202" t="s">
        <v>5</v>
      </c>
      <c r="P18" s="202"/>
      <c r="R18" s="32"/>
    </row>
    <row r="19" spans="2:18" s="1" customFormat="1" ht="18" customHeight="1">
      <c r="B19" s="31"/>
      <c r="E19" s="26" t="s">
        <v>31</v>
      </c>
      <c r="M19" s="28" t="s">
        <v>27</v>
      </c>
      <c r="O19" s="202" t="s">
        <v>5</v>
      </c>
      <c r="P19" s="202"/>
      <c r="R19" s="32"/>
    </row>
    <row r="20" spans="2:18" s="1" customFormat="1" ht="6.95" customHeight="1">
      <c r="B20" s="31"/>
      <c r="R20" s="32"/>
    </row>
    <row r="21" spans="2:18" s="1" customFormat="1" ht="14.45" customHeight="1">
      <c r="B21" s="31"/>
      <c r="D21" s="28" t="s">
        <v>33</v>
      </c>
      <c r="M21" s="28" t="s">
        <v>25</v>
      </c>
      <c r="O21" s="202" t="str">
        <f>IF('Rekapitulácia stavby'!AN19="","",'Rekapitulácia stavby'!AN19)</f>
        <v/>
      </c>
      <c r="P21" s="202"/>
      <c r="R21" s="32"/>
    </row>
    <row r="22" spans="2:18" s="1" customFormat="1" ht="18" customHeight="1">
      <c r="B22" s="31"/>
      <c r="E22" s="26" t="str">
        <f>IF('Rekapitulácia stavby'!E20="","",'Rekapitulácia stavby'!E20)</f>
        <v xml:space="preserve"> </v>
      </c>
      <c r="M22" s="28" t="s">
        <v>27</v>
      </c>
      <c r="O22" s="202" t="str">
        <f>IF('Rekapitulácia stavby'!AN20="","",'Rekapitulácia stavby'!AN20)</f>
        <v/>
      </c>
      <c r="P22" s="202"/>
      <c r="R22" s="32"/>
    </row>
    <row r="23" spans="2:18" s="1" customFormat="1" ht="6.95" customHeight="1">
      <c r="B23" s="31"/>
      <c r="R23" s="32"/>
    </row>
    <row r="24" spans="2:18" s="1" customFormat="1" ht="14.45" customHeight="1">
      <c r="B24" s="31"/>
      <c r="D24" s="28" t="s">
        <v>35</v>
      </c>
      <c r="R24" s="32"/>
    </row>
    <row r="25" spans="2:18" s="1" customFormat="1" ht="16.5" customHeight="1">
      <c r="B25" s="31"/>
      <c r="E25" s="204" t="s">
        <v>5</v>
      </c>
      <c r="F25" s="204"/>
      <c r="G25" s="204"/>
      <c r="H25" s="204"/>
      <c r="I25" s="204"/>
      <c r="J25" s="204"/>
      <c r="K25" s="204"/>
      <c r="L25" s="204"/>
      <c r="R25" s="32"/>
    </row>
    <row r="26" spans="2:18" s="1" customFormat="1" ht="6.95" customHeight="1">
      <c r="B26" s="31"/>
      <c r="R26" s="32"/>
    </row>
    <row r="27" spans="2:18" s="1" customFormat="1" ht="6.95" customHeight="1">
      <c r="B27" s="31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R27" s="32"/>
    </row>
    <row r="28" spans="2:18" s="1" customFormat="1" ht="14.45" customHeight="1">
      <c r="B28" s="31"/>
      <c r="D28" s="95" t="s">
        <v>218</v>
      </c>
      <c r="M28" s="205">
        <f>N89</f>
        <v>0</v>
      </c>
      <c r="N28" s="205"/>
      <c r="O28" s="205"/>
      <c r="P28" s="205"/>
      <c r="R28" s="32"/>
    </row>
    <row r="29" spans="2:18" s="1" customFormat="1" ht="14.45" customHeight="1">
      <c r="B29" s="31"/>
      <c r="D29" s="30" t="s">
        <v>219</v>
      </c>
      <c r="M29" s="205">
        <f>N96</f>
        <v>0</v>
      </c>
      <c r="N29" s="205"/>
      <c r="O29" s="205"/>
      <c r="P29" s="205"/>
      <c r="R29" s="32"/>
    </row>
    <row r="30" spans="2:18" s="1" customFormat="1" ht="6.95" customHeight="1">
      <c r="B30" s="31"/>
      <c r="R30" s="32"/>
    </row>
    <row r="31" spans="2:18" s="1" customFormat="1" ht="25.35" customHeight="1">
      <c r="B31" s="31"/>
      <c r="D31" s="103" t="s">
        <v>38</v>
      </c>
      <c r="M31" s="237">
        <f>ROUND(M28+M29,2)</f>
        <v>0</v>
      </c>
      <c r="N31" s="225"/>
      <c r="O31" s="225"/>
      <c r="P31" s="225"/>
      <c r="R31" s="32"/>
    </row>
    <row r="32" spans="2:18" s="1" customFormat="1" ht="6.95" customHeight="1">
      <c r="B32" s="31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R32" s="32"/>
    </row>
    <row r="33" spans="2:18" s="1" customFormat="1" ht="14.45" customHeight="1">
      <c r="B33" s="31"/>
      <c r="D33" s="36" t="s">
        <v>39</v>
      </c>
      <c r="E33" s="36" t="s">
        <v>40</v>
      </c>
      <c r="F33" s="37">
        <v>0.2</v>
      </c>
      <c r="G33" s="104" t="s">
        <v>41</v>
      </c>
      <c r="H33" s="234">
        <f>ROUND((SUM(BE96:BE97)+SUM(BE116:BE159)), 2)</f>
        <v>0</v>
      </c>
      <c r="I33" s="225"/>
      <c r="J33" s="225"/>
      <c r="M33" s="234">
        <f>ROUND(ROUND((SUM(BE96:BE97)+SUM(BE116:BE159)), 2)*F33, 2)</f>
        <v>0</v>
      </c>
      <c r="N33" s="225"/>
      <c r="O33" s="225"/>
      <c r="P33" s="225"/>
      <c r="R33" s="32"/>
    </row>
    <row r="34" spans="2:18" s="1" customFormat="1" ht="14.45" customHeight="1">
      <c r="B34" s="31"/>
      <c r="E34" s="36" t="s">
        <v>42</v>
      </c>
      <c r="F34" s="37">
        <v>0.2</v>
      </c>
      <c r="G34" s="104" t="s">
        <v>41</v>
      </c>
      <c r="H34" s="234">
        <f>ROUND((SUM(BF96:BF97)+SUM(BF116:BF159)), 2)</f>
        <v>0</v>
      </c>
      <c r="I34" s="225"/>
      <c r="J34" s="225"/>
      <c r="M34" s="234">
        <f>ROUND(ROUND((SUM(BF96:BF97)+SUM(BF116:BF159)), 2)*F34, 2)</f>
        <v>0</v>
      </c>
      <c r="N34" s="225"/>
      <c r="O34" s="225"/>
      <c r="P34" s="225"/>
      <c r="R34" s="32"/>
    </row>
    <row r="35" spans="2:18" s="1" customFormat="1" ht="14.45" hidden="1" customHeight="1">
      <c r="B35" s="31"/>
      <c r="E35" s="36" t="s">
        <v>43</v>
      </c>
      <c r="F35" s="37">
        <v>0.2</v>
      </c>
      <c r="G35" s="104" t="s">
        <v>41</v>
      </c>
      <c r="H35" s="234">
        <f>ROUND((SUM(BG96:BG97)+SUM(BG116:BG159)), 2)</f>
        <v>0</v>
      </c>
      <c r="I35" s="225"/>
      <c r="J35" s="225"/>
      <c r="M35" s="234">
        <v>0</v>
      </c>
      <c r="N35" s="225"/>
      <c r="O35" s="225"/>
      <c r="P35" s="225"/>
      <c r="R35" s="32"/>
    </row>
    <row r="36" spans="2:18" s="1" customFormat="1" ht="14.45" hidden="1" customHeight="1">
      <c r="B36" s="31"/>
      <c r="E36" s="36" t="s">
        <v>44</v>
      </c>
      <c r="F36" s="37">
        <v>0.2</v>
      </c>
      <c r="G36" s="104" t="s">
        <v>41</v>
      </c>
      <c r="H36" s="234">
        <f>ROUND((SUM(BH96:BH97)+SUM(BH116:BH159)), 2)</f>
        <v>0</v>
      </c>
      <c r="I36" s="225"/>
      <c r="J36" s="225"/>
      <c r="M36" s="234">
        <v>0</v>
      </c>
      <c r="N36" s="225"/>
      <c r="O36" s="225"/>
      <c r="P36" s="225"/>
      <c r="R36" s="32"/>
    </row>
    <row r="37" spans="2:18" s="1" customFormat="1" ht="14.45" hidden="1" customHeight="1">
      <c r="B37" s="31"/>
      <c r="E37" s="36" t="s">
        <v>45</v>
      </c>
      <c r="F37" s="37">
        <v>0</v>
      </c>
      <c r="G37" s="104" t="s">
        <v>41</v>
      </c>
      <c r="H37" s="234">
        <f>ROUND((SUM(BI96:BI97)+SUM(BI116:BI159)), 2)</f>
        <v>0</v>
      </c>
      <c r="I37" s="225"/>
      <c r="J37" s="225"/>
      <c r="M37" s="234">
        <v>0</v>
      </c>
      <c r="N37" s="225"/>
      <c r="O37" s="225"/>
      <c r="P37" s="225"/>
      <c r="R37" s="32"/>
    </row>
    <row r="38" spans="2:18" s="1" customFormat="1" ht="6.95" customHeight="1">
      <c r="B38" s="31"/>
      <c r="R38" s="32"/>
    </row>
    <row r="39" spans="2:18" s="1" customFormat="1" ht="25.35" customHeight="1">
      <c r="B39" s="31"/>
      <c r="C39" s="102"/>
      <c r="D39" s="105" t="s">
        <v>46</v>
      </c>
      <c r="E39" s="67"/>
      <c r="F39" s="67"/>
      <c r="G39" s="106" t="s">
        <v>47</v>
      </c>
      <c r="H39" s="107" t="s">
        <v>48</v>
      </c>
      <c r="I39" s="67"/>
      <c r="J39" s="67"/>
      <c r="K39" s="67"/>
      <c r="L39" s="235">
        <f>SUM(M31:M37)</f>
        <v>0</v>
      </c>
      <c r="M39" s="235"/>
      <c r="N39" s="235"/>
      <c r="O39" s="235"/>
      <c r="P39" s="236"/>
      <c r="Q39" s="102"/>
      <c r="R39" s="32"/>
    </row>
    <row r="40" spans="2:18" s="1" customFormat="1" ht="14.45" customHeight="1">
      <c r="B40" s="31"/>
      <c r="R40" s="32"/>
    </row>
    <row r="41" spans="2:18" s="1" customFormat="1" ht="14.45" customHeight="1">
      <c r="B41" s="31"/>
      <c r="R41" s="32"/>
    </row>
    <row r="42" spans="2:18">
      <c r="B42" s="23"/>
      <c r="R42" s="24"/>
    </row>
    <row r="43" spans="2:18">
      <c r="B43" s="23"/>
      <c r="R43" s="24"/>
    </row>
    <row r="44" spans="2:18">
      <c r="B44" s="23"/>
      <c r="R44" s="24"/>
    </row>
    <row r="45" spans="2:18">
      <c r="B45" s="23"/>
      <c r="R45" s="24"/>
    </row>
    <row r="46" spans="2:18">
      <c r="B46" s="23"/>
      <c r="R46" s="24"/>
    </row>
    <row r="47" spans="2:18">
      <c r="B47" s="23"/>
      <c r="R47" s="24"/>
    </row>
    <row r="48" spans="2:18">
      <c r="B48" s="23"/>
      <c r="R48" s="24"/>
    </row>
    <row r="49" spans="2:18">
      <c r="B49" s="23"/>
      <c r="R49" s="24"/>
    </row>
    <row r="50" spans="2:18" s="1" customFormat="1" ht="15">
      <c r="B50" s="31"/>
      <c r="D50" s="44" t="s">
        <v>49</v>
      </c>
      <c r="E50" s="45"/>
      <c r="F50" s="45"/>
      <c r="G50" s="45"/>
      <c r="H50" s="46"/>
      <c r="J50" s="44" t="s">
        <v>50</v>
      </c>
      <c r="K50" s="45"/>
      <c r="L50" s="45"/>
      <c r="M50" s="45"/>
      <c r="N50" s="45"/>
      <c r="O50" s="45"/>
      <c r="P50" s="46"/>
      <c r="R50" s="32"/>
    </row>
    <row r="51" spans="2:18">
      <c r="B51" s="23"/>
      <c r="D51" s="47"/>
      <c r="H51" s="48"/>
      <c r="J51" s="47"/>
      <c r="P51" s="48"/>
      <c r="R51" s="24"/>
    </row>
    <row r="52" spans="2:18">
      <c r="B52" s="23"/>
      <c r="D52" s="47"/>
      <c r="H52" s="48"/>
      <c r="J52" s="47"/>
      <c r="P52" s="48"/>
      <c r="R52" s="24"/>
    </row>
    <row r="53" spans="2:18">
      <c r="B53" s="23"/>
      <c r="D53" s="47"/>
      <c r="H53" s="48"/>
      <c r="J53" s="47"/>
      <c r="P53" s="48"/>
      <c r="R53" s="24"/>
    </row>
    <row r="54" spans="2:18">
      <c r="B54" s="23"/>
      <c r="D54" s="47"/>
      <c r="H54" s="48"/>
      <c r="J54" s="47"/>
      <c r="P54" s="48"/>
      <c r="R54" s="24"/>
    </row>
    <row r="55" spans="2:18">
      <c r="B55" s="23"/>
      <c r="D55" s="47"/>
      <c r="H55" s="48"/>
      <c r="J55" s="47"/>
      <c r="P55" s="48"/>
      <c r="R55" s="24"/>
    </row>
    <row r="56" spans="2:18">
      <c r="B56" s="23"/>
      <c r="D56" s="47"/>
      <c r="H56" s="48"/>
      <c r="J56" s="47"/>
      <c r="P56" s="48"/>
      <c r="R56" s="24"/>
    </row>
    <row r="57" spans="2:18">
      <c r="B57" s="23"/>
      <c r="D57" s="47"/>
      <c r="H57" s="48"/>
      <c r="J57" s="47"/>
      <c r="P57" s="48"/>
      <c r="R57" s="24"/>
    </row>
    <row r="58" spans="2:18">
      <c r="B58" s="23"/>
      <c r="D58" s="47"/>
      <c r="H58" s="48"/>
      <c r="J58" s="47"/>
      <c r="P58" s="48"/>
      <c r="R58" s="24"/>
    </row>
    <row r="59" spans="2:18" s="1" customFormat="1" ht="15">
      <c r="B59" s="31"/>
      <c r="D59" s="49" t="s">
        <v>51</v>
      </c>
      <c r="E59" s="50"/>
      <c r="F59" s="50"/>
      <c r="G59" s="51" t="s">
        <v>52</v>
      </c>
      <c r="H59" s="52"/>
      <c r="J59" s="49" t="s">
        <v>51</v>
      </c>
      <c r="K59" s="50"/>
      <c r="L59" s="50"/>
      <c r="M59" s="50"/>
      <c r="N59" s="51" t="s">
        <v>52</v>
      </c>
      <c r="O59" s="50"/>
      <c r="P59" s="52"/>
      <c r="R59" s="32"/>
    </row>
    <row r="60" spans="2:18">
      <c r="B60" s="23"/>
      <c r="R60" s="24"/>
    </row>
    <row r="61" spans="2:18" s="1" customFormat="1" ht="15">
      <c r="B61" s="31"/>
      <c r="D61" s="44" t="s">
        <v>53</v>
      </c>
      <c r="E61" s="45"/>
      <c r="F61" s="45"/>
      <c r="G61" s="45"/>
      <c r="H61" s="46"/>
      <c r="J61" s="44" t="s">
        <v>54</v>
      </c>
      <c r="K61" s="45"/>
      <c r="L61" s="45"/>
      <c r="M61" s="45"/>
      <c r="N61" s="45"/>
      <c r="O61" s="45"/>
      <c r="P61" s="46"/>
      <c r="R61" s="32"/>
    </row>
    <row r="62" spans="2:18">
      <c r="B62" s="23"/>
      <c r="D62" s="47"/>
      <c r="H62" s="48"/>
      <c r="J62" s="47"/>
      <c r="P62" s="48"/>
      <c r="R62" s="24"/>
    </row>
    <row r="63" spans="2:18">
      <c r="B63" s="23"/>
      <c r="D63" s="47"/>
      <c r="H63" s="48"/>
      <c r="J63" s="47"/>
      <c r="P63" s="48"/>
      <c r="R63" s="24"/>
    </row>
    <row r="64" spans="2:18">
      <c r="B64" s="23"/>
      <c r="D64" s="47"/>
      <c r="H64" s="48"/>
      <c r="J64" s="47"/>
      <c r="P64" s="48"/>
      <c r="R64" s="24"/>
    </row>
    <row r="65" spans="2:18">
      <c r="B65" s="23"/>
      <c r="D65" s="47"/>
      <c r="H65" s="48"/>
      <c r="J65" s="47"/>
      <c r="P65" s="48"/>
      <c r="R65" s="24"/>
    </row>
    <row r="66" spans="2:18">
      <c r="B66" s="23"/>
      <c r="D66" s="47"/>
      <c r="H66" s="48"/>
      <c r="J66" s="47"/>
      <c r="P66" s="48"/>
      <c r="R66" s="24"/>
    </row>
    <row r="67" spans="2:18">
      <c r="B67" s="23"/>
      <c r="D67" s="47"/>
      <c r="H67" s="48"/>
      <c r="J67" s="47"/>
      <c r="P67" s="48"/>
      <c r="R67" s="24"/>
    </row>
    <row r="68" spans="2:18">
      <c r="B68" s="23"/>
      <c r="D68" s="47"/>
      <c r="H68" s="48"/>
      <c r="J68" s="47"/>
      <c r="P68" s="48"/>
      <c r="R68" s="24"/>
    </row>
    <row r="69" spans="2:18">
      <c r="B69" s="23"/>
      <c r="D69" s="47"/>
      <c r="H69" s="48"/>
      <c r="J69" s="47"/>
      <c r="P69" s="48"/>
      <c r="R69" s="24"/>
    </row>
    <row r="70" spans="2:18" s="1" customFormat="1" ht="15">
      <c r="B70" s="31"/>
      <c r="D70" s="49" t="s">
        <v>51</v>
      </c>
      <c r="E70" s="50"/>
      <c r="F70" s="50"/>
      <c r="G70" s="51" t="s">
        <v>52</v>
      </c>
      <c r="H70" s="52"/>
      <c r="J70" s="49" t="s">
        <v>51</v>
      </c>
      <c r="K70" s="50"/>
      <c r="L70" s="50"/>
      <c r="M70" s="50"/>
      <c r="N70" s="51" t="s">
        <v>52</v>
      </c>
      <c r="O70" s="50"/>
      <c r="P70" s="52"/>
      <c r="R70" s="32"/>
    </row>
    <row r="71" spans="2:18" s="1" customFormat="1" ht="14.4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  <row r="75" spans="2:18" s="1" customFormat="1" ht="6.9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/>
    </row>
    <row r="76" spans="2:18" s="1" customFormat="1" ht="36.950000000000003" customHeight="1">
      <c r="B76" s="31"/>
      <c r="C76" s="191" t="s">
        <v>220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2"/>
    </row>
    <row r="77" spans="2:18" s="1" customFormat="1" ht="6.95" customHeight="1">
      <c r="B77" s="31"/>
      <c r="R77" s="32"/>
    </row>
    <row r="78" spans="2:18" s="1" customFormat="1" ht="30" customHeight="1">
      <c r="B78" s="31"/>
      <c r="C78" s="28" t="s">
        <v>16</v>
      </c>
      <c r="F78" s="226" t="str">
        <f>F6</f>
        <v>Modernizácia pracovísk akútnej zdravotnej starostlivosti Gynekologicko - pôrodníckeho oddelenia v Nemocnici Krompachy</v>
      </c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R78" s="32"/>
    </row>
    <row r="79" spans="2:18" ht="30" customHeight="1">
      <c r="B79" s="23"/>
      <c r="C79" s="28" t="s">
        <v>216</v>
      </c>
      <c r="F79" s="226" t="s">
        <v>3576</v>
      </c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R79" s="24"/>
    </row>
    <row r="80" spans="2:18" s="1" customFormat="1" ht="36.950000000000003" customHeight="1">
      <c r="B80" s="31"/>
      <c r="C80" s="62" t="s">
        <v>2969</v>
      </c>
      <c r="F80" s="193" t="str">
        <f>F8</f>
        <v>08.11 - TV-STA - pasívna časť  1.PP-3.NP</v>
      </c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R80" s="32"/>
    </row>
    <row r="81" spans="2:47" s="1" customFormat="1" ht="6.95" customHeight="1">
      <c r="B81" s="31"/>
      <c r="R81" s="32"/>
    </row>
    <row r="82" spans="2:47" s="1" customFormat="1" ht="18" customHeight="1">
      <c r="B82" s="31"/>
      <c r="C82" s="28" t="s">
        <v>20</v>
      </c>
      <c r="F82" s="26" t="str">
        <f>F10</f>
        <v>Nemocnica Krompachy</v>
      </c>
      <c r="K82" s="28" t="s">
        <v>22</v>
      </c>
      <c r="M82" s="228" t="str">
        <f>IF(O10="","",O10)</f>
        <v>15. 5. 2018</v>
      </c>
      <c r="N82" s="228"/>
      <c r="O82" s="228"/>
      <c r="P82" s="228"/>
      <c r="R82" s="32"/>
    </row>
    <row r="83" spans="2:47" s="1" customFormat="1" ht="6.95" customHeight="1">
      <c r="B83" s="31"/>
      <c r="R83" s="32"/>
    </row>
    <row r="84" spans="2:47" s="1" customFormat="1" ht="15">
      <c r="B84" s="31"/>
      <c r="C84" s="28" t="s">
        <v>24</v>
      </c>
      <c r="F84" s="26" t="str">
        <f>E13</f>
        <v xml:space="preserve">Nemocnica Krompachy spol., s.r.o., </v>
      </c>
      <c r="K84" s="28" t="s">
        <v>30</v>
      </c>
      <c r="M84" s="202" t="str">
        <f>E19</f>
        <v>ODYSEA-PROJEKT s.r.o. Košice , Ing Komjáthy L.</v>
      </c>
      <c r="N84" s="202"/>
      <c r="O84" s="202"/>
      <c r="P84" s="202"/>
      <c r="Q84" s="202"/>
      <c r="R84" s="32"/>
    </row>
    <row r="85" spans="2:47" s="1" customFormat="1" ht="14.45" customHeight="1">
      <c r="B85" s="31"/>
      <c r="C85" s="28" t="s">
        <v>28</v>
      </c>
      <c r="F85" s="26" t="str">
        <f>IF(E16="","",E16)</f>
        <v>Výber</v>
      </c>
      <c r="K85" s="28" t="s">
        <v>33</v>
      </c>
      <c r="M85" s="202" t="str">
        <f>E22</f>
        <v xml:space="preserve"> </v>
      </c>
      <c r="N85" s="202"/>
      <c r="O85" s="202"/>
      <c r="P85" s="202"/>
      <c r="Q85" s="202"/>
      <c r="R85" s="32"/>
    </row>
    <row r="86" spans="2:47" s="1" customFormat="1" ht="10.35" customHeight="1">
      <c r="B86" s="31"/>
      <c r="R86" s="32"/>
    </row>
    <row r="87" spans="2:47" s="1" customFormat="1" ht="29.25" customHeight="1">
      <c r="B87" s="31"/>
      <c r="C87" s="232" t="s">
        <v>221</v>
      </c>
      <c r="D87" s="233"/>
      <c r="E87" s="233"/>
      <c r="F87" s="233"/>
      <c r="G87" s="233"/>
      <c r="H87" s="102"/>
      <c r="I87" s="102"/>
      <c r="J87" s="102"/>
      <c r="K87" s="102"/>
      <c r="L87" s="102"/>
      <c r="M87" s="102"/>
      <c r="N87" s="232" t="s">
        <v>222</v>
      </c>
      <c r="O87" s="233"/>
      <c r="P87" s="233"/>
      <c r="Q87" s="233"/>
      <c r="R87" s="32"/>
    </row>
    <row r="88" spans="2:47" s="1" customFormat="1" ht="10.35" customHeight="1">
      <c r="B88" s="31"/>
      <c r="R88" s="32"/>
    </row>
    <row r="89" spans="2:47" s="1" customFormat="1" ht="29.25" customHeight="1">
      <c r="B89" s="31"/>
      <c r="C89" s="108" t="s">
        <v>223</v>
      </c>
      <c r="N89" s="168">
        <f>N116</f>
        <v>0</v>
      </c>
      <c r="O89" s="223"/>
      <c r="P89" s="223"/>
      <c r="Q89" s="223"/>
      <c r="R89" s="32"/>
      <c r="AU89" s="19" t="s">
        <v>224</v>
      </c>
    </row>
    <row r="90" spans="2:47" s="7" customFormat="1" ht="24.95" customHeight="1">
      <c r="B90" s="109"/>
      <c r="D90" s="110" t="s">
        <v>249</v>
      </c>
      <c r="N90" s="218">
        <f>N117</f>
        <v>0</v>
      </c>
      <c r="O90" s="231"/>
      <c r="P90" s="231"/>
      <c r="Q90" s="231"/>
      <c r="R90" s="111"/>
    </row>
    <row r="91" spans="2:47" s="8" customFormat="1" ht="19.899999999999999" customHeight="1">
      <c r="B91" s="112"/>
      <c r="D91" s="113" t="s">
        <v>4048</v>
      </c>
      <c r="N91" s="172">
        <f>N118</f>
        <v>0</v>
      </c>
      <c r="O91" s="173"/>
      <c r="P91" s="173"/>
      <c r="Q91" s="173"/>
      <c r="R91" s="114"/>
    </row>
    <row r="92" spans="2:47" s="8" customFormat="1" ht="19.899999999999999" customHeight="1">
      <c r="B92" s="112"/>
      <c r="D92" s="113" t="s">
        <v>4049</v>
      </c>
      <c r="N92" s="172">
        <f>N133</f>
        <v>0</v>
      </c>
      <c r="O92" s="173"/>
      <c r="P92" s="173"/>
      <c r="Q92" s="173"/>
      <c r="R92" s="114"/>
    </row>
    <row r="93" spans="2:47" s="8" customFormat="1" ht="19.899999999999999" customHeight="1">
      <c r="B93" s="112"/>
      <c r="D93" s="113" t="s">
        <v>4050</v>
      </c>
      <c r="N93" s="172">
        <f>N154</f>
        <v>0</v>
      </c>
      <c r="O93" s="173"/>
      <c r="P93" s="173"/>
      <c r="Q93" s="173"/>
      <c r="R93" s="114"/>
    </row>
    <row r="94" spans="2:47" s="8" customFormat="1" ht="19.899999999999999" customHeight="1">
      <c r="B94" s="112"/>
      <c r="D94" s="113" t="s">
        <v>4051</v>
      </c>
      <c r="N94" s="172">
        <f>N157</f>
        <v>0</v>
      </c>
      <c r="O94" s="173"/>
      <c r="P94" s="173"/>
      <c r="Q94" s="173"/>
      <c r="R94" s="114"/>
    </row>
    <row r="95" spans="2:47" s="1" customFormat="1" ht="21.75" customHeight="1">
      <c r="B95" s="31"/>
      <c r="R95" s="32"/>
    </row>
    <row r="96" spans="2:47" s="1" customFormat="1" ht="29.25" customHeight="1">
      <c r="B96" s="31"/>
      <c r="C96" s="108" t="s">
        <v>252</v>
      </c>
      <c r="N96" s="223">
        <v>0</v>
      </c>
      <c r="O96" s="224"/>
      <c r="P96" s="224"/>
      <c r="Q96" s="224"/>
      <c r="R96" s="32"/>
      <c r="T96" s="115"/>
      <c r="U96" s="116" t="s">
        <v>39</v>
      </c>
    </row>
    <row r="97" spans="2:18" s="1" customFormat="1" ht="18" customHeight="1">
      <c r="B97" s="31"/>
      <c r="R97" s="32"/>
    </row>
    <row r="98" spans="2:18" s="1" customFormat="1" ht="29.25" customHeight="1">
      <c r="B98" s="31"/>
      <c r="C98" s="101" t="s">
        <v>209</v>
      </c>
      <c r="D98" s="102"/>
      <c r="E98" s="102"/>
      <c r="F98" s="102"/>
      <c r="G98" s="102"/>
      <c r="H98" s="102"/>
      <c r="I98" s="102"/>
      <c r="J98" s="102"/>
      <c r="K98" s="102"/>
      <c r="L98" s="169">
        <f>ROUND(SUM(N89+N96),2)</f>
        <v>0</v>
      </c>
      <c r="M98" s="169"/>
      <c r="N98" s="169"/>
      <c r="O98" s="169"/>
      <c r="P98" s="169"/>
      <c r="Q98" s="169"/>
      <c r="R98" s="32"/>
    </row>
    <row r="99" spans="2:18" s="1" customFormat="1" ht="6.95" customHeight="1"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5"/>
    </row>
    <row r="103" spans="2:18" s="1" customFormat="1" ht="6.95" customHeight="1"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8"/>
    </row>
    <row r="104" spans="2:18" s="1" customFormat="1" ht="36.950000000000003" customHeight="1">
      <c r="B104" s="31"/>
      <c r="C104" s="191" t="s">
        <v>253</v>
      </c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32"/>
    </row>
    <row r="105" spans="2:18" s="1" customFormat="1" ht="6.95" customHeight="1">
      <c r="B105" s="31"/>
      <c r="R105" s="32"/>
    </row>
    <row r="106" spans="2:18" s="1" customFormat="1" ht="30" customHeight="1">
      <c r="B106" s="31"/>
      <c r="C106" s="28" t="s">
        <v>16</v>
      </c>
      <c r="F106" s="226" t="str">
        <f>F6</f>
        <v>Modernizácia pracovísk akútnej zdravotnej starostlivosti Gynekologicko - pôrodníckeho oddelenia v Nemocnici Krompachy</v>
      </c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R106" s="32"/>
    </row>
    <row r="107" spans="2:18" ht="30" customHeight="1">
      <c r="B107" s="23"/>
      <c r="C107" s="28" t="s">
        <v>216</v>
      </c>
      <c r="F107" s="226" t="s">
        <v>3576</v>
      </c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R107" s="24"/>
    </row>
    <row r="108" spans="2:18" s="1" customFormat="1" ht="36.950000000000003" customHeight="1">
      <c r="B108" s="31"/>
      <c r="C108" s="62" t="s">
        <v>2969</v>
      </c>
      <c r="F108" s="193" t="str">
        <f>F8</f>
        <v>08.11 - TV-STA - pasívna časť  1.PP-3.NP</v>
      </c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R108" s="32"/>
    </row>
    <row r="109" spans="2:18" s="1" customFormat="1" ht="6.95" customHeight="1">
      <c r="B109" s="31"/>
      <c r="R109" s="32"/>
    </row>
    <row r="110" spans="2:18" s="1" customFormat="1" ht="18" customHeight="1">
      <c r="B110" s="31"/>
      <c r="C110" s="28" t="s">
        <v>20</v>
      </c>
      <c r="F110" s="26" t="str">
        <f>F10</f>
        <v>Nemocnica Krompachy</v>
      </c>
      <c r="K110" s="28" t="s">
        <v>22</v>
      </c>
      <c r="M110" s="228" t="str">
        <f>IF(O10="","",O10)</f>
        <v>15. 5. 2018</v>
      </c>
      <c r="N110" s="228"/>
      <c r="O110" s="228"/>
      <c r="P110" s="228"/>
      <c r="R110" s="32"/>
    </row>
    <row r="111" spans="2:18" s="1" customFormat="1" ht="6.95" customHeight="1">
      <c r="B111" s="31"/>
      <c r="R111" s="32"/>
    </row>
    <row r="112" spans="2:18" s="1" customFormat="1" ht="15">
      <c r="B112" s="31"/>
      <c r="C112" s="28" t="s">
        <v>24</v>
      </c>
      <c r="F112" s="26" t="str">
        <f>E13</f>
        <v xml:space="preserve">Nemocnica Krompachy spol., s.r.o., </v>
      </c>
      <c r="K112" s="28" t="s">
        <v>30</v>
      </c>
      <c r="M112" s="202" t="str">
        <f>E19</f>
        <v>ODYSEA-PROJEKT s.r.o. Košice , Ing Komjáthy L.</v>
      </c>
      <c r="N112" s="202"/>
      <c r="O112" s="202"/>
      <c r="P112" s="202"/>
      <c r="Q112" s="202"/>
      <c r="R112" s="32"/>
    </row>
    <row r="113" spans="2:65" s="1" customFormat="1" ht="14.45" customHeight="1">
      <c r="B113" s="31"/>
      <c r="C113" s="28" t="s">
        <v>28</v>
      </c>
      <c r="F113" s="26" t="str">
        <f>IF(E16="","",E16)</f>
        <v>Výber</v>
      </c>
      <c r="K113" s="28" t="s">
        <v>33</v>
      </c>
      <c r="M113" s="202" t="str">
        <f>E22</f>
        <v xml:space="preserve"> </v>
      </c>
      <c r="N113" s="202"/>
      <c r="O113" s="202"/>
      <c r="P113" s="202"/>
      <c r="Q113" s="202"/>
      <c r="R113" s="32"/>
    </row>
    <row r="114" spans="2:65" s="1" customFormat="1" ht="10.35" customHeight="1">
      <c r="B114" s="31"/>
      <c r="R114" s="32"/>
    </row>
    <row r="115" spans="2:65" s="9" customFormat="1" ht="29.25" customHeight="1">
      <c r="B115" s="117"/>
      <c r="C115" s="118" t="s">
        <v>254</v>
      </c>
      <c r="D115" s="119" t="s">
        <v>255</v>
      </c>
      <c r="E115" s="119" t="s">
        <v>57</v>
      </c>
      <c r="F115" s="229" t="s">
        <v>256</v>
      </c>
      <c r="G115" s="229"/>
      <c r="H115" s="229"/>
      <c r="I115" s="229"/>
      <c r="J115" s="119" t="s">
        <v>257</v>
      </c>
      <c r="K115" s="119" t="s">
        <v>258</v>
      </c>
      <c r="L115" s="229" t="s">
        <v>259</v>
      </c>
      <c r="M115" s="229"/>
      <c r="N115" s="229" t="s">
        <v>222</v>
      </c>
      <c r="O115" s="229"/>
      <c r="P115" s="229"/>
      <c r="Q115" s="230"/>
      <c r="R115" s="120"/>
      <c r="T115" s="68" t="s">
        <v>260</v>
      </c>
      <c r="U115" s="69" t="s">
        <v>39</v>
      </c>
      <c r="V115" s="69" t="s">
        <v>261</v>
      </c>
      <c r="W115" s="69" t="s">
        <v>262</v>
      </c>
      <c r="X115" s="69" t="s">
        <v>263</v>
      </c>
      <c r="Y115" s="69" t="s">
        <v>264</v>
      </c>
      <c r="Z115" s="69" t="s">
        <v>265</v>
      </c>
      <c r="AA115" s="70" t="s">
        <v>266</v>
      </c>
    </row>
    <row r="116" spans="2:65" s="1" customFormat="1" ht="29.25" customHeight="1">
      <c r="B116" s="31"/>
      <c r="C116" s="72" t="s">
        <v>218</v>
      </c>
      <c r="N116" s="215">
        <f>BK116</f>
        <v>0</v>
      </c>
      <c r="O116" s="216"/>
      <c r="P116" s="216"/>
      <c r="Q116" s="216"/>
      <c r="R116" s="32"/>
      <c r="T116" s="71"/>
      <c r="U116" s="45"/>
      <c r="V116" s="45"/>
      <c r="W116" s="121">
        <f>W117</f>
        <v>0</v>
      </c>
      <c r="X116" s="45"/>
      <c r="Y116" s="121">
        <f>Y117</f>
        <v>0</v>
      </c>
      <c r="Z116" s="45"/>
      <c r="AA116" s="122">
        <f>AA117</f>
        <v>0</v>
      </c>
      <c r="AT116" s="19" t="s">
        <v>74</v>
      </c>
      <c r="AU116" s="19" t="s">
        <v>224</v>
      </c>
      <c r="BK116" s="123">
        <f>BK117</f>
        <v>0</v>
      </c>
    </row>
    <row r="117" spans="2:65" s="10" customFormat="1" ht="37.35" customHeight="1">
      <c r="B117" s="124"/>
      <c r="D117" s="125" t="s">
        <v>249</v>
      </c>
      <c r="E117" s="125"/>
      <c r="F117" s="125"/>
      <c r="G117" s="125"/>
      <c r="H117" s="125"/>
      <c r="I117" s="125"/>
      <c r="J117" s="125"/>
      <c r="K117" s="125"/>
      <c r="L117" s="125"/>
      <c r="M117" s="125"/>
      <c r="N117" s="217">
        <f>BK117</f>
        <v>0</v>
      </c>
      <c r="O117" s="218"/>
      <c r="P117" s="218"/>
      <c r="Q117" s="218"/>
      <c r="R117" s="126"/>
      <c r="T117" s="127"/>
      <c r="W117" s="128">
        <f>W118+W133+W154+W157</f>
        <v>0</v>
      </c>
      <c r="Y117" s="128">
        <f>Y118+Y133+Y154+Y157</f>
        <v>0</v>
      </c>
      <c r="AA117" s="129">
        <f>AA118+AA133+AA154+AA157</f>
        <v>0</v>
      </c>
      <c r="AR117" s="130" t="s">
        <v>277</v>
      </c>
      <c r="AT117" s="131" t="s">
        <v>74</v>
      </c>
      <c r="AU117" s="131" t="s">
        <v>75</v>
      </c>
      <c r="AY117" s="130" t="s">
        <v>267</v>
      </c>
      <c r="BK117" s="132">
        <f>BK118+BK133+BK154+BK157</f>
        <v>0</v>
      </c>
    </row>
    <row r="118" spans="2:65" s="10" customFormat="1" ht="19.899999999999999" customHeight="1">
      <c r="B118" s="124"/>
      <c r="D118" s="133" t="s">
        <v>4048</v>
      </c>
      <c r="E118" s="133"/>
      <c r="F118" s="133"/>
      <c r="G118" s="133"/>
      <c r="H118" s="133"/>
      <c r="I118" s="133"/>
      <c r="J118" s="133"/>
      <c r="K118" s="133"/>
      <c r="L118" s="133"/>
      <c r="M118" s="133"/>
      <c r="N118" s="212">
        <f>BK118</f>
        <v>0</v>
      </c>
      <c r="O118" s="213"/>
      <c r="P118" s="213"/>
      <c r="Q118" s="213"/>
      <c r="R118" s="126"/>
      <c r="T118" s="127"/>
      <c r="W118" s="128">
        <f>SUM(W119:W132)</f>
        <v>0</v>
      </c>
      <c r="Y118" s="128">
        <f>SUM(Y119:Y132)</f>
        <v>0</v>
      </c>
      <c r="AA118" s="129">
        <f>SUM(AA119:AA132)</f>
        <v>0</v>
      </c>
      <c r="AR118" s="130" t="s">
        <v>277</v>
      </c>
      <c r="AT118" s="131" t="s">
        <v>74</v>
      </c>
      <c r="AU118" s="131" t="s">
        <v>83</v>
      </c>
      <c r="AY118" s="130" t="s">
        <v>267</v>
      </c>
      <c r="BK118" s="132">
        <f>SUM(BK119:BK132)</f>
        <v>0</v>
      </c>
    </row>
    <row r="119" spans="2:65" s="1" customFormat="1" ht="25.5" customHeight="1">
      <c r="B119" s="134"/>
      <c r="C119" s="144" t="s">
        <v>83</v>
      </c>
      <c r="D119" s="144" t="s">
        <v>315</v>
      </c>
      <c r="E119" s="145" t="s">
        <v>4052</v>
      </c>
      <c r="F119" s="221" t="s">
        <v>4053</v>
      </c>
      <c r="G119" s="221"/>
      <c r="H119" s="221"/>
      <c r="I119" s="221"/>
      <c r="J119" s="146" t="s">
        <v>322</v>
      </c>
      <c r="K119" s="147">
        <v>550</v>
      </c>
      <c r="L119" s="222"/>
      <c r="M119" s="222"/>
      <c r="N119" s="222">
        <f t="shared" ref="N119:N132" si="0">ROUND(L119*K119,2)</f>
        <v>0</v>
      </c>
      <c r="O119" s="220"/>
      <c r="P119" s="220"/>
      <c r="Q119" s="220"/>
      <c r="R119" s="139"/>
      <c r="T119" s="140" t="s">
        <v>5</v>
      </c>
      <c r="U119" s="38" t="s">
        <v>42</v>
      </c>
      <c r="V119" s="141">
        <v>0</v>
      </c>
      <c r="W119" s="141">
        <f t="shared" ref="W119:W132" si="1">V119*K119</f>
        <v>0</v>
      </c>
      <c r="X119" s="141">
        <v>0</v>
      </c>
      <c r="Y119" s="141">
        <f t="shared" ref="Y119:Y132" si="2">X119*K119</f>
        <v>0</v>
      </c>
      <c r="Z119" s="141">
        <v>0</v>
      </c>
      <c r="AA119" s="142">
        <f t="shared" ref="AA119:AA132" si="3">Z119*K119</f>
        <v>0</v>
      </c>
      <c r="AR119" s="19" t="s">
        <v>1282</v>
      </c>
      <c r="AT119" s="19" t="s">
        <v>315</v>
      </c>
      <c r="AU119" s="19" t="s">
        <v>102</v>
      </c>
      <c r="AY119" s="19" t="s">
        <v>267</v>
      </c>
      <c r="BE119" s="143">
        <f t="shared" ref="BE119:BE132" si="4">IF(U119="základná",N119,0)</f>
        <v>0</v>
      </c>
      <c r="BF119" s="143">
        <f t="shared" ref="BF119:BF132" si="5">IF(U119="znížená",N119,0)</f>
        <v>0</v>
      </c>
      <c r="BG119" s="143">
        <f t="shared" ref="BG119:BG132" si="6">IF(U119="zákl. prenesená",N119,0)</f>
        <v>0</v>
      </c>
      <c r="BH119" s="143">
        <f t="shared" ref="BH119:BH132" si="7">IF(U119="zníž. prenesená",N119,0)</f>
        <v>0</v>
      </c>
      <c r="BI119" s="143">
        <f t="shared" ref="BI119:BI132" si="8">IF(U119="nulová",N119,0)</f>
        <v>0</v>
      </c>
      <c r="BJ119" s="19" t="s">
        <v>102</v>
      </c>
      <c r="BK119" s="143">
        <f t="shared" ref="BK119:BK132" si="9">ROUND(L119*K119,2)</f>
        <v>0</v>
      </c>
      <c r="BL119" s="19" t="s">
        <v>518</v>
      </c>
      <c r="BM119" s="19" t="s">
        <v>102</v>
      </c>
    </row>
    <row r="120" spans="2:65" s="1" customFormat="1" ht="16.5" customHeight="1">
      <c r="B120" s="134"/>
      <c r="C120" s="144" t="s">
        <v>102</v>
      </c>
      <c r="D120" s="144" t="s">
        <v>315</v>
      </c>
      <c r="E120" s="145" t="s">
        <v>4054</v>
      </c>
      <c r="F120" s="221" t="s">
        <v>4055</v>
      </c>
      <c r="G120" s="221"/>
      <c r="H120" s="221"/>
      <c r="I120" s="221"/>
      <c r="J120" s="146" t="s">
        <v>374</v>
      </c>
      <c r="K120" s="147">
        <v>14</v>
      </c>
      <c r="L120" s="222"/>
      <c r="M120" s="222"/>
      <c r="N120" s="222">
        <f t="shared" si="0"/>
        <v>0</v>
      </c>
      <c r="O120" s="220"/>
      <c r="P120" s="220"/>
      <c r="Q120" s="220"/>
      <c r="R120" s="139"/>
      <c r="T120" s="140" t="s">
        <v>5</v>
      </c>
      <c r="U120" s="38" t="s">
        <v>42</v>
      </c>
      <c r="V120" s="141">
        <v>0</v>
      </c>
      <c r="W120" s="141">
        <f t="shared" si="1"/>
        <v>0</v>
      </c>
      <c r="X120" s="141">
        <v>0</v>
      </c>
      <c r="Y120" s="141">
        <f t="shared" si="2"/>
        <v>0</v>
      </c>
      <c r="Z120" s="141">
        <v>0</v>
      </c>
      <c r="AA120" s="142">
        <f t="shared" si="3"/>
        <v>0</v>
      </c>
      <c r="AR120" s="19" t="s">
        <v>1282</v>
      </c>
      <c r="AT120" s="19" t="s">
        <v>315</v>
      </c>
      <c r="AU120" s="19" t="s">
        <v>102</v>
      </c>
      <c r="AY120" s="19" t="s">
        <v>267</v>
      </c>
      <c r="BE120" s="143">
        <f t="shared" si="4"/>
        <v>0</v>
      </c>
      <c r="BF120" s="143">
        <f t="shared" si="5"/>
        <v>0</v>
      </c>
      <c r="BG120" s="143">
        <f t="shared" si="6"/>
        <v>0</v>
      </c>
      <c r="BH120" s="143">
        <f t="shared" si="7"/>
        <v>0</v>
      </c>
      <c r="BI120" s="143">
        <f t="shared" si="8"/>
        <v>0</v>
      </c>
      <c r="BJ120" s="19" t="s">
        <v>102</v>
      </c>
      <c r="BK120" s="143">
        <f t="shared" si="9"/>
        <v>0</v>
      </c>
      <c r="BL120" s="19" t="s">
        <v>518</v>
      </c>
      <c r="BM120" s="19" t="s">
        <v>272</v>
      </c>
    </row>
    <row r="121" spans="2:65" s="1" customFormat="1" ht="16.5" customHeight="1">
      <c r="B121" s="134"/>
      <c r="C121" s="144" t="s">
        <v>277</v>
      </c>
      <c r="D121" s="144" t="s">
        <v>315</v>
      </c>
      <c r="E121" s="145" t="s">
        <v>4056</v>
      </c>
      <c r="F121" s="221" t="s">
        <v>4057</v>
      </c>
      <c r="G121" s="221"/>
      <c r="H121" s="221"/>
      <c r="I121" s="221"/>
      <c r="J121" s="146" t="s">
        <v>374</v>
      </c>
      <c r="K121" s="147">
        <v>7</v>
      </c>
      <c r="L121" s="222"/>
      <c r="M121" s="222"/>
      <c r="N121" s="222">
        <f t="shared" si="0"/>
        <v>0</v>
      </c>
      <c r="O121" s="220"/>
      <c r="P121" s="220"/>
      <c r="Q121" s="220"/>
      <c r="R121" s="139"/>
      <c r="T121" s="140" t="s">
        <v>5</v>
      </c>
      <c r="U121" s="38" t="s">
        <v>42</v>
      </c>
      <c r="V121" s="141">
        <v>0</v>
      </c>
      <c r="W121" s="141">
        <f t="shared" si="1"/>
        <v>0</v>
      </c>
      <c r="X121" s="141">
        <v>0</v>
      </c>
      <c r="Y121" s="141">
        <f t="shared" si="2"/>
        <v>0</v>
      </c>
      <c r="Z121" s="141">
        <v>0</v>
      </c>
      <c r="AA121" s="142">
        <f t="shared" si="3"/>
        <v>0</v>
      </c>
      <c r="AR121" s="19" t="s">
        <v>1282</v>
      </c>
      <c r="AT121" s="19" t="s">
        <v>315</v>
      </c>
      <c r="AU121" s="19" t="s">
        <v>102</v>
      </c>
      <c r="AY121" s="19" t="s">
        <v>267</v>
      </c>
      <c r="BE121" s="143">
        <f t="shared" si="4"/>
        <v>0</v>
      </c>
      <c r="BF121" s="143">
        <f t="shared" si="5"/>
        <v>0</v>
      </c>
      <c r="BG121" s="143">
        <f t="shared" si="6"/>
        <v>0</v>
      </c>
      <c r="BH121" s="143">
        <f t="shared" si="7"/>
        <v>0</v>
      </c>
      <c r="BI121" s="143">
        <f t="shared" si="8"/>
        <v>0</v>
      </c>
      <c r="BJ121" s="19" t="s">
        <v>102</v>
      </c>
      <c r="BK121" s="143">
        <f t="shared" si="9"/>
        <v>0</v>
      </c>
      <c r="BL121" s="19" t="s">
        <v>518</v>
      </c>
      <c r="BM121" s="19" t="s">
        <v>289</v>
      </c>
    </row>
    <row r="122" spans="2:65" s="1" customFormat="1" ht="25.5" customHeight="1">
      <c r="B122" s="134"/>
      <c r="C122" s="144" t="s">
        <v>272</v>
      </c>
      <c r="D122" s="144" t="s">
        <v>315</v>
      </c>
      <c r="E122" s="145" t="s">
        <v>4058</v>
      </c>
      <c r="F122" s="221" t="s">
        <v>4059</v>
      </c>
      <c r="G122" s="221"/>
      <c r="H122" s="221"/>
      <c r="I122" s="221"/>
      <c r="J122" s="146" t="s">
        <v>374</v>
      </c>
      <c r="K122" s="147">
        <v>21</v>
      </c>
      <c r="L122" s="222"/>
      <c r="M122" s="222"/>
      <c r="N122" s="222">
        <f t="shared" si="0"/>
        <v>0</v>
      </c>
      <c r="O122" s="220"/>
      <c r="P122" s="220"/>
      <c r="Q122" s="220"/>
      <c r="R122" s="139"/>
      <c r="T122" s="140" t="s">
        <v>5</v>
      </c>
      <c r="U122" s="38" t="s">
        <v>42</v>
      </c>
      <c r="V122" s="141">
        <v>0</v>
      </c>
      <c r="W122" s="141">
        <f t="shared" si="1"/>
        <v>0</v>
      </c>
      <c r="X122" s="141">
        <v>0</v>
      </c>
      <c r="Y122" s="141">
        <f t="shared" si="2"/>
        <v>0</v>
      </c>
      <c r="Z122" s="141">
        <v>0</v>
      </c>
      <c r="AA122" s="142">
        <f t="shared" si="3"/>
        <v>0</v>
      </c>
      <c r="AR122" s="19" t="s">
        <v>1282</v>
      </c>
      <c r="AT122" s="19" t="s">
        <v>315</v>
      </c>
      <c r="AU122" s="19" t="s">
        <v>102</v>
      </c>
      <c r="AY122" s="19" t="s">
        <v>267</v>
      </c>
      <c r="BE122" s="143">
        <f t="shared" si="4"/>
        <v>0</v>
      </c>
      <c r="BF122" s="143">
        <f t="shared" si="5"/>
        <v>0</v>
      </c>
      <c r="BG122" s="143">
        <f t="shared" si="6"/>
        <v>0</v>
      </c>
      <c r="BH122" s="143">
        <f t="shared" si="7"/>
        <v>0</v>
      </c>
      <c r="BI122" s="143">
        <f t="shared" si="8"/>
        <v>0</v>
      </c>
      <c r="BJ122" s="19" t="s">
        <v>102</v>
      </c>
      <c r="BK122" s="143">
        <f t="shared" si="9"/>
        <v>0</v>
      </c>
      <c r="BL122" s="19" t="s">
        <v>518</v>
      </c>
      <c r="BM122" s="19" t="s">
        <v>297</v>
      </c>
    </row>
    <row r="123" spans="2:65" s="1" customFormat="1" ht="16.5" customHeight="1">
      <c r="B123" s="134"/>
      <c r="C123" s="144" t="s">
        <v>285</v>
      </c>
      <c r="D123" s="144" t="s">
        <v>315</v>
      </c>
      <c r="E123" s="145" t="s">
        <v>4060</v>
      </c>
      <c r="F123" s="221" t="s">
        <v>4061</v>
      </c>
      <c r="G123" s="221"/>
      <c r="H123" s="221"/>
      <c r="I123" s="221"/>
      <c r="J123" s="146" t="s">
        <v>374</v>
      </c>
      <c r="K123" s="147">
        <v>42</v>
      </c>
      <c r="L123" s="222"/>
      <c r="M123" s="222"/>
      <c r="N123" s="222">
        <f t="shared" si="0"/>
        <v>0</v>
      </c>
      <c r="O123" s="220"/>
      <c r="P123" s="220"/>
      <c r="Q123" s="220"/>
      <c r="R123" s="139"/>
      <c r="T123" s="140" t="s">
        <v>5</v>
      </c>
      <c r="U123" s="38" t="s">
        <v>42</v>
      </c>
      <c r="V123" s="141">
        <v>0</v>
      </c>
      <c r="W123" s="141">
        <f t="shared" si="1"/>
        <v>0</v>
      </c>
      <c r="X123" s="141">
        <v>0</v>
      </c>
      <c r="Y123" s="141">
        <f t="shared" si="2"/>
        <v>0</v>
      </c>
      <c r="Z123" s="141">
        <v>0</v>
      </c>
      <c r="AA123" s="142">
        <f t="shared" si="3"/>
        <v>0</v>
      </c>
      <c r="AR123" s="19" t="s">
        <v>1282</v>
      </c>
      <c r="AT123" s="19" t="s">
        <v>315</v>
      </c>
      <c r="AU123" s="19" t="s">
        <v>102</v>
      </c>
      <c r="AY123" s="19" t="s">
        <v>267</v>
      </c>
      <c r="BE123" s="143">
        <f t="shared" si="4"/>
        <v>0</v>
      </c>
      <c r="BF123" s="143">
        <f t="shared" si="5"/>
        <v>0</v>
      </c>
      <c r="BG123" s="143">
        <f t="shared" si="6"/>
        <v>0</v>
      </c>
      <c r="BH123" s="143">
        <f t="shared" si="7"/>
        <v>0</v>
      </c>
      <c r="BI123" s="143">
        <f t="shared" si="8"/>
        <v>0</v>
      </c>
      <c r="BJ123" s="19" t="s">
        <v>102</v>
      </c>
      <c r="BK123" s="143">
        <f t="shared" si="9"/>
        <v>0</v>
      </c>
      <c r="BL123" s="19" t="s">
        <v>518</v>
      </c>
      <c r="BM123" s="19" t="s">
        <v>306</v>
      </c>
    </row>
    <row r="124" spans="2:65" s="1" customFormat="1" ht="16.5" customHeight="1">
      <c r="B124" s="134"/>
      <c r="C124" s="144" t="s">
        <v>289</v>
      </c>
      <c r="D124" s="144" t="s">
        <v>315</v>
      </c>
      <c r="E124" s="145" t="s">
        <v>4062</v>
      </c>
      <c r="F124" s="221" t="s">
        <v>4063</v>
      </c>
      <c r="G124" s="221"/>
      <c r="H124" s="221"/>
      <c r="I124" s="221"/>
      <c r="J124" s="146" t="s">
        <v>374</v>
      </c>
      <c r="K124" s="147">
        <v>3</v>
      </c>
      <c r="L124" s="222"/>
      <c r="M124" s="222"/>
      <c r="N124" s="222">
        <f t="shared" si="0"/>
        <v>0</v>
      </c>
      <c r="O124" s="220"/>
      <c r="P124" s="220"/>
      <c r="Q124" s="220"/>
      <c r="R124" s="139"/>
      <c r="T124" s="140" t="s">
        <v>5</v>
      </c>
      <c r="U124" s="38" t="s">
        <v>42</v>
      </c>
      <c r="V124" s="141">
        <v>0</v>
      </c>
      <c r="W124" s="141">
        <f t="shared" si="1"/>
        <v>0</v>
      </c>
      <c r="X124" s="141">
        <v>0</v>
      </c>
      <c r="Y124" s="141">
        <f t="shared" si="2"/>
        <v>0</v>
      </c>
      <c r="Z124" s="141">
        <v>0</v>
      </c>
      <c r="AA124" s="142">
        <f t="shared" si="3"/>
        <v>0</v>
      </c>
      <c r="AR124" s="19" t="s">
        <v>1282</v>
      </c>
      <c r="AT124" s="19" t="s">
        <v>315</v>
      </c>
      <c r="AU124" s="19" t="s">
        <v>102</v>
      </c>
      <c r="AY124" s="19" t="s">
        <v>267</v>
      </c>
      <c r="BE124" s="143">
        <f t="shared" si="4"/>
        <v>0</v>
      </c>
      <c r="BF124" s="143">
        <f t="shared" si="5"/>
        <v>0</v>
      </c>
      <c r="BG124" s="143">
        <f t="shared" si="6"/>
        <v>0</v>
      </c>
      <c r="BH124" s="143">
        <f t="shared" si="7"/>
        <v>0</v>
      </c>
      <c r="BI124" s="143">
        <f t="shared" si="8"/>
        <v>0</v>
      </c>
      <c r="BJ124" s="19" t="s">
        <v>102</v>
      </c>
      <c r="BK124" s="143">
        <f t="shared" si="9"/>
        <v>0</v>
      </c>
      <c r="BL124" s="19" t="s">
        <v>518</v>
      </c>
      <c r="BM124" s="19" t="s">
        <v>314</v>
      </c>
    </row>
    <row r="125" spans="2:65" s="1" customFormat="1" ht="25.5" customHeight="1">
      <c r="B125" s="134"/>
      <c r="C125" s="144" t="s">
        <v>293</v>
      </c>
      <c r="D125" s="144" t="s">
        <v>315</v>
      </c>
      <c r="E125" s="145" t="s">
        <v>4064</v>
      </c>
      <c r="F125" s="221" t="s">
        <v>4065</v>
      </c>
      <c r="G125" s="221"/>
      <c r="H125" s="221"/>
      <c r="I125" s="221"/>
      <c r="J125" s="146" t="s">
        <v>374</v>
      </c>
      <c r="K125" s="147">
        <v>3</v>
      </c>
      <c r="L125" s="222"/>
      <c r="M125" s="222"/>
      <c r="N125" s="222">
        <f t="shared" si="0"/>
        <v>0</v>
      </c>
      <c r="O125" s="220"/>
      <c r="P125" s="220"/>
      <c r="Q125" s="220"/>
      <c r="R125" s="139"/>
      <c r="T125" s="140" t="s">
        <v>5</v>
      </c>
      <c r="U125" s="38" t="s">
        <v>42</v>
      </c>
      <c r="V125" s="141">
        <v>0</v>
      </c>
      <c r="W125" s="141">
        <f t="shared" si="1"/>
        <v>0</v>
      </c>
      <c r="X125" s="141">
        <v>0</v>
      </c>
      <c r="Y125" s="141">
        <f t="shared" si="2"/>
        <v>0</v>
      </c>
      <c r="Z125" s="141">
        <v>0</v>
      </c>
      <c r="AA125" s="142">
        <f t="shared" si="3"/>
        <v>0</v>
      </c>
      <c r="AR125" s="19" t="s">
        <v>1282</v>
      </c>
      <c r="AT125" s="19" t="s">
        <v>315</v>
      </c>
      <c r="AU125" s="19" t="s">
        <v>102</v>
      </c>
      <c r="AY125" s="19" t="s">
        <v>267</v>
      </c>
      <c r="BE125" s="143">
        <f t="shared" si="4"/>
        <v>0</v>
      </c>
      <c r="BF125" s="143">
        <f t="shared" si="5"/>
        <v>0</v>
      </c>
      <c r="BG125" s="143">
        <f t="shared" si="6"/>
        <v>0</v>
      </c>
      <c r="BH125" s="143">
        <f t="shared" si="7"/>
        <v>0</v>
      </c>
      <c r="BI125" s="143">
        <f t="shared" si="8"/>
        <v>0</v>
      </c>
      <c r="BJ125" s="19" t="s">
        <v>102</v>
      </c>
      <c r="BK125" s="143">
        <f t="shared" si="9"/>
        <v>0</v>
      </c>
      <c r="BL125" s="19" t="s">
        <v>518</v>
      </c>
      <c r="BM125" s="19" t="s">
        <v>324</v>
      </c>
    </row>
    <row r="126" spans="2:65" s="1" customFormat="1" ht="25.5" customHeight="1">
      <c r="B126" s="134"/>
      <c r="C126" s="144" t="s">
        <v>297</v>
      </c>
      <c r="D126" s="144" t="s">
        <v>315</v>
      </c>
      <c r="E126" s="145" t="s">
        <v>4066</v>
      </c>
      <c r="F126" s="221" t="s">
        <v>4067</v>
      </c>
      <c r="G126" s="221"/>
      <c r="H126" s="221"/>
      <c r="I126" s="221"/>
      <c r="J126" s="146" t="s">
        <v>374</v>
      </c>
      <c r="K126" s="147">
        <v>1</v>
      </c>
      <c r="L126" s="222"/>
      <c r="M126" s="222"/>
      <c r="N126" s="222">
        <f t="shared" si="0"/>
        <v>0</v>
      </c>
      <c r="O126" s="220"/>
      <c r="P126" s="220"/>
      <c r="Q126" s="220"/>
      <c r="R126" s="139"/>
      <c r="T126" s="140" t="s">
        <v>5</v>
      </c>
      <c r="U126" s="38" t="s">
        <v>42</v>
      </c>
      <c r="V126" s="141">
        <v>0</v>
      </c>
      <c r="W126" s="141">
        <f t="shared" si="1"/>
        <v>0</v>
      </c>
      <c r="X126" s="141">
        <v>0</v>
      </c>
      <c r="Y126" s="141">
        <f t="shared" si="2"/>
        <v>0</v>
      </c>
      <c r="Z126" s="141">
        <v>0</v>
      </c>
      <c r="AA126" s="142">
        <f t="shared" si="3"/>
        <v>0</v>
      </c>
      <c r="AR126" s="19" t="s">
        <v>1282</v>
      </c>
      <c r="AT126" s="19" t="s">
        <v>315</v>
      </c>
      <c r="AU126" s="19" t="s">
        <v>102</v>
      </c>
      <c r="AY126" s="19" t="s">
        <v>267</v>
      </c>
      <c r="BE126" s="143">
        <f t="shared" si="4"/>
        <v>0</v>
      </c>
      <c r="BF126" s="143">
        <f t="shared" si="5"/>
        <v>0</v>
      </c>
      <c r="BG126" s="143">
        <f t="shared" si="6"/>
        <v>0</v>
      </c>
      <c r="BH126" s="143">
        <f t="shared" si="7"/>
        <v>0</v>
      </c>
      <c r="BI126" s="143">
        <f t="shared" si="8"/>
        <v>0</v>
      </c>
      <c r="BJ126" s="19" t="s">
        <v>102</v>
      </c>
      <c r="BK126" s="143">
        <f t="shared" si="9"/>
        <v>0</v>
      </c>
      <c r="BL126" s="19" t="s">
        <v>518</v>
      </c>
      <c r="BM126" s="19" t="s">
        <v>331</v>
      </c>
    </row>
    <row r="127" spans="2:65" s="1" customFormat="1" ht="25.5" customHeight="1">
      <c r="B127" s="134"/>
      <c r="C127" s="144" t="s">
        <v>301</v>
      </c>
      <c r="D127" s="144" t="s">
        <v>315</v>
      </c>
      <c r="E127" s="145" t="s">
        <v>4068</v>
      </c>
      <c r="F127" s="221" t="s">
        <v>4069</v>
      </c>
      <c r="G127" s="221"/>
      <c r="H127" s="221"/>
      <c r="I127" s="221"/>
      <c r="J127" s="146" t="s">
        <v>374</v>
      </c>
      <c r="K127" s="147">
        <v>2</v>
      </c>
      <c r="L127" s="222"/>
      <c r="M127" s="222"/>
      <c r="N127" s="222">
        <f t="shared" si="0"/>
        <v>0</v>
      </c>
      <c r="O127" s="220"/>
      <c r="P127" s="220"/>
      <c r="Q127" s="220"/>
      <c r="R127" s="139"/>
      <c r="T127" s="140" t="s">
        <v>5</v>
      </c>
      <c r="U127" s="38" t="s">
        <v>42</v>
      </c>
      <c r="V127" s="141">
        <v>0</v>
      </c>
      <c r="W127" s="141">
        <f t="shared" si="1"/>
        <v>0</v>
      </c>
      <c r="X127" s="141">
        <v>0</v>
      </c>
      <c r="Y127" s="141">
        <f t="shared" si="2"/>
        <v>0</v>
      </c>
      <c r="Z127" s="141">
        <v>0</v>
      </c>
      <c r="AA127" s="142">
        <f t="shared" si="3"/>
        <v>0</v>
      </c>
      <c r="AR127" s="19" t="s">
        <v>1282</v>
      </c>
      <c r="AT127" s="19" t="s">
        <v>315</v>
      </c>
      <c r="AU127" s="19" t="s">
        <v>102</v>
      </c>
      <c r="AY127" s="19" t="s">
        <v>267</v>
      </c>
      <c r="BE127" s="143">
        <f t="shared" si="4"/>
        <v>0</v>
      </c>
      <c r="BF127" s="143">
        <f t="shared" si="5"/>
        <v>0</v>
      </c>
      <c r="BG127" s="143">
        <f t="shared" si="6"/>
        <v>0</v>
      </c>
      <c r="BH127" s="143">
        <f t="shared" si="7"/>
        <v>0</v>
      </c>
      <c r="BI127" s="143">
        <f t="shared" si="8"/>
        <v>0</v>
      </c>
      <c r="BJ127" s="19" t="s">
        <v>102</v>
      </c>
      <c r="BK127" s="143">
        <f t="shared" si="9"/>
        <v>0</v>
      </c>
      <c r="BL127" s="19" t="s">
        <v>518</v>
      </c>
      <c r="BM127" s="19" t="s">
        <v>338</v>
      </c>
    </row>
    <row r="128" spans="2:65" s="1" customFormat="1" ht="16.5" customHeight="1">
      <c r="B128" s="134"/>
      <c r="C128" s="144" t="s">
        <v>306</v>
      </c>
      <c r="D128" s="144" t="s">
        <v>315</v>
      </c>
      <c r="E128" s="145" t="s">
        <v>4070</v>
      </c>
      <c r="F128" s="221" t="s">
        <v>4071</v>
      </c>
      <c r="G128" s="221"/>
      <c r="H128" s="221"/>
      <c r="I128" s="221"/>
      <c r="J128" s="146" t="s">
        <v>374</v>
      </c>
      <c r="K128" s="147">
        <v>2</v>
      </c>
      <c r="L128" s="222"/>
      <c r="M128" s="222"/>
      <c r="N128" s="222">
        <f t="shared" si="0"/>
        <v>0</v>
      </c>
      <c r="O128" s="220"/>
      <c r="P128" s="220"/>
      <c r="Q128" s="220"/>
      <c r="R128" s="139"/>
      <c r="T128" s="140" t="s">
        <v>5</v>
      </c>
      <c r="U128" s="38" t="s">
        <v>42</v>
      </c>
      <c r="V128" s="141">
        <v>0</v>
      </c>
      <c r="W128" s="141">
        <f t="shared" si="1"/>
        <v>0</v>
      </c>
      <c r="X128" s="141">
        <v>0</v>
      </c>
      <c r="Y128" s="141">
        <f t="shared" si="2"/>
        <v>0</v>
      </c>
      <c r="Z128" s="141">
        <v>0</v>
      </c>
      <c r="AA128" s="142">
        <f t="shared" si="3"/>
        <v>0</v>
      </c>
      <c r="AR128" s="19" t="s">
        <v>1282</v>
      </c>
      <c r="AT128" s="19" t="s">
        <v>315</v>
      </c>
      <c r="AU128" s="19" t="s">
        <v>102</v>
      </c>
      <c r="AY128" s="19" t="s">
        <v>267</v>
      </c>
      <c r="BE128" s="143">
        <f t="shared" si="4"/>
        <v>0</v>
      </c>
      <c r="BF128" s="143">
        <f t="shared" si="5"/>
        <v>0</v>
      </c>
      <c r="BG128" s="143">
        <f t="shared" si="6"/>
        <v>0</v>
      </c>
      <c r="BH128" s="143">
        <f t="shared" si="7"/>
        <v>0</v>
      </c>
      <c r="BI128" s="143">
        <f t="shared" si="8"/>
        <v>0</v>
      </c>
      <c r="BJ128" s="19" t="s">
        <v>102</v>
      </c>
      <c r="BK128" s="143">
        <f t="shared" si="9"/>
        <v>0</v>
      </c>
      <c r="BL128" s="19" t="s">
        <v>518</v>
      </c>
      <c r="BM128" s="19" t="s">
        <v>10</v>
      </c>
    </row>
    <row r="129" spans="2:65" s="1" customFormat="1" ht="16.5" customHeight="1">
      <c r="B129" s="134"/>
      <c r="C129" s="144" t="s">
        <v>310</v>
      </c>
      <c r="D129" s="144" t="s">
        <v>315</v>
      </c>
      <c r="E129" s="145" t="s">
        <v>4072</v>
      </c>
      <c r="F129" s="221" t="s">
        <v>4073</v>
      </c>
      <c r="G129" s="221"/>
      <c r="H129" s="221"/>
      <c r="I129" s="221"/>
      <c r="J129" s="146" t="s">
        <v>322</v>
      </c>
      <c r="K129" s="147">
        <v>460</v>
      </c>
      <c r="L129" s="222"/>
      <c r="M129" s="222"/>
      <c r="N129" s="222">
        <f t="shared" si="0"/>
        <v>0</v>
      </c>
      <c r="O129" s="220"/>
      <c r="P129" s="220"/>
      <c r="Q129" s="220"/>
      <c r="R129" s="139"/>
      <c r="T129" s="140" t="s">
        <v>5</v>
      </c>
      <c r="U129" s="38" t="s">
        <v>42</v>
      </c>
      <c r="V129" s="141">
        <v>0</v>
      </c>
      <c r="W129" s="141">
        <f t="shared" si="1"/>
        <v>0</v>
      </c>
      <c r="X129" s="141">
        <v>0</v>
      </c>
      <c r="Y129" s="141">
        <f t="shared" si="2"/>
        <v>0</v>
      </c>
      <c r="Z129" s="141">
        <v>0</v>
      </c>
      <c r="AA129" s="142">
        <f t="shared" si="3"/>
        <v>0</v>
      </c>
      <c r="AR129" s="19" t="s">
        <v>1282</v>
      </c>
      <c r="AT129" s="19" t="s">
        <v>315</v>
      </c>
      <c r="AU129" s="19" t="s">
        <v>102</v>
      </c>
      <c r="AY129" s="19" t="s">
        <v>267</v>
      </c>
      <c r="BE129" s="143">
        <f t="shared" si="4"/>
        <v>0</v>
      </c>
      <c r="BF129" s="143">
        <f t="shared" si="5"/>
        <v>0</v>
      </c>
      <c r="BG129" s="143">
        <f t="shared" si="6"/>
        <v>0</v>
      </c>
      <c r="BH129" s="143">
        <f t="shared" si="7"/>
        <v>0</v>
      </c>
      <c r="BI129" s="143">
        <f t="shared" si="8"/>
        <v>0</v>
      </c>
      <c r="BJ129" s="19" t="s">
        <v>102</v>
      </c>
      <c r="BK129" s="143">
        <f t="shared" si="9"/>
        <v>0</v>
      </c>
      <c r="BL129" s="19" t="s">
        <v>518</v>
      </c>
      <c r="BM129" s="19" t="s">
        <v>352</v>
      </c>
    </row>
    <row r="130" spans="2:65" s="1" customFormat="1" ht="25.5" customHeight="1">
      <c r="B130" s="134"/>
      <c r="C130" s="144" t="s">
        <v>314</v>
      </c>
      <c r="D130" s="144" t="s">
        <v>315</v>
      </c>
      <c r="E130" s="145" t="s">
        <v>4074</v>
      </c>
      <c r="F130" s="221" t="s">
        <v>4075</v>
      </c>
      <c r="G130" s="221"/>
      <c r="H130" s="221"/>
      <c r="I130" s="221"/>
      <c r="J130" s="146" t="s">
        <v>322</v>
      </c>
      <c r="K130" s="147">
        <v>10</v>
      </c>
      <c r="L130" s="222"/>
      <c r="M130" s="222"/>
      <c r="N130" s="222">
        <f t="shared" si="0"/>
        <v>0</v>
      </c>
      <c r="O130" s="220"/>
      <c r="P130" s="220"/>
      <c r="Q130" s="220"/>
      <c r="R130" s="139"/>
      <c r="T130" s="140" t="s">
        <v>5</v>
      </c>
      <c r="U130" s="38" t="s">
        <v>42</v>
      </c>
      <c r="V130" s="141">
        <v>0</v>
      </c>
      <c r="W130" s="141">
        <f t="shared" si="1"/>
        <v>0</v>
      </c>
      <c r="X130" s="141">
        <v>0</v>
      </c>
      <c r="Y130" s="141">
        <f t="shared" si="2"/>
        <v>0</v>
      </c>
      <c r="Z130" s="141">
        <v>0</v>
      </c>
      <c r="AA130" s="142">
        <f t="shared" si="3"/>
        <v>0</v>
      </c>
      <c r="AR130" s="19" t="s">
        <v>1282</v>
      </c>
      <c r="AT130" s="19" t="s">
        <v>315</v>
      </c>
      <c r="AU130" s="19" t="s">
        <v>102</v>
      </c>
      <c r="AY130" s="19" t="s">
        <v>267</v>
      </c>
      <c r="BE130" s="143">
        <f t="shared" si="4"/>
        <v>0</v>
      </c>
      <c r="BF130" s="143">
        <f t="shared" si="5"/>
        <v>0</v>
      </c>
      <c r="BG130" s="143">
        <f t="shared" si="6"/>
        <v>0</v>
      </c>
      <c r="BH130" s="143">
        <f t="shared" si="7"/>
        <v>0</v>
      </c>
      <c r="BI130" s="143">
        <f t="shared" si="8"/>
        <v>0</v>
      </c>
      <c r="BJ130" s="19" t="s">
        <v>102</v>
      </c>
      <c r="BK130" s="143">
        <f t="shared" si="9"/>
        <v>0</v>
      </c>
      <c r="BL130" s="19" t="s">
        <v>518</v>
      </c>
      <c r="BM130" s="19" t="s">
        <v>360</v>
      </c>
    </row>
    <row r="131" spans="2:65" s="1" customFormat="1" ht="25.5" customHeight="1">
      <c r="B131" s="134"/>
      <c r="C131" s="144" t="s">
        <v>319</v>
      </c>
      <c r="D131" s="144" t="s">
        <v>315</v>
      </c>
      <c r="E131" s="145" t="s">
        <v>2973</v>
      </c>
      <c r="F131" s="221" t="s">
        <v>2974</v>
      </c>
      <c r="G131" s="221"/>
      <c r="H131" s="221"/>
      <c r="I131" s="221"/>
      <c r="J131" s="146" t="s">
        <v>374</v>
      </c>
      <c r="K131" s="147">
        <v>2</v>
      </c>
      <c r="L131" s="222"/>
      <c r="M131" s="222"/>
      <c r="N131" s="222">
        <f t="shared" si="0"/>
        <v>0</v>
      </c>
      <c r="O131" s="220"/>
      <c r="P131" s="220"/>
      <c r="Q131" s="220"/>
      <c r="R131" s="139"/>
      <c r="T131" s="140" t="s">
        <v>5</v>
      </c>
      <c r="U131" s="38" t="s">
        <v>42</v>
      </c>
      <c r="V131" s="141">
        <v>0</v>
      </c>
      <c r="W131" s="141">
        <f t="shared" si="1"/>
        <v>0</v>
      </c>
      <c r="X131" s="141">
        <v>0</v>
      </c>
      <c r="Y131" s="141">
        <f t="shared" si="2"/>
        <v>0</v>
      </c>
      <c r="Z131" s="141">
        <v>0</v>
      </c>
      <c r="AA131" s="142">
        <f t="shared" si="3"/>
        <v>0</v>
      </c>
      <c r="AR131" s="19" t="s">
        <v>1282</v>
      </c>
      <c r="AT131" s="19" t="s">
        <v>315</v>
      </c>
      <c r="AU131" s="19" t="s">
        <v>102</v>
      </c>
      <c r="AY131" s="19" t="s">
        <v>267</v>
      </c>
      <c r="BE131" s="143">
        <f t="shared" si="4"/>
        <v>0</v>
      </c>
      <c r="BF131" s="143">
        <f t="shared" si="5"/>
        <v>0</v>
      </c>
      <c r="BG131" s="143">
        <f t="shared" si="6"/>
        <v>0</v>
      </c>
      <c r="BH131" s="143">
        <f t="shared" si="7"/>
        <v>0</v>
      </c>
      <c r="BI131" s="143">
        <f t="shared" si="8"/>
        <v>0</v>
      </c>
      <c r="BJ131" s="19" t="s">
        <v>102</v>
      </c>
      <c r="BK131" s="143">
        <f t="shared" si="9"/>
        <v>0</v>
      </c>
      <c r="BL131" s="19" t="s">
        <v>518</v>
      </c>
      <c r="BM131" s="19" t="s">
        <v>368</v>
      </c>
    </row>
    <row r="132" spans="2:65" s="1" customFormat="1" ht="27.95" customHeight="1">
      <c r="B132" s="134"/>
      <c r="C132" s="159" t="s">
        <v>324</v>
      </c>
      <c r="D132" s="159" t="s">
        <v>315</v>
      </c>
      <c r="E132" s="160" t="s">
        <v>4076</v>
      </c>
      <c r="F132" s="245" t="s">
        <v>4327</v>
      </c>
      <c r="G132" s="245"/>
      <c r="H132" s="245"/>
      <c r="I132" s="245"/>
      <c r="J132" s="161" t="s">
        <v>785</v>
      </c>
      <c r="K132" s="162">
        <v>3</v>
      </c>
      <c r="L132" s="246"/>
      <c r="M132" s="246"/>
      <c r="N132" s="246">
        <f t="shared" si="0"/>
        <v>0</v>
      </c>
      <c r="O132" s="241"/>
      <c r="P132" s="241"/>
      <c r="Q132" s="241"/>
      <c r="R132" s="139"/>
      <c r="T132" s="140" t="s">
        <v>5</v>
      </c>
      <c r="U132" s="38" t="s">
        <v>42</v>
      </c>
      <c r="V132" s="141">
        <v>0</v>
      </c>
      <c r="W132" s="141">
        <f t="shared" si="1"/>
        <v>0</v>
      </c>
      <c r="X132" s="141">
        <v>0</v>
      </c>
      <c r="Y132" s="141">
        <f t="shared" si="2"/>
        <v>0</v>
      </c>
      <c r="Z132" s="141">
        <v>0</v>
      </c>
      <c r="AA132" s="142">
        <f t="shared" si="3"/>
        <v>0</v>
      </c>
      <c r="AR132" s="19" t="s">
        <v>1282</v>
      </c>
      <c r="AT132" s="19" t="s">
        <v>315</v>
      </c>
      <c r="AU132" s="19" t="s">
        <v>102</v>
      </c>
      <c r="AY132" s="19" t="s">
        <v>267</v>
      </c>
      <c r="BE132" s="143">
        <f t="shared" si="4"/>
        <v>0</v>
      </c>
      <c r="BF132" s="143">
        <f t="shared" si="5"/>
        <v>0</v>
      </c>
      <c r="BG132" s="143">
        <f t="shared" si="6"/>
        <v>0</v>
      </c>
      <c r="BH132" s="143">
        <f t="shared" si="7"/>
        <v>0</v>
      </c>
      <c r="BI132" s="143">
        <f t="shared" si="8"/>
        <v>0</v>
      </c>
      <c r="BJ132" s="19" t="s">
        <v>102</v>
      </c>
      <c r="BK132" s="143">
        <f t="shared" si="9"/>
        <v>0</v>
      </c>
      <c r="BL132" s="19" t="s">
        <v>518</v>
      </c>
      <c r="BM132" s="19" t="s">
        <v>376</v>
      </c>
    </row>
    <row r="133" spans="2:65" s="10" customFormat="1" ht="29.85" customHeight="1">
      <c r="B133" s="124"/>
      <c r="D133" s="133" t="s">
        <v>4049</v>
      </c>
      <c r="E133" s="133"/>
      <c r="F133" s="133"/>
      <c r="G133" s="133"/>
      <c r="H133" s="133"/>
      <c r="I133" s="133"/>
      <c r="J133" s="133"/>
      <c r="K133" s="133"/>
      <c r="L133" s="133"/>
      <c r="M133" s="133"/>
      <c r="N133" s="208">
        <f>BK133</f>
        <v>0</v>
      </c>
      <c r="O133" s="209"/>
      <c r="P133" s="209"/>
      <c r="Q133" s="209"/>
      <c r="R133" s="126"/>
      <c r="T133" s="127"/>
      <c r="W133" s="128">
        <f>SUM(W134:W153)</f>
        <v>0</v>
      </c>
      <c r="Y133" s="128">
        <f>SUM(Y134:Y153)</f>
        <v>0</v>
      </c>
      <c r="AA133" s="129">
        <f>SUM(AA134:AA153)</f>
        <v>0</v>
      </c>
      <c r="AR133" s="130" t="s">
        <v>277</v>
      </c>
      <c r="AT133" s="131" t="s">
        <v>74</v>
      </c>
      <c r="AU133" s="131" t="s">
        <v>83</v>
      </c>
      <c r="AY133" s="130" t="s">
        <v>267</v>
      </c>
      <c r="BK133" s="132">
        <f>SUM(BK134:BK153)</f>
        <v>0</v>
      </c>
    </row>
    <row r="134" spans="2:65" s="1" customFormat="1" ht="16.5" customHeight="1">
      <c r="B134" s="134"/>
      <c r="C134" s="135" t="s">
        <v>327</v>
      </c>
      <c r="D134" s="135" t="s">
        <v>268</v>
      </c>
      <c r="E134" s="136" t="s">
        <v>3996</v>
      </c>
      <c r="F134" s="219" t="s">
        <v>3997</v>
      </c>
      <c r="G134" s="219"/>
      <c r="H134" s="219"/>
      <c r="I134" s="219"/>
      <c r="J134" s="137" t="s">
        <v>322</v>
      </c>
      <c r="K134" s="138">
        <v>460</v>
      </c>
      <c r="L134" s="220"/>
      <c r="M134" s="220"/>
      <c r="N134" s="220">
        <f t="shared" ref="N134:N153" si="10">ROUND(L134*K134,2)</f>
        <v>0</v>
      </c>
      <c r="O134" s="220"/>
      <c r="P134" s="220"/>
      <c r="Q134" s="220"/>
      <c r="R134" s="139"/>
      <c r="T134" s="140" t="s">
        <v>5</v>
      </c>
      <c r="U134" s="38" t="s">
        <v>42</v>
      </c>
      <c r="V134" s="141">
        <v>0</v>
      </c>
      <c r="W134" s="141">
        <f t="shared" ref="W134:W153" si="11">V134*K134</f>
        <v>0</v>
      </c>
      <c r="X134" s="141">
        <v>0</v>
      </c>
      <c r="Y134" s="141">
        <f t="shared" ref="Y134:Y153" si="12">X134*K134</f>
        <v>0</v>
      </c>
      <c r="Z134" s="141">
        <v>0</v>
      </c>
      <c r="AA134" s="142">
        <f t="shared" ref="AA134:AA153" si="13">Z134*K134</f>
        <v>0</v>
      </c>
      <c r="AR134" s="19" t="s">
        <v>518</v>
      </c>
      <c r="AT134" s="19" t="s">
        <v>268</v>
      </c>
      <c r="AU134" s="19" t="s">
        <v>102</v>
      </c>
      <c r="AY134" s="19" t="s">
        <v>267</v>
      </c>
      <c r="BE134" s="143">
        <f t="shared" ref="BE134:BE153" si="14">IF(U134="základná",N134,0)</f>
        <v>0</v>
      </c>
      <c r="BF134" s="143">
        <f t="shared" ref="BF134:BF153" si="15">IF(U134="znížená",N134,0)</f>
        <v>0</v>
      </c>
      <c r="BG134" s="143">
        <f t="shared" ref="BG134:BG153" si="16">IF(U134="zákl. prenesená",N134,0)</f>
        <v>0</v>
      </c>
      <c r="BH134" s="143">
        <f t="shared" ref="BH134:BH153" si="17">IF(U134="zníž. prenesená",N134,0)</f>
        <v>0</v>
      </c>
      <c r="BI134" s="143">
        <f t="shared" ref="BI134:BI153" si="18">IF(U134="nulová",N134,0)</f>
        <v>0</v>
      </c>
      <c r="BJ134" s="19" t="s">
        <v>102</v>
      </c>
      <c r="BK134" s="143">
        <f t="shared" ref="BK134:BK153" si="19">ROUND(L134*K134,2)</f>
        <v>0</v>
      </c>
      <c r="BL134" s="19" t="s">
        <v>518</v>
      </c>
      <c r="BM134" s="19" t="s">
        <v>384</v>
      </c>
    </row>
    <row r="135" spans="2:65" s="1" customFormat="1" ht="16.5" customHeight="1">
      <c r="B135" s="134"/>
      <c r="C135" s="135" t="s">
        <v>331</v>
      </c>
      <c r="D135" s="135" t="s">
        <v>268</v>
      </c>
      <c r="E135" s="136" t="s">
        <v>4077</v>
      </c>
      <c r="F135" s="219" t="s">
        <v>4078</v>
      </c>
      <c r="G135" s="219"/>
      <c r="H135" s="219"/>
      <c r="I135" s="219"/>
      <c r="J135" s="137" t="s">
        <v>322</v>
      </c>
      <c r="K135" s="138">
        <v>460</v>
      </c>
      <c r="L135" s="220"/>
      <c r="M135" s="220"/>
      <c r="N135" s="220">
        <f t="shared" si="10"/>
        <v>0</v>
      </c>
      <c r="O135" s="220"/>
      <c r="P135" s="220"/>
      <c r="Q135" s="220"/>
      <c r="R135" s="139"/>
      <c r="T135" s="140" t="s">
        <v>5</v>
      </c>
      <c r="U135" s="38" t="s">
        <v>42</v>
      </c>
      <c r="V135" s="141">
        <v>0</v>
      </c>
      <c r="W135" s="141">
        <f t="shared" si="11"/>
        <v>0</v>
      </c>
      <c r="X135" s="141">
        <v>0</v>
      </c>
      <c r="Y135" s="141">
        <f t="shared" si="12"/>
        <v>0</v>
      </c>
      <c r="Z135" s="141">
        <v>0</v>
      </c>
      <c r="AA135" s="142">
        <f t="shared" si="13"/>
        <v>0</v>
      </c>
      <c r="AR135" s="19" t="s">
        <v>518</v>
      </c>
      <c r="AT135" s="19" t="s">
        <v>268</v>
      </c>
      <c r="AU135" s="19" t="s">
        <v>102</v>
      </c>
      <c r="AY135" s="19" t="s">
        <v>267</v>
      </c>
      <c r="BE135" s="143">
        <f t="shared" si="14"/>
        <v>0</v>
      </c>
      <c r="BF135" s="143">
        <f t="shared" si="15"/>
        <v>0</v>
      </c>
      <c r="BG135" s="143">
        <f t="shared" si="16"/>
        <v>0</v>
      </c>
      <c r="BH135" s="143">
        <f t="shared" si="17"/>
        <v>0</v>
      </c>
      <c r="BI135" s="143">
        <f t="shared" si="18"/>
        <v>0</v>
      </c>
      <c r="BJ135" s="19" t="s">
        <v>102</v>
      </c>
      <c r="BK135" s="143">
        <f t="shared" si="19"/>
        <v>0</v>
      </c>
      <c r="BL135" s="19" t="s">
        <v>518</v>
      </c>
      <c r="BM135" s="19" t="s">
        <v>392</v>
      </c>
    </row>
    <row r="136" spans="2:65" s="1" customFormat="1" ht="25.5" customHeight="1">
      <c r="B136" s="134"/>
      <c r="C136" s="135" t="s">
        <v>334</v>
      </c>
      <c r="D136" s="135" t="s">
        <v>268</v>
      </c>
      <c r="E136" s="136" t="s">
        <v>4079</v>
      </c>
      <c r="F136" s="219" t="s">
        <v>4080</v>
      </c>
      <c r="G136" s="219"/>
      <c r="H136" s="219"/>
      <c r="I136" s="219"/>
      <c r="J136" s="137" t="s">
        <v>322</v>
      </c>
      <c r="K136" s="138">
        <v>460</v>
      </c>
      <c r="L136" s="220"/>
      <c r="M136" s="220"/>
      <c r="N136" s="220">
        <f t="shared" si="10"/>
        <v>0</v>
      </c>
      <c r="O136" s="220"/>
      <c r="P136" s="220"/>
      <c r="Q136" s="220"/>
      <c r="R136" s="139"/>
      <c r="T136" s="140" t="s">
        <v>5</v>
      </c>
      <c r="U136" s="38" t="s">
        <v>42</v>
      </c>
      <c r="V136" s="141">
        <v>0</v>
      </c>
      <c r="W136" s="141">
        <f t="shared" si="11"/>
        <v>0</v>
      </c>
      <c r="X136" s="141">
        <v>0</v>
      </c>
      <c r="Y136" s="141">
        <f t="shared" si="12"/>
        <v>0</v>
      </c>
      <c r="Z136" s="141">
        <v>0</v>
      </c>
      <c r="AA136" s="142">
        <f t="shared" si="13"/>
        <v>0</v>
      </c>
      <c r="AR136" s="19" t="s">
        <v>518</v>
      </c>
      <c r="AT136" s="19" t="s">
        <v>268</v>
      </c>
      <c r="AU136" s="19" t="s">
        <v>102</v>
      </c>
      <c r="AY136" s="19" t="s">
        <v>267</v>
      </c>
      <c r="BE136" s="143">
        <f t="shared" si="14"/>
        <v>0</v>
      </c>
      <c r="BF136" s="143">
        <f t="shared" si="15"/>
        <v>0</v>
      </c>
      <c r="BG136" s="143">
        <f t="shared" si="16"/>
        <v>0</v>
      </c>
      <c r="BH136" s="143">
        <f t="shared" si="17"/>
        <v>0</v>
      </c>
      <c r="BI136" s="143">
        <f t="shared" si="18"/>
        <v>0</v>
      </c>
      <c r="BJ136" s="19" t="s">
        <v>102</v>
      </c>
      <c r="BK136" s="143">
        <f t="shared" si="19"/>
        <v>0</v>
      </c>
      <c r="BL136" s="19" t="s">
        <v>518</v>
      </c>
      <c r="BM136" s="19" t="s">
        <v>400</v>
      </c>
    </row>
    <row r="137" spans="2:65" s="1" customFormat="1" ht="25.5" customHeight="1">
      <c r="B137" s="134"/>
      <c r="C137" s="135" t="s">
        <v>338</v>
      </c>
      <c r="D137" s="135" t="s">
        <v>268</v>
      </c>
      <c r="E137" s="136" t="s">
        <v>4081</v>
      </c>
      <c r="F137" s="219" t="s">
        <v>4082</v>
      </c>
      <c r="G137" s="219"/>
      <c r="H137" s="219"/>
      <c r="I137" s="219"/>
      <c r="J137" s="137" t="s">
        <v>322</v>
      </c>
      <c r="K137" s="138">
        <v>120</v>
      </c>
      <c r="L137" s="220"/>
      <c r="M137" s="220"/>
      <c r="N137" s="220">
        <f t="shared" si="10"/>
        <v>0</v>
      </c>
      <c r="O137" s="220"/>
      <c r="P137" s="220"/>
      <c r="Q137" s="220"/>
      <c r="R137" s="139"/>
      <c r="T137" s="140" t="s">
        <v>5</v>
      </c>
      <c r="U137" s="38" t="s">
        <v>42</v>
      </c>
      <c r="V137" s="141">
        <v>0</v>
      </c>
      <c r="W137" s="141">
        <f t="shared" si="11"/>
        <v>0</v>
      </c>
      <c r="X137" s="141">
        <v>0</v>
      </c>
      <c r="Y137" s="141">
        <f t="shared" si="12"/>
        <v>0</v>
      </c>
      <c r="Z137" s="141">
        <v>0</v>
      </c>
      <c r="AA137" s="142">
        <f t="shared" si="13"/>
        <v>0</v>
      </c>
      <c r="AR137" s="19" t="s">
        <v>518</v>
      </c>
      <c r="AT137" s="19" t="s">
        <v>268</v>
      </c>
      <c r="AU137" s="19" t="s">
        <v>102</v>
      </c>
      <c r="AY137" s="19" t="s">
        <v>267</v>
      </c>
      <c r="BE137" s="143">
        <f t="shared" si="14"/>
        <v>0</v>
      </c>
      <c r="BF137" s="143">
        <f t="shared" si="15"/>
        <v>0</v>
      </c>
      <c r="BG137" s="143">
        <f t="shared" si="16"/>
        <v>0</v>
      </c>
      <c r="BH137" s="143">
        <f t="shared" si="17"/>
        <v>0</v>
      </c>
      <c r="BI137" s="143">
        <f t="shared" si="18"/>
        <v>0</v>
      </c>
      <c r="BJ137" s="19" t="s">
        <v>102</v>
      </c>
      <c r="BK137" s="143">
        <f t="shared" si="19"/>
        <v>0</v>
      </c>
      <c r="BL137" s="19" t="s">
        <v>518</v>
      </c>
      <c r="BM137" s="19" t="s">
        <v>408</v>
      </c>
    </row>
    <row r="138" spans="2:65" s="1" customFormat="1" ht="25.5" customHeight="1">
      <c r="B138" s="134"/>
      <c r="C138" s="135" t="s">
        <v>342</v>
      </c>
      <c r="D138" s="135" t="s">
        <v>268</v>
      </c>
      <c r="E138" s="136" t="s">
        <v>4083</v>
      </c>
      <c r="F138" s="219" t="s">
        <v>4084</v>
      </c>
      <c r="G138" s="219"/>
      <c r="H138" s="219"/>
      <c r="I138" s="219"/>
      <c r="J138" s="137" t="s">
        <v>374</v>
      </c>
      <c r="K138" s="138">
        <v>21</v>
      </c>
      <c r="L138" s="220"/>
      <c r="M138" s="220"/>
      <c r="N138" s="220">
        <f t="shared" si="10"/>
        <v>0</v>
      </c>
      <c r="O138" s="220"/>
      <c r="P138" s="220"/>
      <c r="Q138" s="220"/>
      <c r="R138" s="139"/>
      <c r="T138" s="140" t="s">
        <v>5</v>
      </c>
      <c r="U138" s="38" t="s">
        <v>42</v>
      </c>
      <c r="V138" s="141">
        <v>0</v>
      </c>
      <c r="W138" s="141">
        <f t="shared" si="11"/>
        <v>0</v>
      </c>
      <c r="X138" s="141">
        <v>0</v>
      </c>
      <c r="Y138" s="141">
        <f t="shared" si="12"/>
        <v>0</v>
      </c>
      <c r="Z138" s="141">
        <v>0</v>
      </c>
      <c r="AA138" s="142">
        <f t="shared" si="13"/>
        <v>0</v>
      </c>
      <c r="AR138" s="19" t="s">
        <v>518</v>
      </c>
      <c r="AT138" s="19" t="s">
        <v>268</v>
      </c>
      <c r="AU138" s="19" t="s">
        <v>102</v>
      </c>
      <c r="AY138" s="19" t="s">
        <v>267</v>
      </c>
      <c r="BE138" s="143">
        <f t="shared" si="14"/>
        <v>0</v>
      </c>
      <c r="BF138" s="143">
        <f t="shared" si="15"/>
        <v>0</v>
      </c>
      <c r="BG138" s="143">
        <f t="shared" si="16"/>
        <v>0</v>
      </c>
      <c r="BH138" s="143">
        <f t="shared" si="17"/>
        <v>0</v>
      </c>
      <c r="BI138" s="143">
        <f t="shared" si="18"/>
        <v>0</v>
      </c>
      <c r="BJ138" s="19" t="s">
        <v>102</v>
      </c>
      <c r="BK138" s="143">
        <f t="shared" si="19"/>
        <v>0</v>
      </c>
      <c r="BL138" s="19" t="s">
        <v>518</v>
      </c>
      <c r="BM138" s="19" t="s">
        <v>416</v>
      </c>
    </row>
    <row r="139" spans="2:65" s="1" customFormat="1" ht="25.5" customHeight="1">
      <c r="B139" s="134"/>
      <c r="C139" s="135" t="s">
        <v>10</v>
      </c>
      <c r="D139" s="135" t="s">
        <v>268</v>
      </c>
      <c r="E139" s="136" t="s">
        <v>4085</v>
      </c>
      <c r="F139" s="219" t="s">
        <v>4086</v>
      </c>
      <c r="G139" s="219"/>
      <c r="H139" s="219"/>
      <c r="I139" s="219"/>
      <c r="J139" s="137" t="s">
        <v>374</v>
      </c>
      <c r="K139" s="138">
        <v>10</v>
      </c>
      <c r="L139" s="220"/>
      <c r="M139" s="220"/>
      <c r="N139" s="220">
        <f t="shared" si="10"/>
        <v>0</v>
      </c>
      <c r="O139" s="220"/>
      <c r="P139" s="220"/>
      <c r="Q139" s="220"/>
      <c r="R139" s="139"/>
      <c r="T139" s="140" t="s">
        <v>5</v>
      </c>
      <c r="U139" s="38" t="s">
        <v>42</v>
      </c>
      <c r="V139" s="141">
        <v>0</v>
      </c>
      <c r="W139" s="141">
        <f t="shared" si="11"/>
        <v>0</v>
      </c>
      <c r="X139" s="141">
        <v>0</v>
      </c>
      <c r="Y139" s="141">
        <f t="shared" si="12"/>
        <v>0</v>
      </c>
      <c r="Z139" s="141">
        <v>0</v>
      </c>
      <c r="AA139" s="142">
        <f t="shared" si="13"/>
        <v>0</v>
      </c>
      <c r="AR139" s="19" t="s">
        <v>518</v>
      </c>
      <c r="AT139" s="19" t="s">
        <v>268</v>
      </c>
      <c r="AU139" s="19" t="s">
        <v>102</v>
      </c>
      <c r="AY139" s="19" t="s">
        <v>267</v>
      </c>
      <c r="BE139" s="143">
        <f t="shared" si="14"/>
        <v>0</v>
      </c>
      <c r="BF139" s="143">
        <f t="shared" si="15"/>
        <v>0</v>
      </c>
      <c r="BG139" s="143">
        <f t="shared" si="16"/>
        <v>0</v>
      </c>
      <c r="BH139" s="143">
        <f t="shared" si="17"/>
        <v>0</v>
      </c>
      <c r="BI139" s="143">
        <f t="shared" si="18"/>
        <v>0</v>
      </c>
      <c r="BJ139" s="19" t="s">
        <v>102</v>
      </c>
      <c r="BK139" s="143">
        <f t="shared" si="19"/>
        <v>0</v>
      </c>
      <c r="BL139" s="19" t="s">
        <v>518</v>
      </c>
      <c r="BM139" s="19" t="s">
        <v>424</v>
      </c>
    </row>
    <row r="140" spans="2:65" s="1" customFormat="1" ht="25.5" customHeight="1">
      <c r="B140" s="134"/>
      <c r="C140" s="135" t="s">
        <v>348</v>
      </c>
      <c r="D140" s="135" t="s">
        <v>268</v>
      </c>
      <c r="E140" s="136" t="s">
        <v>4087</v>
      </c>
      <c r="F140" s="219" t="s">
        <v>4088</v>
      </c>
      <c r="G140" s="219"/>
      <c r="H140" s="219"/>
      <c r="I140" s="219"/>
      <c r="J140" s="137" t="s">
        <v>374</v>
      </c>
      <c r="K140" s="138">
        <v>50</v>
      </c>
      <c r="L140" s="220"/>
      <c r="M140" s="220"/>
      <c r="N140" s="220">
        <f t="shared" si="10"/>
        <v>0</v>
      </c>
      <c r="O140" s="220"/>
      <c r="P140" s="220"/>
      <c r="Q140" s="220"/>
      <c r="R140" s="139"/>
      <c r="T140" s="140" t="s">
        <v>5</v>
      </c>
      <c r="U140" s="38" t="s">
        <v>42</v>
      </c>
      <c r="V140" s="141">
        <v>0</v>
      </c>
      <c r="W140" s="141">
        <f t="shared" si="11"/>
        <v>0</v>
      </c>
      <c r="X140" s="141">
        <v>0</v>
      </c>
      <c r="Y140" s="141">
        <f t="shared" si="12"/>
        <v>0</v>
      </c>
      <c r="Z140" s="141">
        <v>0</v>
      </c>
      <c r="AA140" s="142">
        <f t="shared" si="13"/>
        <v>0</v>
      </c>
      <c r="AR140" s="19" t="s">
        <v>518</v>
      </c>
      <c r="AT140" s="19" t="s">
        <v>268</v>
      </c>
      <c r="AU140" s="19" t="s">
        <v>102</v>
      </c>
      <c r="AY140" s="19" t="s">
        <v>267</v>
      </c>
      <c r="BE140" s="143">
        <f t="shared" si="14"/>
        <v>0</v>
      </c>
      <c r="BF140" s="143">
        <f t="shared" si="15"/>
        <v>0</v>
      </c>
      <c r="BG140" s="143">
        <f t="shared" si="16"/>
        <v>0</v>
      </c>
      <c r="BH140" s="143">
        <f t="shared" si="17"/>
        <v>0</v>
      </c>
      <c r="BI140" s="143">
        <f t="shared" si="18"/>
        <v>0</v>
      </c>
      <c r="BJ140" s="19" t="s">
        <v>102</v>
      </c>
      <c r="BK140" s="143">
        <f t="shared" si="19"/>
        <v>0</v>
      </c>
      <c r="BL140" s="19" t="s">
        <v>518</v>
      </c>
      <c r="BM140" s="19" t="s">
        <v>432</v>
      </c>
    </row>
    <row r="141" spans="2:65" s="1" customFormat="1" ht="25.5" customHeight="1">
      <c r="B141" s="134"/>
      <c r="C141" s="135" t="s">
        <v>352</v>
      </c>
      <c r="D141" s="135" t="s">
        <v>268</v>
      </c>
      <c r="E141" s="136" t="s">
        <v>4089</v>
      </c>
      <c r="F141" s="219" t="s">
        <v>4090</v>
      </c>
      <c r="G141" s="219"/>
      <c r="H141" s="219"/>
      <c r="I141" s="219"/>
      <c r="J141" s="137" t="s">
        <v>374</v>
      </c>
      <c r="K141" s="138">
        <v>42</v>
      </c>
      <c r="L141" s="220"/>
      <c r="M141" s="220"/>
      <c r="N141" s="220">
        <f t="shared" si="10"/>
        <v>0</v>
      </c>
      <c r="O141" s="220"/>
      <c r="P141" s="220"/>
      <c r="Q141" s="220"/>
      <c r="R141" s="139"/>
      <c r="T141" s="140" t="s">
        <v>5</v>
      </c>
      <c r="U141" s="38" t="s">
        <v>42</v>
      </c>
      <c r="V141" s="141">
        <v>0</v>
      </c>
      <c r="W141" s="141">
        <f t="shared" si="11"/>
        <v>0</v>
      </c>
      <c r="X141" s="141">
        <v>0</v>
      </c>
      <c r="Y141" s="141">
        <f t="shared" si="12"/>
        <v>0</v>
      </c>
      <c r="Z141" s="141">
        <v>0</v>
      </c>
      <c r="AA141" s="142">
        <f t="shared" si="13"/>
        <v>0</v>
      </c>
      <c r="AR141" s="19" t="s">
        <v>518</v>
      </c>
      <c r="AT141" s="19" t="s">
        <v>268</v>
      </c>
      <c r="AU141" s="19" t="s">
        <v>102</v>
      </c>
      <c r="AY141" s="19" t="s">
        <v>267</v>
      </c>
      <c r="BE141" s="143">
        <f t="shared" si="14"/>
        <v>0</v>
      </c>
      <c r="BF141" s="143">
        <f t="shared" si="15"/>
        <v>0</v>
      </c>
      <c r="BG141" s="143">
        <f t="shared" si="16"/>
        <v>0</v>
      </c>
      <c r="BH141" s="143">
        <f t="shared" si="17"/>
        <v>0</v>
      </c>
      <c r="BI141" s="143">
        <f t="shared" si="18"/>
        <v>0</v>
      </c>
      <c r="BJ141" s="19" t="s">
        <v>102</v>
      </c>
      <c r="BK141" s="143">
        <f t="shared" si="19"/>
        <v>0</v>
      </c>
      <c r="BL141" s="19" t="s">
        <v>518</v>
      </c>
      <c r="BM141" s="19" t="s">
        <v>440</v>
      </c>
    </row>
    <row r="142" spans="2:65" s="1" customFormat="1" ht="16.5" customHeight="1">
      <c r="B142" s="134"/>
      <c r="C142" s="135" t="s">
        <v>356</v>
      </c>
      <c r="D142" s="135" t="s">
        <v>268</v>
      </c>
      <c r="E142" s="136" t="s">
        <v>4091</v>
      </c>
      <c r="F142" s="219" t="s">
        <v>4092</v>
      </c>
      <c r="G142" s="219"/>
      <c r="H142" s="219"/>
      <c r="I142" s="219"/>
      <c r="J142" s="137" t="s">
        <v>374</v>
      </c>
      <c r="K142" s="138">
        <v>21</v>
      </c>
      <c r="L142" s="220"/>
      <c r="M142" s="220"/>
      <c r="N142" s="220">
        <f t="shared" si="10"/>
        <v>0</v>
      </c>
      <c r="O142" s="220"/>
      <c r="P142" s="220"/>
      <c r="Q142" s="220"/>
      <c r="R142" s="139"/>
      <c r="T142" s="140" t="s">
        <v>5</v>
      </c>
      <c r="U142" s="38" t="s">
        <v>42</v>
      </c>
      <c r="V142" s="141">
        <v>0</v>
      </c>
      <c r="W142" s="141">
        <f t="shared" si="11"/>
        <v>0</v>
      </c>
      <c r="X142" s="141">
        <v>0</v>
      </c>
      <c r="Y142" s="141">
        <f t="shared" si="12"/>
        <v>0</v>
      </c>
      <c r="Z142" s="141">
        <v>0</v>
      </c>
      <c r="AA142" s="142">
        <f t="shared" si="13"/>
        <v>0</v>
      </c>
      <c r="AR142" s="19" t="s">
        <v>518</v>
      </c>
      <c r="AT142" s="19" t="s">
        <v>268</v>
      </c>
      <c r="AU142" s="19" t="s">
        <v>102</v>
      </c>
      <c r="AY142" s="19" t="s">
        <v>267</v>
      </c>
      <c r="BE142" s="143">
        <f t="shared" si="14"/>
        <v>0</v>
      </c>
      <c r="BF142" s="143">
        <f t="shared" si="15"/>
        <v>0</v>
      </c>
      <c r="BG142" s="143">
        <f t="shared" si="16"/>
        <v>0</v>
      </c>
      <c r="BH142" s="143">
        <f t="shared" si="17"/>
        <v>0</v>
      </c>
      <c r="BI142" s="143">
        <f t="shared" si="18"/>
        <v>0</v>
      </c>
      <c r="BJ142" s="19" t="s">
        <v>102</v>
      </c>
      <c r="BK142" s="143">
        <f t="shared" si="19"/>
        <v>0</v>
      </c>
      <c r="BL142" s="19" t="s">
        <v>518</v>
      </c>
      <c r="BM142" s="19" t="s">
        <v>448</v>
      </c>
    </row>
    <row r="143" spans="2:65" s="1" customFormat="1" ht="16.5" customHeight="1">
      <c r="B143" s="134"/>
      <c r="C143" s="135" t="s">
        <v>360</v>
      </c>
      <c r="D143" s="135" t="s">
        <v>268</v>
      </c>
      <c r="E143" s="136" t="s">
        <v>4093</v>
      </c>
      <c r="F143" s="219" t="s">
        <v>4094</v>
      </c>
      <c r="G143" s="219"/>
      <c r="H143" s="219"/>
      <c r="I143" s="219"/>
      <c r="J143" s="137" t="s">
        <v>374</v>
      </c>
      <c r="K143" s="138">
        <v>21</v>
      </c>
      <c r="L143" s="220"/>
      <c r="M143" s="220"/>
      <c r="N143" s="220">
        <f t="shared" si="10"/>
        <v>0</v>
      </c>
      <c r="O143" s="220"/>
      <c r="P143" s="220"/>
      <c r="Q143" s="220"/>
      <c r="R143" s="139"/>
      <c r="T143" s="140" t="s">
        <v>5</v>
      </c>
      <c r="U143" s="38" t="s">
        <v>42</v>
      </c>
      <c r="V143" s="141">
        <v>0</v>
      </c>
      <c r="W143" s="141">
        <f t="shared" si="11"/>
        <v>0</v>
      </c>
      <c r="X143" s="141">
        <v>0</v>
      </c>
      <c r="Y143" s="141">
        <f t="shared" si="12"/>
        <v>0</v>
      </c>
      <c r="Z143" s="141">
        <v>0</v>
      </c>
      <c r="AA143" s="142">
        <f t="shared" si="13"/>
        <v>0</v>
      </c>
      <c r="AR143" s="19" t="s">
        <v>518</v>
      </c>
      <c r="AT143" s="19" t="s">
        <v>268</v>
      </c>
      <c r="AU143" s="19" t="s">
        <v>102</v>
      </c>
      <c r="AY143" s="19" t="s">
        <v>267</v>
      </c>
      <c r="BE143" s="143">
        <f t="shared" si="14"/>
        <v>0</v>
      </c>
      <c r="BF143" s="143">
        <f t="shared" si="15"/>
        <v>0</v>
      </c>
      <c r="BG143" s="143">
        <f t="shared" si="16"/>
        <v>0</v>
      </c>
      <c r="BH143" s="143">
        <f t="shared" si="17"/>
        <v>0</v>
      </c>
      <c r="BI143" s="143">
        <f t="shared" si="18"/>
        <v>0</v>
      </c>
      <c r="BJ143" s="19" t="s">
        <v>102</v>
      </c>
      <c r="BK143" s="143">
        <f t="shared" si="19"/>
        <v>0</v>
      </c>
      <c r="BL143" s="19" t="s">
        <v>518</v>
      </c>
      <c r="BM143" s="19" t="s">
        <v>456</v>
      </c>
    </row>
    <row r="144" spans="2:65" s="1" customFormat="1" ht="16.5" customHeight="1">
      <c r="B144" s="134"/>
      <c r="C144" s="135" t="s">
        <v>364</v>
      </c>
      <c r="D144" s="135" t="s">
        <v>268</v>
      </c>
      <c r="E144" s="136" t="s">
        <v>4095</v>
      </c>
      <c r="F144" s="219" t="s">
        <v>4096</v>
      </c>
      <c r="G144" s="219"/>
      <c r="H144" s="219"/>
      <c r="I144" s="219"/>
      <c r="J144" s="137" t="s">
        <v>374</v>
      </c>
      <c r="K144" s="138">
        <v>21</v>
      </c>
      <c r="L144" s="220"/>
      <c r="M144" s="220"/>
      <c r="N144" s="220">
        <f t="shared" si="10"/>
        <v>0</v>
      </c>
      <c r="O144" s="220"/>
      <c r="P144" s="220"/>
      <c r="Q144" s="220"/>
      <c r="R144" s="139"/>
      <c r="T144" s="140" t="s">
        <v>5</v>
      </c>
      <c r="U144" s="38" t="s">
        <v>42</v>
      </c>
      <c r="V144" s="141">
        <v>0</v>
      </c>
      <c r="W144" s="141">
        <f t="shared" si="11"/>
        <v>0</v>
      </c>
      <c r="X144" s="141">
        <v>0</v>
      </c>
      <c r="Y144" s="141">
        <f t="shared" si="12"/>
        <v>0</v>
      </c>
      <c r="Z144" s="141">
        <v>0</v>
      </c>
      <c r="AA144" s="142">
        <f t="shared" si="13"/>
        <v>0</v>
      </c>
      <c r="AR144" s="19" t="s">
        <v>518</v>
      </c>
      <c r="AT144" s="19" t="s">
        <v>268</v>
      </c>
      <c r="AU144" s="19" t="s">
        <v>102</v>
      </c>
      <c r="AY144" s="19" t="s">
        <v>267</v>
      </c>
      <c r="BE144" s="143">
        <f t="shared" si="14"/>
        <v>0</v>
      </c>
      <c r="BF144" s="143">
        <f t="shared" si="15"/>
        <v>0</v>
      </c>
      <c r="BG144" s="143">
        <f t="shared" si="16"/>
        <v>0</v>
      </c>
      <c r="BH144" s="143">
        <f t="shared" si="17"/>
        <v>0</v>
      </c>
      <c r="BI144" s="143">
        <f t="shared" si="18"/>
        <v>0</v>
      </c>
      <c r="BJ144" s="19" t="s">
        <v>102</v>
      </c>
      <c r="BK144" s="143">
        <f t="shared" si="19"/>
        <v>0</v>
      </c>
      <c r="BL144" s="19" t="s">
        <v>518</v>
      </c>
      <c r="BM144" s="19" t="s">
        <v>464</v>
      </c>
    </row>
    <row r="145" spans="2:65" s="1" customFormat="1" ht="16.5" customHeight="1">
      <c r="B145" s="134"/>
      <c r="C145" s="135" t="s">
        <v>368</v>
      </c>
      <c r="D145" s="135" t="s">
        <v>268</v>
      </c>
      <c r="E145" s="136" t="s">
        <v>3945</v>
      </c>
      <c r="F145" s="219" t="s">
        <v>4097</v>
      </c>
      <c r="G145" s="219"/>
      <c r="H145" s="219"/>
      <c r="I145" s="219"/>
      <c r="J145" s="137" t="s">
        <v>374</v>
      </c>
      <c r="K145" s="138">
        <v>21</v>
      </c>
      <c r="L145" s="220"/>
      <c r="M145" s="220"/>
      <c r="N145" s="220">
        <f t="shared" si="10"/>
        <v>0</v>
      </c>
      <c r="O145" s="220"/>
      <c r="P145" s="220"/>
      <c r="Q145" s="220"/>
      <c r="R145" s="139"/>
      <c r="T145" s="140" t="s">
        <v>5</v>
      </c>
      <c r="U145" s="38" t="s">
        <v>42</v>
      </c>
      <c r="V145" s="141">
        <v>0</v>
      </c>
      <c r="W145" s="141">
        <f t="shared" si="11"/>
        <v>0</v>
      </c>
      <c r="X145" s="141">
        <v>0</v>
      </c>
      <c r="Y145" s="141">
        <f t="shared" si="12"/>
        <v>0</v>
      </c>
      <c r="Z145" s="141">
        <v>0</v>
      </c>
      <c r="AA145" s="142">
        <f t="shared" si="13"/>
        <v>0</v>
      </c>
      <c r="AR145" s="19" t="s">
        <v>518</v>
      </c>
      <c r="AT145" s="19" t="s">
        <v>268</v>
      </c>
      <c r="AU145" s="19" t="s">
        <v>102</v>
      </c>
      <c r="AY145" s="19" t="s">
        <v>267</v>
      </c>
      <c r="BE145" s="143">
        <f t="shared" si="14"/>
        <v>0</v>
      </c>
      <c r="BF145" s="143">
        <f t="shared" si="15"/>
        <v>0</v>
      </c>
      <c r="BG145" s="143">
        <f t="shared" si="16"/>
        <v>0</v>
      </c>
      <c r="BH145" s="143">
        <f t="shared" si="17"/>
        <v>0</v>
      </c>
      <c r="BI145" s="143">
        <f t="shared" si="18"/>
        <v>0</v>
      </c>
      <c r="BJ145" s="19" t="s">
        <v>102</v>
      </c>
      <c r="BK145" s="143">
        <f t="shared" si="19"/>
        <v>0</v>
      </c>
      <c r="BL145" s="19" t="s">
        <v>518</v>
      </c>
      <c r="BM145" s="19" t="s">
        <v>472</v>
      </c>
    </row>
    <row r="146" spans="2:65" s="1" customFormat="1" ht="16.5" customHeight="1">
      <c r="B146" s="134"/>
      <c r="C146" s="135" t="s">
        <v>371</v>
      </c>
      <c r="D146" s="135" t="s">
        <v>268</v>
      </c>
      <c r="E146" s="136" t="s">
        <v>4098</v>
      </c>
      <c r="F146" s="219" t="s">
        <v>4099</v>
      </c>
      <c r="G146" s="219"/>
      <c r="H146" s="219"/>
      <c r="I146" s="219"/>
      <c r="J146" s="137" t="s">
        <v>374</v>
      </c>
      <c r="K146" s="138">
        <v>1</v>
      </c>
      <c r="L146" s="220"/>
      <c r="M146" s="220"/>
      <c r="N146" s="220">
        <f t="shared" si="10"/>
        <v>0</v>
      </c>
      <c r="O146" s="220"/>
      <c r="P146" s="220"/>
      <c r="Q146" s="220"/>
      <c r="R146" s="139"/>
      <c r="T146" s="140" t="s">
        <v>5</v>
      </c>
      <c r="U146" s="38" t="s">
        <v>42</v>
      </c>
      <c r="V146" s="141">
        <v>0</v>
      </c>
      <c r="W146" s="141">
        <f t="shared" si="11"/>
        <v>0</v>
      </c>
      <c r="X146" s="141">
        <v>0</v>
      </c>
      <c r="Y146" s="141">
        <f t="shared" si="12"/>
        <v>0</v>
      </c>
      <c r="Z146" s="141">
        <v>0</v>
      </c>
      <c r="AA146" s="142">
        <f t="shared" si="13"/>
        <v>0</v>
      </c>
      <c r="AR146" s="19" t="s">
        <v>518</v>
      </c>
      <c r="AT146" s="19" t="s">
        <v>268</v>
      </c>
      <c r="AU146" s="19" t="s">
        <v>102</v>
      </c>
      <c r="AY146" s="19" t="s">
        <v>267</v>
      </c>
      <c r="BE146" s="143">
        <f t="shared" si="14"/>
        <v>0</v>
      </c>
      <c r="BF146" s="143">
        <f t="shared" si="15"/>
        <v>0</v>
      </c>
      <c r="BG146" s="143">
        <f t="shared" si="16"/>
        <v>0</v>
      </c>
      <c r="BH146" s="143">
        <f t="shared" si="17"/>
        <v>0</v>
      </c>
      <c r="BI146" s="143">
        <f t="shared" si="18"/>
        <v>0</v>
      </c>
      <c r="BJ146" s="19" t="s">
        <v>102</v>
      </c>
      <c r="BK146" s="143">
        <f t="shared" si="19"/>
        <v>0</v>
      </c>
      <c r="BL146" s="19" t="s">
        <v>518</v>
      </c>
      <c r="BM146" s="19" t="s">
        <v>480</v>
      </c>
    </row>
    <row r="147" spans="2:65" s="1" customFormat="1" ht="16.5" customHeight="1">
      <c r="B147" s="134"/>
      <c r="C147" s="135" t="s">
        <v>376</v>
      </c>
      <c r="D147" s="135" t="s">
        <v>268</v>
      </c>
      <c r="E147" s="136" t="s">
        <v>4100</v>
      </c>
      <c r="F147" s="219" t="s">
        <v>4101</v>
      </c>
      <c r="G147" s="219"/>
      <c r="H147" s="219"/>
      <c r="I147" s="219"/>
      <c r="J147" s="137" t="s">
        <v>374</v>
      </c>
      <c r="K147" s="138">
        <v>3</v>
      </c>
      <c r="L147" s="220"/>
      <c r="M147" s="220"/>
      <c r="N147" s="220">
        <f t="shared" si="10"/>
        <v>0</v>
      </c>
      <c r="O147" s="220"/>
      <c r="P147" s="220"/>
      <c r="Q147" s="220"/>
      <c r="R147" s="139"/>
      <c r="T147" s="140" t="s">
        <v>5</v>
      </c>
      <c r="U147" s="38" t="s">
        <v>42</v>
      </c>
      <c r="V147" s="141">
        <v>0</v>
      </c>
      <c r="W147" s="141">
        <f t="shared" si="11"/>
        <v>0</v>
      </c>
      <c r="X147" s="141">
        <v>0</v>
      </c>
      <c r="Y147" s="141">
        <f t="shared" si="12"/>
        <v>0</v>
      </c>
      <c r="Z147" s="141">
        <v>0</v>
      </c>
      <c r="AA147" s="142">
        <f t="shared" si="13"/>
        <v>0</v>
      </c>
      <c r="AR147" s="19" t="s">
        <v>518</v>
      </c>
      <c r="AT147" s="19" t="s">
        <v>268</v>
      </c>
      <c r="AU147" s="19" t="s">
        <v>102</v>
      </c>
      <c r="AY147" s="19" t="s">
        <v>267</v>
      </c>
      <c r="BE147" s="143">
        <f t="shared" si="14"/>
        <v>0</v>
      </c>
      <c r="BF147" s="143">
        <f t="shared" si="15"/>
        <v>0</v>
      </c>
      <c r="BG147" s="143">
        <f t="shared" si="16"/>
        <v>0</v>
      </c>
      <c r="BH147" s="143">
        <f t="shared" si="17"/>
        <v>0</v>
      </c>
      <c r="BI147" s="143">
        <f t="shared" si="18"/>
        <v>0</v>
      </c>
      <c r="BJ147" s="19" t="s">
        <v>102</v>
      </c>
      <c r="BK147" s="143">
        <f t="shared" si="19"/>
        <v>0</v>
      </c>
      <c r="BL147" s="19" t="s">
        <v>518</v>
      </c>
      <c r="BM147" s="19" t="s">
        <v>486</v>
      </c>
    </row>
    <row r="148" spans="2:65" s="1" customFormat="1" ht="16.5" customHeight="1">
      <c r="B148" s="134"/>
      <c r="C148" s="135" t="s">
        <v>380</v>
      </c>
      <c r="D148" s="135" t="s">
        <v>268</v>
      </c>
      <c r="E148" s="136" t="s">
        <v>4102</v>
      </c>
      <c r="F148" s="219" t="s">
        <v>4103</v>
      </c>
      <c r="G148" s="219"/>
      <c r="H148" s="219"/>
      <c r="I148" s="219"/>
      <c r="J148" s="137" t="s">
        <v>374</v>
      </c>
      <c r="K148" s="138">
        <v>3</v>
      </c>
      <c r="L148" s="220"/>
      <c r="M148" s="220"/>
      <c r="N148" s="220">
        <f t="shared" si="10"/>
        <v>0</v>
      </c>
      <c r="O148" s="220"/>
      <c r="P148" s="220"/>
      <c r="Q148" s="220"/>
      <c r="R148" s="139"/>
      <c r="T148" s="140" t="s">
        <v>5</v>
      </c>
      <c r="U148" s="38" t="s">
        <v>42</v>
      </c>
      <c r="V148" s="141">
        <v>0</v>
      </c>
      <c r="W148" s="141">
        <f t="shared" si="11"/>
        <v>0</v>
      </c>
      <c r="X148" s="141">
        <v>0</v>
      </c>
      <c r="Y148" s="141">
        <f t="shared" si="12"/>
        <v>0</v>
      </c>
      <c r="Z148" s="141">
        <v>0</v>
      </c>
      <c r="AA148" s="142">
        <f t="shared" si="13"/>
        <v>0</v>
      </c>
      <c r="AR148" s="19" t="s">
        <v>518</v>
      </c>
      <c r="AT148" s="19" t="s">
        <v>268</v>
      </c>
      <c r="AU148" s="19" t="s">
        <v>102</v>
      </c>
      <c r="AY148" s="19" t="s">
        <v>267</v>
      </c>
      <c r="BE148" s="143">
        <f t="shared" si="14"/>
        <v>0</v>
      </c>
      <c r="BF148" s="143">
        <f t="shared" si="15"/>
        <v>0</v>
      </c>
      <c r="BG148" s="143">
        <f t="shared" si="16"/>
        <v>0</v>
      </c>
      <c r="BH148" s="143">
        <f t="shared" si="17"/>
        <v>0</v>
      </c>
      <c r="BI148" s="143">
        <f t="shared" si="18"/>
        <v>0</v>
      </c>
      <c r="BJ148" s="19" t="s">
        <v>102</v>
      </c>
      <c r="BK148" s="143">
        <f t="shared" si="19"/>
        <v>0</v>
      </c>
      <c r="BL148" s="19" t="s">
        <v>518</v>
      </c>
      <c r="BM148" s="19" t="s">
        <v>494</v>
      </c>
    </row>
    <row r="149" spans="2:65" s="1" customFormat="1" ht="38.25" customHeight="1">
      <c r="B149" s="134"/>
      <c r="C149" s="135" t="s">
        <v>384</v>
      </c>
      <c r="D149" s="135" t="s">
        <v>268</v>
      </c>
      <c r="E149" s="136" t="s">
        <v>4006</v>
      </c>
      <c r="F149" s="219" t="s">
        <v>4007</v>
      </c>
      <c r="G149" s="219"/>
      <c r="H149" s="219"/>
      <c r="I149" s="219"/>
      <c r="J149" s="137" t="s">
        <v>374</v>
      </c>
      <c r="K149" s="138">
        <v>15</v>
      </c>
      <c r="L149" s="220"/>
      <c r="M149" s="220"/>
      <c r="N149" s="220">
        <f t="shared" si="10"/>
        <v>0</v>
      </c>
      <c r="O149" s="220"/>
      <c r="P149" s="220"/>
      <c r="Q149" s="220"/>
      <c r="R149" s="139"/>
      <c r="T149" s="140" t="s">
        <v>5</v>
      </c>
      <c r="U149" s="38" t="s">
        <v>42</v>
      </c>
      <c r="V149" s="141">
        <v>0</v>
      </c>
      <c r="W149" s="141">
        <f t="shared" si="11"/>
        <v>0</v>
      </c>
      <c r="X149" s="141">
        <v>0</v>
      </c>
      <c r="Y149" s="141">
        <f t="shared" si="12"/>
        <v>0</v>
      </c>
      <c r="Z149" s="141">
        <v>0</v>
      </c>
      <c r="AA149" s="142">
        <f t="shared" si="13"/>
        <v>0</v>
      </c>
      <c r="AR149" s="19" t="s">
        <v>518</v>
      </c>
      <c r="AT149" s="19" t="s">
        <v>268</v>
      </c>
      <c r="AU149" s="19" t="s">
        <v>102</v>
      </c>
      <c r="AY149" s="19" t="s">
        <v>267</v>
      </c>
      <c r="BE149" s="143">
        <f t="shared" si="14"/>
        <v>0</v>
      </c>
      <c r="BF149" s="143">
        <f t="shared" si="15"/>
        <v>0</v>
      </c>
      <c r="BG149" s="143">
        <f t="shared" si="16"/>
        <v>0</v>
      </c>
      <c r="BH149" s="143">
        <f t="shared" si="17"/>
        <v>0</v>
      </c>
      <c r="BI149" s="143">
        <f t="shared" si="18"/>
        <v>0</v>
      </c>
      <c r="BJ149" s="19" t="s">
        <v>102</v>
      </c>
      <c r="BK149" s="143">
        <f t="shared" si="19"/>
        <v>0</v>
      </c>
      <c r="BL149" s="19" t="s">
        <v>518</v>
      </c>
      <c r="BM149" s="19" t="s">
        <v>502</v>
      </c>
    </row>
    <row r="150" spans="2:65" s="1" customFormat="1" ht="25.5" customHeight="1">
      <c r="B150" s="134"/>
      <c r="C150" s="135" t="s">
        <v>388</v>
      </c>
      <c r="D150" s="135" t="s">
        <v>268</v>
      </c>
      <c r="E150" s="136" t="s">
        <v>4012</v>
      </c>
      <c r="F150" s="219" t="s">
        <v>4013</v>
      </c>
      <c r="G150" s="219"/>
      <c r="H150" s="219"/>
      <c r="I150" s="219"/>
      <c r="J150" s="137" t="s">
        <v>374</v>
      </c>
      <c r="K150" s="138">
        <v>15</v>
      </c>
      <c r="L150" s="220"/>
      <c r="M150" s="220"/>
      <c r="N150" s="220">
        <f t="shared" si="10"/>
        <v>0</v>
      </c>
      <c r="O150" s="220"/>
      <c r="P150" s="220"/>
      <c r="Q150" s="220"/>
      <c r="R150" s="139"/>
      <c r="T150" s="140" t="s">
        <v>5</v>
      </c>
      <c r="U150" s="38" t="s">
        <v>42</v>
      </c>
      <c r="V150" s="141">
        <v>0</v>
      </c>
      <c r="W150" s="141">
        <f t="shared" si="11"/>
        <v>0</v>
      </c>
      <c r="X150" s="141">
        <v>0</v>
      </c>
      <c r="Y150" s="141">
        <f t="shared" si="12"/>
        <v>0</v>
      </c>
      <c r="Z150" s="141">
        <v>0</v>
      </c>
      <c r="AA150" s="142">
        <f t="shared" si="13"/>
        <v>0</v>
      </c>
      <c r="AR150" s="19" t="s">
        <v>518</v>
      </c>
      <c r="AT150" s="19" t="s">
        <v>268</v>
      </c>
      <c r="AU150" s="19" t="s">
        <v>102</v>
      </c>
      <c r="AY150" s="19" t="s">
        <v>267</v>
      </c>
      <c r="BE150" s="143">
        <f t="shared" si="14"/>
        <v>0</v>
      </c>
      <c r="BF150" s="143">
        <f t="shared" si="15"/>
        <v>0</v>
      </c>
      <c r="BG150" s="143">
        <f t="shared" si="16"/>
        <v>0</v>
      </c>
      <c r="BH150" s="143">
        <f t="shared" si="17"/>
        <v>0</v>
      </c>
      <c r="BI150" s="143">
        <f t="shared" si="18"/>
        <v>0</v>
      </c>
      <c r="BJ150" s="19" t="s">
        <v>102</v>
      </c>
      <c r="BK150" s="143">
        <f t="shared" si="19"/>
        <v>0</v>
      </c>
      <c r="BL150" s="19" t="s">
        <v>518</v>
      </c>
      <c r="BM150" s="19" t="s">
        <v>510</v>
      </c>
    </row>
    <row r="151" spans="2:65" s="1" customFormat="1" ht="25.5" customHeight="1">
      <c r="B151" s="134"/>
      <c r="C151" s="135" t="s">
        <v>392</v>
      </c>
      <c r="D151" s="135" t="s">
        <v>268</v>
      </c>
      <c r="E151" s="136" t="s">
        <v>3935</v>
      </c>
      <c r="F151" s="219" t="s">
        <v>3936</v>
      </c>
      <c r="G151" s="219"/>
      <c r="H151" s="219"/>
      <c r="I151" s="219"/>
      <c r="J151" s="137" t="s">
        <v>374</v>
      </c>
      <c r="K151" s="138">
        <v>21</v>
      </c>
      <c r="L151" s="220"/>
      <c r="M151" s="220"/>
      <c r="N151" s="220">
        <f t="shared" si="10"/>
        <v>0</v>
      </c>
      <c r="O151" s="220"/>
      <c r="P151" s="220"/>
      <c r="Q151" s="220"/>
      <c r="R151" s="139"/>
      <c r="T151" s="140" t="s">
        <v>5</v>
      </c>
      <c r="U151" s="38" t="s">
        <v>42</v>
      </c>
      <c r="V151" s="141">
        <v>0</v>
      </c>
      <c r="W151" s="141">
        <f t="shared" si="11"/>
        <v>0</v>
      </c>
      <c r="X151" s="141">
        <v>0</v>
      </c>
      <c r="Y151" s="141">
        <f t="shared" si="12"/>
        <v>0</v>
      </c>
      <c r="Z151" s="141">
        <v>0</v>
      </c>
      <c r="AA151" s="142">
        <f t="shared" si="13"/>
        <v>0</v>
      </c>
      <c r="AR151" s="19" t="s">
        <v>518</v>
      </c>
      <c r="AT151" s="19" t="s">
        <v>268</v>
      </c>
      <c r="AU151" s="19" t="s">
        <v>102</v>
      </c>
      <c r="AY151" s="19" t="s">
        <v>267</v>
      </c>
      <c r="BE151" s="143">
        <f t="shared" si="14"/>
        <v>0</v>
      </c>
      <c r="BF151" s="143">
        <f t="shared" si="15"/>
        <v>0</v>
      </c>
      <c r="BG151" s="143">
        <f t="shared" si="16"/>
        <v>0</v>
      </c>
      <c r="BH151" s="143">
        <f t="shared" si="17"/>
        <v>0</v>
      </c>
      <c r="BI151" s="143">
        <f t="shared" si="18"/>
        <v>0</v>
      </c>
      <c r="BJ151" s="19" t="s">
        <v>102</v>
      </c>
      <c r="BK151" s="143">
        <f t="shared" si="19"/>
        <v>0</v>
      </c>
      <c r="BL151" s="19" t="s">
        <v>518</v>
      </c>
      <c r="BM151" s="19" t="s">
        <v>518</v>
      </c>
    </row>
    <row r="152" spans="2:65" s="1" customFormat="1" ht="16.5" customHeight="1">
      <c r="B152" s="134"/>
      <c r="C152" s="135" t="s">
        <v>396</v>
      </c>
      <c r="D152" s="135" t="s">
        <v>268</v>
      </c>
      <c r="E152" s="136" t="s">
        <v>4104</v>
      </c>
      <c r="F152" s="219" t="s">
        <v>4105</v>
      </c>
      <c r="G152" s="219"/>
      <c r="H152" s="219"/>
      <c r="I152" s="219"/>
      <c r="J152" s="137" t="s">
        <v>322</v>
      </c>
      <c r="K152" s="138">
        <v>460</v>
      </c>
      <c r="L152" s="220"/>
      <c r="M152" s="220"/>
      <c r="N152" s="220">
        <f t="shared" si="10"/>
        <v>0</v>
      </c>
      <c r="O152" s="220"/>
      <c r="P152" s="220"/>
      <c r="Q152" s="220"/>
      <c r="R152" s="139"/>
      <c r="T152" s="140" t="s">
        <v>5</v>
      </c>
      <c r="U152" s="38" t="s">
        <v>42</v>
      </c>
      <c r="V152" s="141">
        <v>0</v>
      </c>
      <c r="W152" s="141">
        <f t="shared" si="11"/>
        <v>0</v>
      </c>
      <c r="X152" s="141">
        <v>0</v>
      </c>
      <c r="Y152" s="141">
        <f t="shared" si="12"/>
        <v>0</v>
      </c>
      <c r="Z152" s="141">
        <v>0</v>
      </c>
      <c r="AA152" s="142">
        <f t="shared" si="13"/>
        <v>0</v>
      </c>
      <c r="AR152" s="19" t="s">
        <v>518</v>
      </c>
      <c r="AT152" s="19" t="s">
        <v>268</v>
      </c>
      <c r="AU152" s="19" t="s">
        <v>102</v>
      </c>
      <c r="AY152" s="19" t="s">
        <v>267</v>
      </c>
      <c r="BE152" s="143">
        <f t="shared" si="14"/>
        <v>0</v>
      </c>
      <c r="BF152" s="143">
        <f t="shared" si="15"/>
        <v>0</v>
      </c>
      <c r="BG152" s="143">
        <f t="shared" si="16"/>
        <v>0</v>
      </c>
      <c r="BH152" s="143">
        <f t="shared" si="17"/>
        <v>0</v>
      </c>
      <c r="BI152" s="143">
        <f t="shared" si="18"/>
        <v>0</v>
      </c>
      <c r="BJ152" s="19" t="s">
        <v>102</v>
      </c>
      <c r="BK152" s="143">
        <f t="shared" si="19"/>
        <v>0</v>
      </c>
      <c r="BL152" s="19" t="s">
        <v>518</v>
      </c>
      <c r="BM152" s="19" t="s">
        <v>526</v>
      </c>
    </row>
    <row r="153" spans="2:65" s="1" customFormat="1" ht="24.75" customHeight="1">
      <c r="B153" s="134"/>
      <c r="C153" s="163" t="s">
        <v>400</v>
      </c>
      <c r="D153" s="163" t="s">
        <v>268</v>
      </c>
      <c r="E153" s="164" t="s">
        <v>4106</v>
      </c>
      <c r="F153" s="240" t="s">
        <v>4326</v>
      </c>
      <c r="G153" s="240"/>
      <c r="H153" s="240"/>
      <c r="I153" s="240"/>
      <c r="J153" s="165" t="s">
        <v>785</v>
      </c>
      <c r="K153" s="166">
        <v>1</v>
      </c>
      <c r="L153" s="241"/>
      <c r="M153" s="241"/>
      <c r="N153" s="241">
        <f t="shared" si="10"/>
        <v>0</v>
      </c>
      <c r="O153" s="241"/>
      <c r="P153" s="241"/>
      <c r="Q153" s="241"/>
      <c r="R153" s="139"/>
      <c r="T153" s="140" t="s">
        <v>5</v>
      </c>
      <c r="U153" s="38" t="s">
        <v>42</v>
      </c>
      <c r="V153" s="141">
        <v>0</v>
      </c>
      <c r="W153" s="141">
        <f t="shared" si="11"/>
        <v>0</v>
      </c>
      <c r="X153" s="141">
        <v>0</v>
      </c>
      <c r="Y153" s="141">
        <f t="shared" si="12"/>
        <v>0</v>
      </c>
      <c r="Z153" s="141">
        <v>0</v>
      </c>
      <c r="AA153" s="142">
        <f t="shared" si="13"/>
        <v>0</v>
      </c>
      <c r="AR153" s="19" t="s">
        <v>518</v>
      </c>
      <c r="AT153" s="19" t="s">
        <v>268</v>
      </c>
      <c r="AU153" s="19" t="s">
        <v>102</v>
      </c>
      <c r="AY153" s="19" t="s">
        <v>267</v>
      </c>
      <c r="BE153" s="143">
        <f t="shared" si="14"/>
        <v>0</v>
      </c>
      <c r="BF153" s="143">
        <f t="shared" si="15"/>
        <v>0</v>
      </c>
      <c r="BG153" s="143">
        <f t="shared" si="16"/>
        <v>0</v>
      </c>
      <c r="BH153" s="143">
        <f t="shared" si="17"/>
        <v>0</v>
      </c>
      <c r="BI153" s="143">
        <f t="shared" si="18"/>
        <v>0</v>
      </c>
      <c r="BJ153" s="19" t="s">
        <v>102</v>
      </c>
      <c r="BK153" s="143">
        <f t="shared" si="19"/>
        <v>0</v>
      </c>
      <c r="BL153" s="19" t="s">
        <v>518</v>
      </c>
      <c r="BM153" s="19" t="s">
        <v>534</v>
      </c>
    </row>
    <row r="154" spans="2:65" s="10" customFormat="1" ht="29.85" customHeight="1">
      <c r="B154" s="124"/>
      <c r="D154" s="133" t="s">
        <v>4050</v>
      </c>
      <c r="E154" s="133"/>
      <c r="F154" s="133"/>
      <c r="G154" s="133"/>
      <c r="H154" s="133"/>
      <c r="I154" s="133"/>
      <c r="J154" s="133"/>
      <c r="K154" s="133"/>
      <c r="L154" s="133"/>
      <c r="M154" s="133"/>
      <c r="N154" s="208">
        <f>BK154</f>
        <v>0</v>
      </c>
      <c r="O154" s="209"/>
      <c r="P154" s="209"/>
      <c r="Q154" s="209"/>
      <c r="R154" s="126"/>
      <c r="T154" s="127"/>
      <c r="W154" s="128">
        <f>SUM(W155:W156)</f>
        <v>0</v>
      </c>
      <c r="Y154" s="128">
        <f>SUM(Y155:Y156)</f>
        <v>0</v>
      </c>
      <c r="AA154" s="129">
        <f>SUM(AA155:AA156)</f>
        <v>0</v>
      </c>
      <c r="AR154" s="130" t="s">
        <v>272</v>
      </c>
      <c r="AT154" s="131" t="s">
        <v>74</v>
      </c>
      <c r="AU154" s="131" t="s">
        <v>83</v>
      </c>
      <c r="AY154" s="130" t="s">
        <v>267</v>
      </c>
      <c r="BK154" s="132">
        <f>SUM(BK155:BK156)</f>
        <v>0</v>
      </c>
    </row>
    <row r="155" spans="2:65" s="1" customFormat="1" ht="16.5" customHeight="1">
      <c r="B155" s="134"/>
      <c r="C155" s="135" t="s">
        <v>404</v>
      </c>
      <c r="D155" s="135" t="s">
        <v>268</v>
      </c>
      <c r="E155" s="136" t="s">
        <v>4107</v>
      </c>
      <c r="F155" s="219" t="s">
        <v>4023</v>
      </c>
      <c r="G155" s="219"/>
      <c r="H155" s="219"/>
      <c r="I155" s="219"/>
      <c r="J155" s="137" t="s">
        <v>374</v>
      </c>
      <c r="K155" s="138">
        <v>1</v>
      </c>
      <c r="L155" s="220"/>
      <c r="M155" s="220"/>
      <c r="N155" s="220">
        <f>ROUND(L155*K155,2)</f>
        <v>0</v>
      </c>
      <c r="O155" s="220"/>
      <c r="P155" s="220"/>
      <c r="Q155" s="220"/>
      <c r="R155" s="139"/>
      <c r="T155" s="140" t="s">
        <v>5</v>
      </c>
      <c r="U155" s="38" t="s">
        <v>42</v>
      </c>
      <c r="V155" s="141">
        <v>0</v>
      </c>
      <c r="W155" s="141">
        <f>V155*K155</f>
        <v>0</v>
      </c>
      <c r="X155" s="141">
        <v>0</v>
      </c>
      <c r="Y155" s="141">
        <f>X155*K155</f>
        <v>0</v>
      </c>
      <c r="Z155" s="141">
        <v>0</v>
      </c>
      <c r="AA155" s="142">
        <f>Z155*K155</f>
        <v>0</v>
      </c>
      <c r="AR155" s="19" t="s">
        <v>1909</v>
      </c>
      <c r="AT155" s="19" t="s">
        <v>268</v>
      </c>
      <c r="AU155" s="19" t="s">
        <v>102</v>
      </c>
      <c r="AY155" s="19" t="s">
        <v>267</v>
      </c>
      <c r="BE155" s="143">
        <f>IF(U155="základná",N155,0)</f>
        <v>0</v>
      </c>
      <c r="BF155" s="143">
        <f>IF(U155="znížená",N155,0)</f>
        <v>0</v>
      </c>
      <c r="BG155" s="143">
        <f>IF(U155="zákl. prenesená",N155,0)</f>
        <v>0</v>
      </c>
      <c r="BH155" s="143">
        <f>IF(U155="zníž. prenesená",N155,0)</f>
        <v>0</v>
      </c>
      <c r="BI155" s="143">
        <f>IF(U155="nulová",N155,0)</f>
        <v>0</v>
      </c>
      <c r="BJ155" s="19" t="s">
        <v>102</v>
      </c>
      <c r="BK155" s="143">
        <f>ROUND(L155*K155,2)</f>
        <v>0</v>
      </c>
      <c r="BL155" s="19" t="s">
        <v>1909</v>
      </c>
      <c r="BM155" s="19" t="s">
        <v>542</v>
      </c>
    </row>
    <row r="156" spans="2:65" s="1" customFormat="1" ht="25.5" customHeight="1">
      <c r="B156" s="134"/>
      <c r="C156" s="135" t="s">
        <v>408</v>
      </c>
      <c r="D156" s="135" t="s">
        <v>268</v>
      </c>
      <c r="E156" s="136" t="s">
        <v>4108</v>
      </c>
      <c r="F156" s="219" t="s">
        <v>4109</v>
      </c>
      <c r="G156" s="219"/>
      <c r="H156" s="219"/>
      <c r="I156" s="219"/>
      <c r="J156" s="137" t="s">
        <v>374</v>
      </c>
      <c r="K156" s="138">
        <v>1</v>
      </c>
      <c r="L156" s="220"/>
      <c r="M156" s="220"/>
      <c r="N156" s="220">
        <f>ROUND(L156*K156,2)</f>
        <v>0</v>
      </c>
      <c r="O156" s="220"/>
      <c r="P156" s="220"/>
      <c r="Q156" s="220"/>
      <c r="R156" s="139"/>
      <c r="T156" s="140" t="s">
        <v>5</v>
      </c>
      <c r="U156" s="38" t="s">
        <v>42</v>
      </c>
      <c r="V156" s="141">
        <v>0</v>
      </c>
      <c r="W156" s="141">
        <f>V156*K156</f>
        <v>0</v>
      </c>
      <c r="X156" s="141">
        <v>0</v>
      </c>
      <c r="Y156" s="141">
        <f>X156*K156</f>
        <v>0</v>
      </c>
      <c r="Z156" s="141">
        <v>0</v>
      </c>
      <c r="AA156" s="142">
        <f>Z156*K156</f>
        <v>0</v>
      </c>
      <c r="AR156" s="19" t="s">
        <v>1909</v>
      </c>
      <c r="AT156" s="19" t="s">
        <v>268</v>
      </c>
      <c r="AU156" s="19" t="s">
        <v>102</v>
      </c>
      <c r="AY156" s="19" t="s">
        <v>267</v>
      </c>
      <c r="BE156" s="143">
        <f>IF(U156="základná",N156,0)</f>
        <v>0</v>
      </c>
      <c r="BF156" s="143">
        <f>IF(U156="znížená",N156,0)</f>
        <v>0</v>
      </c>
      <c r="BG156" s="143">
        <f>IF(U156="zákl. prenesená",N156,0)</f>
        <v>0</v>
      </c>
      <c r="BH156" s="143">
        <f>IF(U156="zníž. prenesená",N156,0)</f>
        <v>0</v>
      </c>
      <c r="BI156" s="143">
        <f>IF(U156="nulová",N156,0)</f>
        <v>0</v>
      </c>
      <c r="BJ156" s="19" t="s">
        <v>102</v>
      </c>
      <c r="BK156" s="143">
        <f>ROUND(L156*K156,2)</f>
        <v>0</v>
      </c>
      <c r="BL156" s="19" t="s">
        <v>1909</v>
      </c>
      <c r="BM156" s="19" t="s">
        <v>550</v>
      </c>
    </row>
    <row r="157" spans="2:65" s="10" customFormat="1" ht="29.85" customHeight="1">
      <c r="B157" s="124"/>
      <c r="D157" s="133" t="s">
        <v>4051</v>
      </c>
      <c r="E157" s="133"/>
      <c r="F157" s="133"/>
      <c r="G157" s="133"/>
      <c r="H157" s="133"/>
      <c r="I157" s="133"/>
      <c r="J157" s="133"/>
      <c r="K157" s="133"/>
      <c r="L157" s="133"/>
      <c r="M157" s="133"/>
      <c r="N157" s="208">
        <f>BK157</f>
        <v>0</v>
      </c>
      <c r="O157" s="209"/>
      <c r="P157" s="209"/>
      <c r="Q157" s="209"/>
      <c r="R157" s="126"/>
      <c r="T157" s="127"/>
      <c r="W157" s="128">
        <f>SUM(W158:W159)</f>
        <v>0</v>
      </c>
      <c r="Y157" s="128">
        <f>SUM(Y158:Y159)</f>
        <v>0</v>
      </c>
      <c r="AA157" s="129">
        <f>SUM(AA158:AA159)</f>
        <v>0</v>
      </c>
      <c r="AR157" s="130" t="s">
        <v>272</v>
      </c>
      <c r="AT157" s="131" t="s">
        <v>74</v>
      </c>
      <c r="AU157" s="131" t="s">
        <v>83</v>
      </c>
      <c r="AY157" s="130" t="s">
        <v>267</v>
      </c>
      <c r="BK157" s="132">
        <f>SUM(BK158:BK159)</f>
        <v>0</v>
      </c>
    </row>
    <row r="158" spans="2:65" s="1" customFormat="1" ht="16.5" customHeight="1">
      <c r="B158" s="134"/>
      <c r="C158" s="163" t="s">
        <v>388</v>
      </c>
      <c r="D158" s="163" t="s">
        <v>268</v>
      </c>
      <c r="E158" s="164" t="s">
        <v>1188</v>
      </c>
      <c r="F158" s="240" t="s">
        <v>4205</v>
      </c>
      <c r="G158" s="240"/>
      <c r="H158" s="240"/>
      <c r="I158" s="240"/>
      <c r="J158" s="165" t="s">
        <v>785</v>
      </c>
      <c r="K158" s="166">
        <v>1</v>
      </c>
      <c r="L158" s="241"/>
      <c r="M158" s="241"/>
      <c r="N158" s="241">
        <f>ROUND(L158*K158,2)</f>
        <v>0</v>
      </c>
      <c r="O158" s="241"/>
      <c r="P158" s="241"/>
      <c r="Q158" s="241"/>
      <c r="R158" s="139"/>
      <c r="T158" s="140" t="s">
        <v>5</v>
      </c>
      <c r="U158" s="38" t="s">
        <v>42</v>
      </c>
      <c r="V158" s="141">
        <v>0</v>
      </c>
      <c r="W158" s="141">
        <f>V158*K158</f>
        <v>0</v>
      </c>
      <c r="X158" s="141">
        <v>0</v>
      </c>
      <c r="Y158" s="141">
        <f>X158*K158</f>
        <v>0</v>
      </c>
      <c r="Z158" s="141">
        <v>0</v>
      </c>
      <c r="AA158" s="142">
        <f>Z158*K158</f>
        <v>0</v>
      </c>
      <c r="AR158" s="19" t="s">
        <v>1909</v>
      </c>
      <c r="AT158" s="19" t="s">
        <v>268</v>
      </c>
      <c r="AU158" s="19" t="s">
        <v>102</v>
      </c>
      <c r="AY158" s="19" t="s">
        <v>267</v>
      </c>
      <c r="BE158" s="143">
        <f>IF(U158="základná",N158,0)</f>
        <v>0</v>
      </c>
      <c r="BF158" s="143">
        <f>IF(U158="znížená",N158,0)</f>
        <v>0</v>
      </c>
      <c r="BG158" s="143">
        <f>IF(U158="zákl. prenesená",N158,0)</f>
        <v>0</v>
      </c>
      <c r="BH158" s="143">
        <f>IF(U158="zníž. prenesená",N158,0)</f>
        <v>0</v>
      </c>
      <c r="BI158" s="143">
        <f>IF(U158="nulová",N158,0)</f>
        <v>0</v>
      </c>
      <c r="BJ158" s="19" t="s">
        <v>102</v>
      </c>
      <c r="BK158" s="143">
        <f>ROUND(L158*K158,2)</f>
        <v>0</v>
      </c>
      <c r="BL158" s="19" t="s">
        <v>1909</v>
      </c>
      <c r="BM158" s="19" t="s">
        <v>558</v>
      </c>
    </row>
    <row r="159" spans="2:65" s="1" customFormat="1" ht="16.5" customHeight="1">
      <c r="B159" s="134"/>
      <c r="C159" s="163" t="s">
        <v>392</v>
      </c>
      <c r="D159" s="163" t="s">
        <v>268</v>
      </c>
      <c r="E159" s="164" t="s">
        <v>1192</v>
      </c>
      <c r="F159" s="240" t="s">
        <v>4198</v>
      </c>
      <c r="G159" s="240"/>
      <c r="H159" s="240"/>
      <c r="I159" s="240"/>
      <c r="J159" s="165" t="s">
        <v>271</v>
      </c>
      <c r="K159" s="166">
        <v>1</v>
      </c>
      <c r="L159" s="241"/>
      <c r="M159" s="241"/>
      <c r="N159" s="241">
        <f>ROUND(L159*K159,2)</f>
        <v>0</v>
      </c>
      <c r="O159" s="241"/>
      <c r="P159" s="241"/>
      <c r="Q159" s="241"/>
      <c r="R159" s="139"/>
      <c r="T159" s="140" t="s">
        <v>5</v>
      </c>
      <c r="U159" s="148" t="s">
        <v>42</v>
      </c>
      <c r="V159" s="149">
        <v>0</v>
      </c>
      <c r="W159" s="149">
        <f>V159*K159</f>
        <v>0</v>
      </c>
      <c r="X159" s="149">
        <v>0</v>
      </c>
      <c r="Y159" s="149">
        <f>X159*K159</f>
        <v>0</v>
      </c>
      <c r="Z159" s="149">
        <v>0</v>
      </c>
      <c r="AA159" s="150">
        <f>Z159*K159</f>
        <v>0</v>
      </c>
      <c r="AR159" s="19" t="s">
        <v>1909</v>
      </c>
      <c r="AT159" s="19" t="s">
        <v>268</v>
      </c>
      <c r="AU159" s="19" t="s">
        <v>102</v>
      </c>
      <c r="AY159" s="19" t="s">
        <v>267</v>
      </c>
      <c r="BE159" s="143">
        <f>IF(U159="základná",N159,0)</f>
        <v>0</v>
      </c>
      <c r="BF159" s="143">
        <f>IF(U159="znížená",N159,0)</f>
        <v>0</v>
      </c>
      <c r="BG159" s="143">
        <f>IF(U159="zákl. prenesená",N159,0)</f>
        <v>0</v>
      </c>
      <c r="BH159" s="143">
        <f>IF(U159="zníž. prenesená",N159,0)</f>
        <v>0</v>
      </c>
      <c r="BI159" s="143">
        <f>IF(U159="nulová",N159,0)</f>
        <v>0</v>
      </c>
      <c r="BJ159" s="19" t="s">
        <v>102</v>
      </c>
      <c r="BK159" s="143">
        <f>ROUND(L159*K159,2)</f>
        <v>0</v>
      </c>
      <c r="BL159" s="19" t="s">
        <v>1909</v>
      </c>
      <c r="BM159" s="19" t="s">
        <v>566</v>
      </c>
    </row>
    <row r="160" spans="2:65" s="1" customFormat="1" ht="6.95" customHeight="1">
      <c r="B160" s="53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5"/>
    </row>
  </sheetData>
  <mergeCells count="178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H1:K1"/>
    <mergeCell ref="S2:AC2"/>
    <mergeCell ref="F158:I158"/>
    <mergeCell ref="L158:M158"/>
    <mergeCell ref="N158:Q158"/>
    <mergeCell ref="F159:I159"/>
    <mergeCell ref="L159:M159"/>
    <mergeCell ref="N159:Q159"/>
    <mergeCell ref="N116:Q116"/>
    <mergeCell ref="N117:Q117"/>
    <mergeCell ref="N118:Q118"/>
    <mergeCell ref="N133:Q133"/>
    <mergeCell ref="N154:Q154"/>
    <mergeCell ref="N157:Q157"/>
    <mergeCell ref="F153:I153"/>
    <mergeCell ref="L153:M153"/>
    <mergeCell ref="N153:Q153"/>
    <mergeCell ref="F155:I155"/>
    <mergeCell ref="L155:M155"/>
    <mergeCell ref="N155:Q155"/>
    <mergeCell ref="F156:I156"/>
    <mergeCell ref="L156:M156"/>
    <mergeCell ref="N156:Q156"/>
    <mergeCell ref="F150:I150"/>
  </mergeCells>
  <hyperlinks>
    <hyperlink ref="F1:G1" location="C2" display="1) Krycí list rozpočtu"/>
    <hyperlink ref="H1:K1" location="C87" display="2) Rekapitulácia rozpočtu"/>
    <hyperlink ref="L1" location="C115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N431"/>
  <sheetViews>
    <sheetView showGridLines="0" workbookViewId="0">
      <pane ySplit="1" topLeftCell="A17" activePane="bottomLeft" state="frozen"/>
      <selection pane="bottomLeft" activeCell="L430" sqref="L139:M43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6"/>
      <c r="B1" s="13"/>
      <c r="C1" s="13"/>
      <c r="D1" s="14" t="s">
        <v>1</v>
      </c>
      <c r="E1" s="13"/>
      <c r="F1" s="15" t="s">
        <v>210</v>
      </c>
      <c r="G1" s="15"/>
      <c r="H1" s="214" t="s">
        <v>211</v>
      </c>
      <c r="I1" s="214"/>
      <c r="J1" s="214"/>
      <c r="K1" s="214"/>
      <c r="L1" s="15" t="s">
        <v>212</v>
      </c>
      <c r="M1" s="13"/>
      <c r="N1" s="13"/>
      <c r="O1" s="14" t="s">
        <v>213</v>
      </c>
      <c r="P1" s="13"/>
      <c r="Q1" s="13"/>
      <c r="R1" s="13"/>
      <c r="S1" s="15" t="s">
        <v>214</v>
      </c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170" t="s">
        <v>8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T2" s="19" t="s">
        <v>84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75</v>
      </c>
    </row>
    <row r="4" spans="1:66" ht="36.950000000000003" customHeight="1">
      <c r="B4" s="23"/>
      <c r="C4" s="191" t="s">
        <v>215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24"/>
      <c r="T4" s="18" t="s">
        <v>12</v>
      </c>
      <c r="AT4" s="19" t="s">
        <v>6</v>
      </c>
    </row>
    <row r="5" spans="1:66" ht="6.95" customHeight="1">
      <c r="B5" s="23"/>
      <c r="R5" s="24"/>
    </row>
    <row r="6" spans="1:66" ht="25.35" customHeight="1">
      <c r="B6" s="23"/>
      <c r="D6" s="28" t="s">
        <v>16</v>
      </c>
      <c r="F6" s="226" t="str">
        <f>'Rekapitulácia stavby'!K6</f>
        <v>Modernizácia pracovísk akútnej zdravotnej starostlivosti Gynekologicko - pôrodníckeho oddelenia v Nemocnici Krompachy</v>
      </c>
      <c r="G6" s="227"/>
      <c r="H6" s="227"/>
      <c r="I6" s="227"/>
      <c r="J6" s="227"/>
      <c r="K6" s="227"/>
      <c r="L6" s="227"/>
      <c r="M6" s="227"/>
      <c r="N6" s="227"/>
      <c r="O6" s="227"/>
      <c r="P6" s="227"/>
      <c r="R6" s="24"/>
    </row>
    <row r="7" spans="1:66" s="1" customFormat="1" ht="32.85" customHeight="1">
      <c r="B7" s="31"/>
      <c r="D7" s="27" t="s">
        <v>216</v>
      </c>
      <c r="F7" s="203" t="s">
        <v>217</v>
      </c>
      <c r="G7" s="225"/>
      <c r="H7" s="225"/>
      <c r="I7" s="225"/>
      <c r="J7" s="225"/>
      <c r="K7" s="225"/>
      <c r="L7" s="225"/>
      <c r="M7" s="225"/>
      <c r="N7" s="225"/>
      <c r="O7" s="225"/>
      <c r="P7" s="225"/>
      <c r="R7" s="32"/>
    </row>
    <row r="8" spans="1:66" s="1" customFormat="1" ht="14.45" customHeight="1">
      <c r="B8" s="31"/>
      <c r="D8" s="28" t="s">
        <v>18</v>
      </c>
      <c r="F8" s="26" t="s">
        <v>5</v>
      </c>
      <c r="M8" s="28" t="s">
        <v>19</v>
      </c>
      <c r="O8" s="26" t="s">
        <v>5</v>
      </c>
      <c r="R8" s="32"/>
    </row>
    <row r="9" spans="1:66" s="1" customFormat="1" ht="14.45" customHeight="1">
      <c r="B9" s="31"/>
      <c r="D9" s="28" t="s">
        <v>20</v>
      </c>
      <c r="F9" s="26" t="s">
        <v>21</v>
      </c>
      <c r="M9" s="28" t="s">
        <v>22</v>
      </c>
      <c r="O9" s="228" t="str">
        <f>'Rekapitulácia stavby'!AN8</f>
        <v>15. 5. 2018</v>
      </c>
      <c r="P9" s="228"/>
      <c r="R9" s="32"/>
    </row>
    <row r="10" spans="1:66" s="1" customFormat="1" ht="10.9" customHeight="1">
      <c r="B10" s="31"/>
      <c r="R10" s="32"/>
    </row>
    <row r="11" spans="1:66" s="1" customFormat="1" ht="14.45" customHeight="1">
      <c r="B11" s="31"/>
      <c r="D11" s="28" t="s">
        <v>24</v>
      </c>
      <c r="M11" s="28" t="s">
        <v>25</v>
      </c>
      <c r="O11" s="202" t="s">
        <v>5</v>
      </c>
      <c r="P11" s="202"/>
      <c r="R11" s="32"/>
    </row>
    <row r="12" spans="1:66" s="1" customFormat="1" ht="18" customHeight="1">
      <c r="B12" s="31"/>
      <c r="E12" s="26" t="s">
        <v>26</v>
      </c>
      <c r="M12" s="28" t="s">
        <v>27</v>
      </c>
      <c r="O12" s="202" t="s">
        <v>5</v>
      </c>
      <c r="P12" s="202"/>
      <c r="R12" s="32"/>
    </row>
    <row r="13" spans="1:66" s="1" customFormat="1" ht="6.95" customHeight="1">
      <c r="B13" s="31"/>
      <c r="R13" s="32"/>
    </row>
    <row r="14" spans="1:66" s="1" customFormat="1" ht="14.45" customHeight="1">
      <c r="B14" s="31"/>
      <c r="D14" s="28" t="s">
        <v>28</v>
      </c>
      <c r="M14" s="28" t="s">
        <v>25</v>
      </c>
      <c r="O14" s="202" t="s">
        <v>5</v>
      </c>
      <c r="P14" s="202"/>
      <c r="R14" s="32"/>
    </row>
    <row r="15" spans="1:66" s="1" customFormat="1" ht="18" customHeight="1">
      <c r="B15" s="31"/>
      <c r="E15" s="26" t="s">
        <v>29</v>
      </c>
      <c r="M15" s="28" t="s">
        <v>27</v>
      </c>
      <c r="O15" s="202" t="s">
        <v>5</v>
      </c>
      <c r="P15" s="202"/>
      <c r="R15" s="32"/>
    </row>
    <row r="16" spans="1:66" s="1" customFormat="1" ht="6.95" customHeight="1">
      <c r="B16" s="31"/>
      <c r="R16" s="32"/>
    </row>
    <row r="17" spans="2:18" s="1" customFormat="1" ht="14.45" customHeight="1">
      <c r="B17" s="31"/>
      <c r="D17" s="28" t="s">
        <v>30</v>
      </c>
      <c r="M17" s="28" t="s">
        <v>25</v>
      </c>
      <c r="O17" s="202" t="s">
        <v>5</v>
      </c>
      <c r="P17" s="202"/>
      <c r="R17" s="32"/>
    </row>
    <row r="18" spans="2:18" s="1" customFormat="1" ht="18" customHeight="1">
      <c r="B18" s="31"/>
      <c r="E18" s="26" t="s">
        <v>31</v>
      </c>
      <c r="M18" s="28" t="s">
        <v>27</v>
      </c>
      <c r="O18" s="202" t="s">
        <v>5</v>
      </c>
      <c r="P18" s="202"/>
      <c r="R18" s="32"/>
    </row>
    <row r="19" spans="2:18" s="1" customFormat="1" ht="6.95" customHeight="1">
      <c r="B19" s="31"/>
      <c r="R19" s="32"/>
    </row>
    <row r="20" spans="2:18" s="1" customFormat="1" ht="14.45" customHeight="1">
      <c r="B20" s="31"/>
      <c r="D20" s="28" t="s">
        <v>33</v>
      </c>
      <c r="M20" s="28" t="s">
        <v>25</v>
      </c>
      <c r="O20" s="202" t="str">
        <f>IF('Rekapitulácia stavby'!AN19="","",'Rekapitulácia stavby'!AN19)</f>
        <v/>
      </c>
      <c r="P20" s="202"/>
      <c r="R20" s="32"/>
    </row>
    <row r="21" spans="2:18" s="1" customFormat="1" ht="18" customHeight="1">
      <c r="B21" s="31"/>
      <c r="E21" s="26" t="str">
        <f>IF('Rekapitulácia stavby'!E20="","",'Rekapitulácia stavby'!E20)</f>
        <v xml:space="preserve"> </v>
      </c>
      <c r="M21" s="28" t="s">
        <v>27</v>
      </c>
      <c r="O21" s="202" t="str">
        <f>IF('Rekapitulácia stavby'!AN20="","",'Rekapitulácia stavby'!AN20)</f>
        <v/>
      </c>
      <c r="P21" s="202"/>
      <c r="R21" s="32"/>
    </row>
    <row r="22" spans="2:18" s="1" customFormat="1" ht="6.95" customHeight="1">
      <c r="B22" s="31"/>
      <c r="R22" s="32"/>
    </row>
    <row r="23" spans="2:18" s="1" customFormat="1" ht="14.45" customHeight="1">
      <c r="B23" s="31"/>
      <c r="D23" s="28" t="s">
        <v>35</v>
      </c>
      <c r="R23" s="32"/>
    </row>
    <row r="24" spans="2:18" s="1" customFormat="1" ht="16.5" customHeight="1">
      <c r="B24" s="31"/>
      <c r="E24" s="204" t="s">
        <v>5</v>
      </c>
      <c r="F24" s="204"/>
      <c r="G24" s="204"/>
      <c r="H24" s="204"/>
      <c r="I24" s="204"/>
      <c r="J24" s="204"/>
      <c r="K24" s="204"/>
      <c r="L24" s="204"/>
      <c r="R24" s="32"/>
    </row>
    <row r="25" spans="2:18" s="1" customFormat="1" ht="6.95" customHeight="1">
      <c r="B25" s="31"/>
      <c r="R25" s="32"/>
    </row>
    <row r="26" spans="2:18" s="1" customFormat="1" ht="6.95" customHeight="1">
      <c r="B26" s="3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R26" s="32"/>
    </row>
    <row r="27" spans="2:18" s="1" customFormat="1" ht="14.45" customHeight="1">
      <c r="B27" s="31"/>
      <c r="D27" s="95" t="s">
        <v>218</v>
      </c>
      <c r="M27" s="205">
        <f>N88</f>
        <v>0</v>
      </c>
      <c r="N27" s="205"/>
      <c r="O27" s="205"/>
      <c r="P27" s="205"/>
      <c r="R27" s="32"/>
    </row>
    <row r="28" spans="2:18" s="1" customFormat="1" ht="14.45" customHeight="1">
      <c r="B28" s="31"/>
      <c r="D28" s="30" t="s">
        <v>219</v>
      </c>
      <c r="M28" s="205">
        <f>N117</f>
        <v>0</v>
      </c>
      <c r="N28" s="205"/>
      <c r="O28" s="205"/>
      <c r="P28" s="205"/>
      <c r="R28" s="32"/>
    </row>
    <row r="29" spans="2:18" s="1" customFormat="1" ht="6.95" customHeight="1">
      <c r="B29" s="31"/>
      <c r="R29" s="32"/>
    </row>
    <row r="30" spans="2:18" s="1" customFormat="1" ht="25.35" customHeight="1">
      <c r="B30" s="31"/>
      <c r="D30" s="103" t="s">
        <v>38</v>
      </c>
      <c r="M30" s="237">
        <f>ROUND(M27+M28,2)</f>
        <v>0</v>
      </c>
      <c r="N30" s="225"/>
      <c r="O30" s="225"/>
      <c r="P30" s="225"/>
      <c r="R30" s="32"/>
    </row>
    <row r="31" spans="2:18" s="1" customFormat="1" ht="6.95" customHeight="1">
      <c r="B31" s="31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R31" s="32"/>
    </row>
    <row r="32" spans="2:18" s="1" customFormat="1" ht="14.45" customHeight="1">
      <c r="B32" s="31"/>
      <c r="D32" s="36" t="s">
        <v>39</v>
      </c>
      <c r="E32" s="36" t="s">
        <v>40</v>
      </c>
      <c r="F32" s="37">
        <v>0.2</v>
      </c>
      <c r="G32" s="104" t="s">
        <v>41</v>
      </c>
      <c r="H32" s="234">
        <f>ROUND((SUM(BE117:BE118)+SUM(BE136:BE430)), 2)</f>
        <v>0</v>
      </c>
      <c r="I32" s="225"/>
      <c r="J32" s="225"/>
      <c r="M32" s="234">
        <f>ROUND(ROUND((SUM(BE117:BE118)+SUM(BE136:BE430)), 2)*F32, 2)</f>
        <v>0</v>
      </c>
      <c r="N32" s="225"/>
      <c r="O32" s="225"/>
      <c r="P32" s="225"/>
      <c r="R32" s="32"/>
    </row>
    <row r="33" spans="2:18" s="1" customFormat="1" ht="14.45" customHeight="1">
      <c r="B33" s="31"/>
      <c r="E33" s="36" t="s">
        <v>42</v>
      </c>
      <c r="F33" s="37">
        <v>0.2</v>
      </c>
      <c r="G33" s="104" t="s">
        <v>41</v>
      </c>
      <c r="H33" s="234">
        <f>ROUND((SUM(BF117:BF118)+SUM(BF136:BF430)), 2)</f>
        <v>0</v>
      </c>
      <c r="I33" s="225"/>
      <c r="J33" s="225"/>
      <c r="M33" s="234">
        <f>ROUND(ROUND((SUM(BF117:BF118)+SUM(BF136:BF430)), 2)*F33, 2)</f>
        <v>0</v>
      </c>
      <c r="N33" s="225"/>
      <c r="O33" s="225"/>
      <c r="P33" s="225"/>
      <c r="R33" s="32"/>
    </row>
    <row r="34" spans="2:18" s="1" customFormat="1" ht="14.45" hidden="1" customHeight="1">
      <c r="B34" s="31"/>
      <c r="E34" s="36" t="s">
        <v>43</v>
      </c>
      <c r="F34" s="37">
        <v>0.2</v>
      </c>
      <c r="G34" s="104" t="s">
        <v>41</v>
      </c>
      <c r="H34" s="234">
        <f>ROUND((SUM(BG117:BG118)+SUM(BG136:BG430)), 2)</f>
        <v>0</v>
      </c>
      <c r="I34" s="225"/>
      <c r="J34" s="225"/>
      <c r="M34" s="234">
        <v>0</v>
      </c>
      <c r="N34" s="225"/>
      <c r="O34" s="225"/>
      <c r="P34" s="225"/>
      <c r="R34" s="32"/>
    </row>
    <row r="35" spans="2:18" s="1" customFormat="1" ht="14.45" hidden="1" customHeight="1">
      <c r="B35" s="31"/>
      <c r="E35" s="36" t="s">
        <v>44</v>
      </c>
      <c r="F35" s="37">
        <v>0.2</v>
      </c>
      <c r="G35" s="104" t="s">
        <v>41</v>
      </c>
      <c r="H35" s="234">
        <f>ROUND((SUM(BH117:BH118)+SUM(BH136:BH430)), 2)</f>
        <v>0</v>
      </c>
      <c r="I35" s="225"/>
      <c r="J35" s="225"/>
      <c r="M35" s="234">
        <v>0</v>
      </c>
      <c r="N35" s="225"/>
      <c r="O35" s="225"/>
      <c r="P35" s="225"/>
      <c r="R35" s="32"/>
    </row>
    <row r="36" spans="2:18" s="1" customFormat="1" ht="14.45" hidden="1" customHeight="1">
      <c r="B36" s="31"/>
      <c r="E36" s="36" t="s">
        <v>45</v>
      </c>
      <c r="F36" s="37">
        <v>0</v>
      </c>
      <c r="G36" s="104" t="s">
        <v>41</v>
      </c>
      <c r="H36" s="234">
        <f>ROUND((SUM(BI117:BI118)+SUM(BI136:BI430)), 2)</f>
        <v>0</v>
      </c>
      <c r="I36" s="225"/>
      <c r="J36" s="225"/>
      <c r="M36" s="234">
        <v>0</v>
      </c>
      <c r="N36" s="225"/>
      <c r="O36" s="225"/>
      <c r="P36" s="225"/>
      <c r="R36" s="32"/>
    </row>
    <row r="37" spans="2:18" s="1" customFormat="1" ht="6.95" customHeight="1">
      <c r="B37" s="31"/>
      <c r="R37" s="32"/>
    </row>
    <row r="38" spans="2:18" s="1" customFormat="1" ht="25.35" customHeight="1">
      <c r="B38" s="31"/>
      <c r="C38" s="102"/>
      <c r="D38" s="105" t="s">
        <v>46</v>
      </c>
      <c r="E38" s="67"/>
      <c r="F38" s="67"/>
      <c r="G38" s="106" t="s">
        <v>47</v>
      </c>
      <c r="H38" s="107" t="s">
        <v>48</v>
      </c>
      <c r="I38" s="67"/>
      <c r="J38" s="67"/>
      <c r="K38" s="67"/>
      <c r="L38" s="235">
        <f>SUM(M30:M36)</f>
        <v>0</v>
      </c>
      <c r="M38" s="235"/>
      <c r="N38" s="235"/>
      <c r="O38" s="235"/>
      <c r="P38" s="236"/>
      <c r="Q38" s="102"/>
      <c r="R38" s="32"/>
    </row>
    <row r="39" spans="2:18" s="1" customFormat="1" ht="14.45" customHeight="1">
      <c r="B39" s="31"/>
      <c r="R39" s="32"/>
    </row>
    <row r="40" spans="2:18" s="1" customFormat="1" ht="14.45" customHeight="1">
      <c r="B40" s="31"/>
      <c r="R40" s="32"/>
    </row>
    <row r="41" spans="2:18">
      <c r="B41" s="23"/>
      <c r="R41" s="24"/>
    </row>
    <row r="42" spans="2:18">
      <c r="B42" s="23"/>
      <c r="R42" s="24"/>
    </row>
    <row r="43" spans="2:18">
      <c r="B43" s="23"/>
      <c r="R43" s="24"/>
    </row>
    <row r="44" spans="2:18">
      <c r="B44" s="23"/>
      <c r="R44" s="24"/>
    </row>
    <row r="45" spans="2:18">
      <c r="B45" s="23"/>
      <c r="R45" s="24"/>
    </row>
    <row r="46" spans="2:18">
      <c r="B46" s="23"/>
      <c r="R46" s="24"/>
    </row>
    <row r="47" spans="2:18">
      <c r="B47" s="23"/>
      <c r="R47" s="24"/>
    </row>
    <row r="48" spans="2:18">
      <c r="B48" s="23"/>
      <c r="R48" s="24"/>
    </row>
    <row r="49" spans="2:18">
      <c r="B49" s="23"/>
      <c r="R49" s="24"/>
    </row>
    <row r="50" spans="2:18" s="1" customFormat="1" ht="15">
      <c r="B50" s="31"/>
      <c r="D50" s="44" t="s">
        <v>49</v>
      </c>
      <c r="E50" s="45"/>
      <c r="F50" s="45"/>
      <c r="G50" s="45"/>
      <c r="H50" s="46"/>
      <c r="J50" s="44" t="s">
        <v>50</v>
      </c>
      <c r="K50" s="45"/>
      <c r="L50" s="45"/>
      <c r="M50" s="45"/>
      <c r="N50" s="45"/>
      <c r="O50" s="45"/>
      <c r="P50" s="46"/>
      <c r="R50" s="32"/>
    </row>
    <row r="51" spans="2:18">
      <c r="B51" s="23"/>
      <c r="D51" s="47"/>
      <c r="H51" s="48"/>
      <c r="J51" s="47"/>
      <c r="P51" s="48"/>
      <c r="R51" s="24"/>
    </row>
    <row r="52" spans="2:18">
      <c r="B52" s="23"/>
      <c r="D52" s="47"/>
      <c r="H52" s="48"/>
      <c r="J52" s="47"/>
      <c r="P52" s="48"/>
      <c r="R52" s="24"/>
    </row>
    <row r="53" spans="2:18">
      <c r="B53" s="23"/>
      <c r="D53" s="47"/>
      <c r="H53" s="48"/>
      <c r="J53" s="47"/>
      <c r="P53" s="48"/>
      <c r="R53" s="24"/>
    </row>
    <row r="54" spans="2:18">
      <c r="B54" s="23"/>
      <c r="D54" s="47"/>
      <c r="H54" s="48"/>
      <c r="J54" s="47"/>
      <c r="P54" s="48"/>
      <c r="R54" s="24"/>
    </row>
    <row r="55" spans="2:18">
      <c r="B55" s="23"/>
      <c r="D55" s="47"/>
      <c r="H55" s="48"/>
      <c r="J55" s="47"/>
      <c r="P55" s="48"/>
      <c r="R55" s="24"/>
    </row>
    <row r="56" spans="2:18">
      <c r="B56" s="23"/>
      <c r="D56" s="47"/>
      <c r="H56" s="48"/>
      <c r="J56" s="47"/>
      <c r="P56" s="48"/>
      <c r="R56" s="24"/>
    </row>
    <row r="57" spans="2:18">
      <c r="B57" s="23"/>
      <c r="D57" s="47"/>
      <c r="H57" s="48"/>
      <c r="J57" s="47"/>
      <c r="P57" s="48"/>
      <c r="R57" s="24"/>
    </row>
    <row r="58" spans="2:18">
      <c r="B58" s="23"/>
      <c r="D58" s="47"/>
      <c r="H58" s="48"/>
      <c r="J58" s="47"/>
      <c r="P58" s="48"/>
      <c r="R58" s="24"/>
    </row>
    <row r="59" spans="2:18" s="1" customFormat="1" ht="15">
      <c r="B59" s="31"/>
      <c r="D59" s="49" t="s">
        <v>51</v>
      </c>
      <c r="E59" s="50"/>
      <c r="F59" s="50"/>
      <c r="G59" s="51" t="s">
        <v>52</v>
      </c>
      <c r="H59" s="52"/>
      <c r="J59" s="49" t="s">
        <v>51</v>
      </c>
      <c r="K59" s="50"/>
      <c r="L59" s="50"/>
      <c r="M59" s="50"/>
      <c r="N59" s="51" t="s">
        <v>52</v>
      </c>
      <c r="O59" s="50"/>
      <c r="P59" s="52"/>
      <c r="R59" s="32"/>
    </row>
    <row r="60" spans="2:18">
      <c r="B60" s="23"/>
      <c r="R60" s="24"/>
    </row>
    <row r="61" spans="2:18" s="1" customFormat="1" ht="15">
      <c r="B61" s="31"/>
      <c r="D61" s="44" t="s">
        <v>53</v>
      </c>
      <c r="E61" s="45"/>
      <c r="F61" s="45"/>
      <c r="G61" s="45"/>
      <c r="H61" s="46"/>
      <c r="J61" s="44" t="s">
        <v>54</v>
      </c>
      <c r="K61" s="45"/>
      <c r="L61" s="45"/>
      <c r="M61" s="45"/>
      <c r="N61" s="45"/>
      <c r="O61" s="45"/>
      <c r="P61" s="46"/>
      <c r="R61" s="32"/>
    </row>
    <row r="62" spans="2:18">
      <c r="B62" s="23"/>
      <c r="D62" s="47"/>
      <c r="H62" s="48"/>
      <c r="J62" s="47"/>
      <c r="P62" s="48"/>
      <c r="R62" s="24"/>
    </row>
    <row r="63" spans="2:18">
      <c r="B63" s="23"/>
      <c r="D63" s="47"/>
      <c r="H63" s="48"/>
      <c r="J63" s="47"/>
      <c r="P63" s="48"/>
      <c r="R63" s="24"/>
    </row>
    <row r="64" spans="2:18">
      <c r="B64" s="23"/>
      <c r="D64" s="47"/>
      <c r="H64" s="48"/>
      <c r="J64" s="47"/>
      <c r="P64" s="48"/>
      <c r="R64" s="24"/>
    </row>
    <row r="65" spans="2:18">
      <c r="B65" s="23"/>
      <c r="D65" s="47"/>
      <c r="H65" s="48"/>
      <c r="J65" s="47"/>
      <c r="P65" s="48"/>
      <c r="R65" s="24"/>
    </row>
    <row r="66" spans="2:18">
      <c r="B66" s="23"/>
      <c r="D66" s="47"/>
      <c r="H66" s="48"/>
      <c r="J66" s="47"/>
      <c r="P66" s="48"/>
      <c r="R66" s="24"/>
    </row>
    <row r="67" spans="2:18">
      <c r="B67" s="23"/>
      <c r="D67" s="47"/>
      <c r="H67" s="48"/>
      <c r="J67" s="47"/>
      <c r="P67" s="48"/>
      <c r="R67" s="24"/>
    </row>
    <row r="68" spans="2:18">
      <c r="B68" s="23"/>
      <c r="D68" s="47"/>
      <c r="H68" s="48"/>
      <c r="J68" s="47"/>
      <c r="P68" s="48"/>
      <c r="R68" s="24"/>
    </row>
    <row r="69" spans="2:18">
      <c r="B69" s="23"/>
      <c r="D69" s="47"/>
      <c r="H69" s="48"/>
      <c r="J69" s="47"/>
      <c r="P69" s="48"/>
      <c r="R69" s="24"/>
    </row>
    <row r="70" spans="2:18" s="1" customFormat="1" ht="15">
      <c r="B70" s="31"/>
      <c r="D70" s="49" t="s">
        <v>51</v>
      </c>
      <c r="E70" s="50"/>
      <c r="F70" s="50"/>
      <c r="G70" s="51" t="s">
        <v>52</v>
      </c>
      <c r="H70" s="52"/>
      <c r="J70" s="49" t="s">
        <v>51</v>
      </c>
      <c r="K70" s="50"/>
      <c r="L70" s="50"/>
      <c r="M70" s="50"/>
      <c r="N70" s="51" t="s">
        <v>52</v>
      </c>
      <c r="O70" s="50"/>
      <c r="P70" s="52"/>
      <c r="R70" s="32"/>
    </row>
    <row r="71" spans="2:18" s="1" customFormat="1" ht="14.4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  <row r="75" spans="2:18" s="1" customFormat="1" ht="6.9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/>
    </row>
    <row r="76" spans="2:18" s="1" customFormat="1" ht="36.950000000000003" customHeight="1">
      <c r="B76" s="31"/>
      <c r="C76" s="191" t="s">
        <v>220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2"/>
    </row>
    <row r="77" spans="2:18" s="1" customFormat="1" ht="6.95" customHeight="1">
      <c r="B77" s="31"/>
      <c r="R77" s="32"/>
    </row>
    <row r="78" spans="2:18" s="1" customFormat="1" ht="30" customHeight="1">
      <c r="B78" s="31"/>
      <c r="C78" s="28" t="s">
        <v>16</v>
      </c>
      <c r="F78" s="226" t="str">
        <f>F6</f>
        <v>Modernizácia pracovísk akútnej zdravotnej starostlivosti Gynekologicko - pôrodníckeho oddelenia v Nemocnici Krompachy</v>
      </c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R78" s="32"/>
    </row>
    <row r="79" spans="2:18" s="1" customFormat="1" ht="36.950000000000003" customHeight="1">
      <c r="B79" s="31"/>
      <c r="C79" s="62" t="s">
        <v>216</v>
      </c>
      <c r="F79" s="193" t="str">
        <f>F7</f>
        <v>01 - SO 01 Zdravotnícke zariadenie - stavebná časť</v>
      </c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R79" s="32"/>
    </row>
    <row r="80" spans="2:18" s="1" customFormat="1" ht="6.95" customHeight="1">
      <c r="B80" s="31"/>
      <c r="R80" s="32"/>
    </row>
    <row r="81" spans="2:47" s="1" customFormat="1" ht="18" customHeight="1">
      <c r="B81" s="31"/>
      <c r="C81" s="28" t="s">
        <v>20</v>
      </c>
      <c r="F81" s="26" t="str">
        <f>F9</f>
        <v>Nemocnica Krompachy</v>
      </c>
      <c r="K81" s="28" t="s">
        <v>22</v>
      </c>
      <c r="M81" s="228" t="str">
        <f>IF(O9="","",O9)</f>
        <v>15. 5. 2018</v>
      </c>
      <c r="N81" s="228"/>
      <c r="O81" s="228"/>
      <c r="P81" s="228"/>
      <c r="R81" s="32"/>
    </row>
    <row r="82" spans="2:47" s="1" customFormat="1" ht="6.95" customHeight="1">
      <c r="B82" s="31"/>
      <c r="R82" s="32"/>
    </row>
    <row r="83" spans="2:47" s="1" customFormat="1" ht="15">
      <c r="B83" s="31"/>
      <c r="C83" s="28" t="s">
        <v>24</v>
      </c>
      <c r="F83" s="26" t="str">
        <f>E12</f>
        <v xml:space="preserve">Nemocnica Krompachy spol., s.r.o., </v>
      </c>
      <c r="K83" s="28" t="s">
        <v>30</v>
      </c>
      <c r="M83" s="202" t="str">
        <f>E18</f>
        <v>ODYSEA-PROJEKT s.r.o. Košice , Ing Komjáthy L.</v>
      </c>
      <c r="N83" s="202"/>
      <c r="O83" s="202"/>
      <c r="P83" s="202"/>
      <c r="Q83" s="202"/>
      <c r="R83" s="32"/>
    </row>
    <row r="84" spans="2:47" s="1" customFormat="1" ht="14.45" customHeight="1">
      <c r="B84" s="31"/>
      <c r="C84" s="28" t="s">
        <v>28</v>
      </c>
      <c r="F84" s="26" t="str">
        <f>IF(E15="","",E15)</f>
        <v>Výber</v>
      </c>
      <c r="K84" s="28" t="s">
        <v>33</v>
      </c>
      <c r="M84" s="202" t="str">
        <f>E21</f>
        <v xml:space="preserve"> </v>
      </c>
      <c r="N84" s="202"/>
      <c r="O84" s="202"/>
      <c r="P84" s="202"/>
      <c r="Q84" s="202"/>
      <c r="R84" s="32"/>
    </row>
    <row r="85" spans="2:47" s="1" customFormat="1" ht="10.35" customHeight="1">
      <c r="B85" s="31"/>
      <c r="R85" s="32"/>
    </row>
    <row r="86" spans="2:47" s="1" customFormat="1" ht="29.25" customHeight="1">
      <c r="B86" s="31"/>
      <c r="C86" s="232" t="s">
        <v>221</v>
      </c>
      <c r="D86" s="233"/>
      <c r="E86" s="233"/>
      <c r="F86" s="233"/>
      <c r="G86" s="233"/>
      <c r="H86" s="102"/>
      <c r="I86" s="102"/>
      <c r="J86" s="102"/>
      <c r="K86" s="102"/>
      <c r="L86" s="102"/>
      <c r="M86" s="102"/>
      <c r="N86" s="232" t="s">
        <v>222</v>
      </c>
      <c r="O86" s="233"/>
      <c r="P86" s="233"/>
      <c r="Q86" s="233"/>
      <c r="R86" s="32"/>
    </row>
    <row r="87" spans="2:47" s="1" customFormat="1" ht="10.35" customHeight="1">
      <c r="B87" s="31"/>
      <c r="R87" s="32"/>
    </row>
    <row r="88" spans="2:47" s="1" customFormat="1" ht="29.25" customHeight="1">
      <c r="B88" s="31"/>
      <c r="C88" s="108" t="s">
        <v>223</v>
      </c>
      <c r="N88" s="168">
        <f>N136</f>
        <v>0</v>
      </c>
      <c r="O88" s="223"/>
      <c r="P88" s="223"/>
      <c r="Q88" s="223"/>
      <c r="R88" s="32"/>
      <c r="AU88" s="19" t="s">
        <v>224</v>
      </c>
    </row>
    <row r="89" spans="2:47" s="7" customFormat="1" ht="24.95" customHeight="1">
      <c r="B89" s="109"/>
      <c r="D89" s="110" t="s">
        <v>225</v>
      </c>
      <c r="N89" s="218">
        <f>N137</f>
        <v>0</v>
      </c>
      <c r="O89" s="231"/>
      <c r="P89" s="231"/>
      <c r="Q89" s="231"/>
      <c r="R89" s="111"/>
    </row>
    <row r="90" spans="2:47" s="8" customFormat="1" ht="19.899999999999999" customHeight="1">
      <c r="B90" s="112"/>
      <c r="D90" s="113" t="s">
        <v>226</v>
      </c>
      <c r="N90" s="172">
        <f>N138</f>
        <v>0</v>
      </c>
      <c r="O90" s="173"/>
      <c r="P90" s="173"/>
      <c r="Q90" s="173"/>
      <c r="R90" s="114"/>
    </row>
    <row r="91" spans="2:47" s="8" customFormat="1" ht="19.899999999999999" customHeight="1">
      <c r="B91" s="112"/>
      <c r="D91" s="113" t="s">
        <v>227</v>
      </c>
      <c r="N91" s="172">
        <f>N148</f>
        <v>0</v>
      </c>
      <c r="O91" s="173"/>
      <c r="P91" s="173"/>
      <c r="Q91" s="173"/>
      <c r="R91" s="114"/>
    </row>
    <row r="92" spans="2:47" s="8" customFormat="1" ht="19.899999999999999" customHeight="1">
      <c r="B92" s="112"/>
      <c r="D92" s="113" t="s">
        <v>228</v>
      </c>
      <c r="N92" s="172">
        <f>N157</f>
        <v>0</v>
      </c>
      <c r="O92" s="173"/>
      <c r="P92" s="173"/>
      <c r="Q92" s="173"/>
      <c r="R92" s="114"/>
    </row>
    <row r="93" spans="2:47" s="8" customFormat="1" ht="19.899999999999999" customHeight="1">
      <c r="B93" s="112"/>
      <c r="D93" s="113" t="s">
        <v>229</v>
      </c>
      <c r="N93" s="172">
        <f>N178</f>
        <v>0</v>
      </c>
      <c r="O93" s="173"/>
      <c r="P93" s="173"/>
      <c r="Q93" s="173"/>
      <c r="R93" s="114"/>
    </row>
    <row r="94" spans="2:47" s="8" customFormat="1" ht="19.899999999999999" customHeight="1">
      <c r="B94" s="112"/>
      <c r="D94" s="113" t="s">
        <v>230</v>
      </c>
      <c r="N94" s="172">
        <f>N196</f>
        <v>0</v>
      </c>
      <c r="O94" s="173"/>
      <c r="P94" s="173"/>
      <c r="Q94" s="173"/>
      <c r="R94" s="114"/>
    </row>
    <row r="95" spans="2:47" s="8" customFormat="1" ht="19.899999999999999" customHeight="1">
      <c r="B95" s="112"/>
      <c r="D95" s="113" t="s">
        <v>231</v>
      </c>
      <c r="N95" s="172">
        <f>N198</f>
        <v>0</v>
      </c>
      <c r="O95" s="173"/>
      <c r="P95" s="173"/>
      <c r="Q95" s="173"/>
      <c r="R95" s="114"/>
    </row>
    <row r="96" spans="2:47" s="8" customFormat="1" ht="19.899999999999999" customHeight="1">
      <c r="B96" s="112"/>
      <c r="D96" s="113" t="s">
        <v>232</v>
      </c>
      <c r="N96" s="172">
        <f>N232</f>
        <v>0</v>
      </c>
      <c r="O96" s="173"/>
      <c r="P96" s="173"/>
      <c r="Q96" s="173"/>
      <c r="R96" s="114"/>
    </row>
    <row r="97" spans="2:18" s="8" customFormat="1" ht="19.899999999999999" customHeight="1">
      <c r="B97" s="112"/>
      <c r="D97" s="113" t="s">
        <v>233</v>
      </c>
      <c r="N97" s="172">
        <f>N265</f>
        <v>0</v>
      </c>
      <c r="O97" s="173"/>
      <c r="P97" s="173"/>
      <c r="Q97" s="173"/>
      <c r="R97" s="114"/>
    </row>
    <row r="98" spans="2:18" s="7" customFormat="1" ht="24.95" customHeight="1">
      <c r="B98" s="109"/>
      <c r="D98" s="110" t="s">
        <v>234</v>
      </c>
      <c r="N98" s="218">
        <f>N267</f>
        <v>0</v>
      </c>
      <c r="O98" s="231"/>
      <c r="P98" s="231"/>
      <c r="Q98" s="231"/>
      <c r="R98" s="111"/>
    </row>
    <row r="99" spans="2:18" s="8" customFormat="1" ht="19.899999999999999" customHeight="1">
      <c r="B99" s="112"/>
      <c r="D99" s="113" t="s">
        <v>235</v>
      </c>
      <c r="N99" s="172">
        <f>N268</f>
        <v>0</v>
      </c>
      <c r="O99" s="173"/>
      <c r="P99" s="173"/>
      <c r="Q99" s="173"/>
      <c r="R99" s="114"/>
    </row>
    <row r="100" spans="2:18" s="8" customFormat="1" ht="19.899999999999999" customHeight="1">
      <c r="B100" s="112"/>
      <c r="D100" s="113" t="s">
        <v>236</v>
      </c>
      <c r="N100" s="172">
        <f>N278</f>
        <v>0</v>
      </c>
      <c r="O100" s="173"/>
      <c r="P100" s="173"/>
      <c r="Q100" s="173"/>
      <c r="R100" s="114"/>
    </row>
    <row r="101" spans="2:18" s="8" customFormat="1" ht="19.899999999999999" customHeight="1">
      <c r="B101" s="112"/>
      <c r="D101" s="113" t="s">
        <v>237</v>
      </c>
      <c r="N101" s="172">
        <f>N282</f>
        <v>0</v>
      </c>
      <c r="O101" s="173"/>
      <c r="P101" s="173"/>
      <c r="Q101" s="173"/>
      <c r="R101" s="114"/>
    </row>
    <row r="102" spans="2:18" s="8" customFormat="1" ht="19.899999999999999" customHeight="1">
      <c r="B102" s="112"/>
      <c r="D102" s="113" t="s">
        <v>238</v>
      </c>
      <c r="N102" s="172">
        <f>N289</f>
        <v>0</v>
      </c>
      <c r="O102" s="173"/>
      <c r="P102" s="173"/>
      <c r="Q102" s="173"/>
      <c r="R102" s="114"/>
    </row>
    <row r="103" spans="2:18" s="8" customFormat="1" ht="19.899999999999999" customHeight="1">
      <c r="B103" s="112"/>
      <c r="D103" s="113" t="s">
        <v>239</v>
      </c>
      <c r="N103" s="172">
        <f>N303</f>
        <v>0</v>
      </c>
      <c r="O103" s="173"/>
      <c r="P103" s="173"/>
      <c r="Q103" s="173"/>
      <c r="R103" s="114"/>
    </row>
    <row r="104" spans="2:18" s="8" customFormat="1" ht="19.899999999999999" customHeight="1">
      <c r="B104" s="112"/>
      <c r="D104" s="113" t="s">
        <v>240</v>
      </c>
      <c r="N104" s="172">
        <f>N308</f>
        <v>0</v>
      </c>
      <c r="O104" s="173"/>
      <c r="P104" s="173"/>
      <c r="Q104" s="173"/>
      <c r="R104" s="114"/>
    </row>
    <row r="105" spans="2:18" s="8" customFormat="1" ht="19.899999999999999" customHeight="1">
      <c r="B105" s="112"/>
      <c r="D105" s="113" t="s">
        <v>241</v>
      </c>
      <c r="N105" s="172">
        <f>N327</f>
        <v>0</v>
      </c>
      <c r="O105" s="173"/>
      <c r="P105" s="173"/>
      <c r="Q105" s="173"/>
      <c r="R105" s="114"/>
    </row>
    <row r="106" spans="2:18" s="8" customFormat="1" ht="19.899999999999999" customHeight="1">
      <c r="B106" s="112"/>
      <c r="D106" s="113" t="s">
        <v>242</v>
      </c>
      <c r="N106" s="172">
        <f>N333</f>
        <v>0</v>
      </c>
      <c r="O106" s="173"/>
      <c r="P106" s="173"/>
      <c r="Q106" s="173"/>
      <c r="R106" s="114"/>
    </row>
    <row r="107" spans="2:18" s="8" customFormat="1" ht="19.899999999999999" customHeight="1">
      <c r="B107" s="112"/>
      <c r="D107" s="113" t="s">
        <v>243</v>
      </c>
      <c r="N107" s="172">
        <f>N385</f>
        <v>0</v>
      </c>
      <c r="O107" s="173"/>
      <c r="P107" s="173"/>
      <c r="Q107" s="173"/>
      <c r="R107" s="114"/>
    </row>
    <row r="108" spans="2:18" s="8" customFormat="1" ht="19.899999999999999" customHeight="1">
      <c r="B108" s="112"/>
      <c r="D108" s="113" t="s">
        <v>244</v>
      </c>
      <c r="N108" s="172">
        <f>N392</f>
        <v>0</v>
      </c>
      <c r="O108" s="173"/>
      <c r="P108" s="173"/>
      <c r="Q108" s="173"/>
      <c r="R108" s="114"/>
    </row>
    <row r="109" spans="2:18" s="8" customFormat="1" ht="19.899999999999999" customHeight="1">
      <c r="B109" s="112"/>
      <c r="D109" s="113" t="s">
        <v>245</v>
      </c>
      <c r="N109" s="172">
        <f>N397</f>
        <v>0</v>
      </c>
      <c r="O109" s="173"/>
      <c r="P109" s="173"/>
      <c r="Q109" s="173"/>
      <c r="R109" s="114"/>
    </row>
    <row r="110" spans="2:18" s="8" customFormat="1" ht="19.899999999999999" customHeight="1">
      <c r="B110" s="112"/>
      <c r="D110" s="113" t="s">
        <v>246</v>
      </c>
      <c r="N110" s="172">
        <f>N407</f>
        <v>0</v>
      </c>
      <c r="O110" s="173"/>
      <c r="P110" s="173"/>
      <c r="Q110" s="173"/>
      <c r="R110" s="114"/>
    </row>
    <row r="111" spans="2:18" s="8" customFormat="1" ht="19.899999999999999" customHeight="1">
      <c r="B111" s="112"/>
      <c r="D111" s="113" t="s">
        <v>247</v>
      </c>
      <c r="N111" s="172">
        <f>N415</f>
        <v>0</v>
      </c>
      <c r="O111" s="173"/>
      <c r="P111" s="173"/>
      <c r="Q111" s="173"/>
      <c r="R111" s="114"/>
    </row>
    <row r="112" spans="2:18" s="8" customFormat="1" ht="19.899999999999999" customHeight="1">
      <c r="B112" s="112"/>
      <c r="D112" s="113" t="s">
        <v>248</v>
      </c>
      <c r="N112" s="172">
        <f>N420</f>
        <v>0</v>
      </c>
      <c r="O112" s="173"/>
      <c r="P112" s="173"/>
      <c r="Q112" s="173"/>
      <c r="R112" s="114"/>
    </row>
    <row r="113" spans="2:21" s="7" customFormat="1" ht="24.95" customHeight="1">
      <c r="B113" s="109"/>
      <c r="D113" s="110" t="s">
        <v>249</v>
      </c>
      <c r="N113" s="218">
        <f>N425</f>
        <v>0</v>
      </c>
      <c r="O113" s="231"/>
      <c r="P113" s="231"/>
      <c r="Q113" s="231"/>
      <c r="R113" s="111"/>
    </row>
    <row r="114" spans="2:21" s="8" customFormat="1" ht="19.899999999999999" customHeight="1">
      <c r="B114" s="112"/>
      <c r="D114" s="113" t="s">
        <v>250</v>
      </c>
      <c r="N114" s="172">
        <f>N426</f>
        <v>0</v>
      </c>
      <c r="O114" s="173"/>
      <c r="P114" s="173"/>
      <c r="Q114" s="173"/>
      <c r="R114" s="114"/>
    </row>
    <row r="115" spans="2:21" s="8" customFormat="1" ht="19.899999999999999" customHeight="1">
      <c r="B115" s="112"/>
      <c r="D115" s="113" t="s">
        <v>251</v>
      </c>
      <c r="N115" s="172">
        <f>N428</f>
        <v>0</v>
      </c>
      <c r="O115" s="173"/>
      <c r="P115" s="173"/>
      <c r="Q115" s="173"/>
      <c r="R115" s="114"/>
    </row>
    <row r="116" spans="2:21" s="1" customFormat="1" ht="21.75" customHeight="1">
      <c r="B116" s="31"/>
      <c r="R116" s="32"/>
    </row>
    <row r="117" spans="2:21" s="1" customFormat="1" ht="29.25" customHeight="1">
      <c r="B117" s="31"/>
      <c r="C117" s="108" t="s">
        <v>252</v>
      </c>
      <c r="N117" s="223">
        <v>0</v>
      </c>
      <c r="O117" s="224"/>
      <c r="P117" s="224"/>
      <c r="Q117" s="224"/>
      <c r="R117" s="32"/>
      <c r="T117" s="115"/>
      <c r="U117" s="116" t="s">
        <v>39</v>
      </c>
    </row>
    <row r="118" spans="2:21" s="1" customFormat="1" ht="18" customHeight="1">
      <c r="B118" s="31"/>
      <c r="R118" s="32"/>
    </row>
    <row r="119" spans="2:21" s="1" customFormat="1" ht="29.25" customHeight="1">
      <c r="B119" s="31"/>
      <c r="C119" s="101" t="s">
        <v>209</v>
      </c>
      <c r="D119" s="102"/>
      <c r="E119" s="102"/>
      <c r="F119" s="102"/>
      <c r="G119" s="102"/>
      <c r="H119" s="102"/>
      <c r="I119" s="102"/>
      <c r="J119" s="102"/>
      <c r="K119" s="102"/>
      <c r="L119" s="169">
        <f>ROUND(SUM(N88+N117),2)</f>
        <v>0</v>
      </c>
      <c r="M119" s="169"/>
      <c r="N119" s="169"/>
      <c r="O119" s="169"/>
      <c r="P119" s="169"/>
      <c r="Q119" s="169"/>
      <c r="R119" s="32"/>
    </row>
    <row r="120" spans="2:21" s="1" customFormat="1" ht="6.95" customHeight="1">
      <c r="B120" s="53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5"/>
    </row>
    <row r="124" spans="2:21" s="1" customFormat="1" ht="6.95" customHeight="1">
      <c r="B124" s="56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8"/>
    </row>
    <row r="125" spans="2:21" s="1" customFormat="1" ht="36.950000000000003" customHeight="1">
      <c r="B125" s="31"/>
      <c r="C125" s="191" t="s">
        <v>253</v>
      </c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32"/>
    </row>
    <row r="126" spans="2:21" s="1" customFormat="1" ht="6.95" customHeight="1">
      <c r="B126" s="31"/>
      <c r="R126" s="32"/>
    </row>
    <row r="127" spans="2:21" s="1" customFormat="1" ht="30" customHeight="1">
      <c r="B127" s="31"/>
      <c r="C127" s="28" t="s">
        <v>16</v>
      </c>
      <c r="F127" s="226" t="str">
        <f>F6</f>
        <v>Modernizácia pracovísk akútnej zdravotnej starostlivosti Gynekologicko - pôrodníckeho oddelenia v Nemocnici Krompachy</v>
      </c>
      <c r="G127" s="227"/>
      <c r="H127" s="227"/>
      <c r="I127" s="227"/>
      <c r="J127" s="227"/>
      <c r="K127" s="227"/>
      <c r="L127" s="227"/>
      <c r="M127" s="227"/>
      <c r="N127" s="227"/>
      <c r="O127" s="227"/>
      <c r="P127" s="227"/>
      <c r="R127" s="32"/>
    </row>
    <row r="128" spans="2:21" s="1" customFormat="1" ht="36.950000000000003" customHeight="1">
      <c r="B128" s="31"/>
      <c r="C128" s="62" t="s">
        <v>216</v>
      </c>
      <c r="F128" s="193" t="str">
        <f>F7</f>
        <v>01 - SO 01 Zdravotnícke zariadenie - stavebná časť</v>
      </c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R128" s="32"/>
    </row>
    <row r="129" spans="2:65" s="1" customFormat="1" ht="6.95" customHeight="1">
      <c r="B129" s="31"/>
      <c r="R129" s="32"/>
    </row>
    <row r="130" spans="2:65" s="1" customFormat="1" ht="18" customHeight="1">
      <c r="B130" s="31"/>
      <c r="C130" s="28" t="s">
        <v>20</v>
      </c>
      <c r="F130" s="26" t="str">
        <f>F9</f>
        <v>Nemocnica Krompachy</v>
      </c>
      <c r="K130" s="28" t="s">
        <v>22</v>
      </c>
      <c r="M130" s="228" t="str">
        <f>IF(O9="","",O9)</f>
        <v>15. 5. 2018</v>
      </c>
      <c r="N130" s="228"/>
      <c r="O130" s="228"/>
      <c r="P130" s="228"/>
      <c r="R130" s="32"/>
    </row>
    <row r="131" spans="2:65" s="1" customFormat="1" ht="6.95" customHeight="1">
      <c r="B131" s="31"/>
      <c r="R131" s="32"/>
    </row>
    <row r="132" spans="2:65" s="1" customFormat="1" ht="15">
      <c r="B132" s="31"/>
      <c r="C132" s="28" t="s">
        <v>24</v>
      </c>
      <c r="F132" s="26" t="str">
        <f>E12</f>
        <v xml:space="preserve">Nemocnica Krompachy spol., s.r.o., </v>
      </c>
      <c r="K132" s="28" t="s">
        <v>30</v>
      </c>
      <c r="M132" s="202" t="str">
        <f>E18</f>
        <v>ODYSEA-PROJEKT s.r.o. Košice , Ing Komjáthy L.</v>
      </c>
      <c r="N132" s="202"/>
      <c r="O132" s="202"/>
      <c r="P132" s="202"/>
      <c r="Q132" s="202"/>
      <c r="R132" s="32"/>
    </row>
    <row r="133" spans="2:65" s="1" customFormat="1" ht="14.45" customHeight="1">
      <c r="B133" s="31"/>
      <c r="C133" s="28" t="s">
        <v>28</v>
      </c>
      <c r="F133" s="26" t="str">
        <f>IF(E15="","",E15)</f>
        <v>Výber</v>
      </c>
      <c r="K133" s="28" t="s">
        <v>33</v>
      </c>
      <c r="M133" s="202" t="str">
        <f>E21</f>
        <v xml:space="preserve"> </v>
      </c>
      <c r="N133" s="202"/>
      <c r="O133" s="202"/>
      <c r="P133" s="202"/>
      <c r="Q133" s="202"/>
      <c r="R133" s="32"/>
    </row>
    <row r="134" spans="2:65" s="1" customFormat="1" ht="10.35" customHeight="1">
      <c r="B134" s="31"/>
      <c r="R134" s="32"/>
    </row>
    <row r="135" spans="2:65" s="9" customFormat="1" ht="29.25" customHeight="1">
      <c r="B135" s="117"/>
      <c r="C135" s="118" t="s">
        <v>254</v>
      </c>
      <c r="D135" s="119" t="s">
        <v>255</v>
      </c>
      <c r="E135" s="119" t="s">
        <v>57</v>
      </c>
      <c r="F135" s="229" t="s">
        <v>256</v>
      </c>
      <c r="G135" s="229"/>
      <c r="H135" s="229"/>
      <c r="I135" s="229"/>
      <c r="J135" s="119" t="s">
        <v>257</v>
      </c>
      <c r="K135" s="119" t="s">
        <v>258</v>
      </c>
      <c r="L135" s="229" t="s">
        <v>259</v>
      </c>
      <c r="M135" s="229"/>
      <c r="N135" s="229" t="s">
        <v>222</v>
      </c>
      <c r="O135" s="229"/>
      <c r="P135" s="229"/>
      <c r="Q135" s="230"/>
      <c r="R135" s="120"/>
      <c r="T135" s="68" t="s">
        <v>260</v>
      </c>
      <c r="U135" s="69" t="s">
        <v>39</v>
      </c>
      <c r="V135" s="69" t="s">
        <v>261</v>
      </c>
      <c r="W135" s="69" t="s">
        <v>262</v>
      </c>
      <c r="X135" s="69" t="s">
        <v>263</v>
      </c>
      <c r="Y135" s="69" t="s">
        <v>264</v>
      </c>
      <c r="Z135" s="69" t="s">
        <v>265</v>
      </c>
      <c r="AA135" s="70" t="s">
        <v>266</v>
      </c>
    </row>
    <row r="136" spans="2:65" s="1" customFormat="1" ht="29.25" customHeight="1">
      <c r="B136" s="31"/>
      <c r="C136" s="72" t="s">
        <v>218</v>
      </c>
      <c r="N136" s="215">
        <f>BK136</f>
        <v>0</v>
      </c>
      <c r="O136" s="216"/>
      <c r="P136" s="216"/>
      <c r="Q136" s="216"/>
      <c r="R136" s="32"/>
      <c r="T136" s="71"/>
      <c r="U136" s="45"/>
      <c r="V136" s="45"/>
      <c r="W136" s="121">
        <f>W137+W267+W425</f>
        <v>35280.687532370001</v>
      </c>
      <c r="X136" s="45"/>
      <c r="Y136" s="121">
        <f>Y137+Y267+Y425</f>
        <v>1369.8097052599999</v>
      </c>
      <c r="Z136" s="45"/>
      <c r="AA136" s="122">
        <f>AA137+AA267+AA425</f>
        <v>786.48468539999999</v>
      </c>
      <c r="AT136" s="19" t="s">
        <v>74</v>
      </c>
      <c r="AU136" s="19" t="s">
        <v>224</v>
      </c>
      <c r="BK136" s="123">
        <f>BK137+BK267+BK425</f>
        <v>0</v>
      </c>
    </row>
    <row r="137" spans="2:65" s="10" customFormat="1" ht="37.35" customHeight="1">
      <c r="B137" s="124"/>
      <c r="D137" s="125" t="s">
        <v>225</v>
      </c>
      <c r="E137" s="125"/>
      <c r="F137" s="125"/>
      <c r="G137" s="125"/>
      <c r="H137" s="125"/>
      <c r="I137" s="125"/>
      <c r="J137" s="125"/>
      <c r="K137" s="125"/>
      <c r="L137" s="125"/>
      <c r="M137" s="125"/>
      <c r="N137" s="217">
        <f>BK137</f>
        <v>0</v>
      </c>
      <c r="O137" s="218"/>
      <c r="P137" s="218"/>
      <c r="Q137" s="218"/>
      <c r="R137" s="126"/>
      <c r="T137" s="127"/>
      <c r="W137" s="128">
        <f>W138+W148+W157+W178+W196+W198+W232+W265</f>
        <v>25586.29981058</v>
      </c>
      <c r="Y137" s="128">
        <f>Y138+Y148+Y157+Y178+Y196+Y198+Y232+Y265</f>
        <v>1202.9906036399998</v>
      </c>
      <c r="AA137" s="129">
        <f>AA138+AA148+AA157+AA178+AA196+AA198+AA232+AA265</f>
        <v>758.69107099999997</v>
      </c>
      <c r="AR137" s="130" t="s">
        <v>83</v>
      </c>
      <c r="AT137" s="131" t="s">
        <v>74</v>
      </c>
      <c r="AU137" s="131" t="s">
        <v>75</v>
      </c>
      <c r="AY137" s="130" t="s">
        <v>267</v>
      </c>
      <c r="BK137" s="132">
        <f>BK138+BK148+BK157+BK178+BK196+BK198+BK232+BK265</f>
        <v>0</v>
      </c>
    </row>
    <row r="138" spans="2:65" s="10" customFormat="1" ht="19.899999999999999" customHeight="1">
      <c r="B138" s="124"/>
      <c r="D138" s="133" t="s">
        <v>226</v>
      </c>
      <c r="E138" s="133"/>
      <c r="F138" s="133"/>
      <c r="G138" s="133"/>
      <c r="H138" s="133"/>
      <c r="I138" s="133"/>
      <c r="J138" s="133"/>
      <c r="K138" s="133"/>
      <c r="L138" s="133"/>
      <c r="M138" s="133"/>
      <c r="N138" s="212">
        <f>BK138</f>
        <v>0</v>
      </c>
      <c r="O138" s="213"/>
      <c r="P138" s="213"/>
      <c r="Q138" s="213"/>
      <c r="R138" s="126"/>
      <c r="T138" s="127"/>
      <c r="W138" s="128">
        <f>SUM(W139:W147)</f>
        <v>450.86238104</v>
      </c>
      <c r="Y138" s="128">
        <f>SUM(Y139:Y147)</f>
        <v>0</v>
      </c>
      <c r="AA138" s="129">
        <f>SUM(AA139:AA147)</f>
        <v>16.3413</v>
      </c>
      <c r="AR138" s="130" t="s">
        <v>83</v>
      </c>
      <c r="AT138" s="131" t="s">
        <v>74</v>
      </c>
      <c r="AU138" s="131" t="s">
        <v>83</v>
      </c>
      <c r="AY138" s="130" t="s">
        <v>267</v>
      </c>
      <c r="BK138" s="132">
        <f>SUM(BK139:BK147)</f>
        <v>0</v>
      </c>
    </row>
    <row r="139" spans="2:65" s="1" customFormat="1" ht="38.25" customHeight="1">
      <c r="B139" s="134"/>
      <c r="C139" s="135" t="s">
        <v>83</v>
      </c>
      <c r="D139" s="135" t="s">
        <v>268</v>
      </c>
      <c r="E139" s="136" t="s">
        <v>269</v>
      </c>
      <c r="F139" s="219" t="s">
        <v>270</v>
      </c>
      <c r="G139" s="219"/>
      <c r="H139" s="219"/>
      <c r="I139" s="219"/>
      <c r="J139" s="137" t="s">
        <v>271</v>
      </c>
      <c r="K139" s="138">
        <v>20.100000000000001</v>
      </c>
      <c r="L139" s="220"/>
      <c r="M139" s="220"/>
      <c r="N139" s="220">
        <f t="shared" ref="N139:N147" si="0">ROUND(L139*K139,2)</f>
        <v>0</v>
      </c>
      <c r="O139" s="220"/>
      <c r="P139" s="220"/>
      <c r="Q139" s="220"/>
      <c r="R139" s="139"/>
      <c r="T139" s="140" t="s">
        <v>5</v>
      </c>
      <c r="U139" s="38" t="s">
        <v>42</v>
      </c>
      <c r="V139" s="141">
        <v>0.151</v>
      </c>
      <c r="W139" s="141">
        <f t="shared" ref="W139:W147" si="1">V139*K139</f>
        <v>3.0350999999999999</v>
      </c>
      <c r="X139" s="141">
        <v>0</v>
      </c>
      <c r="Y139" s="141">
        <f t="shared" ref="Y139:Y147" si="2">X139*K139</f>
        <v>0</v>
      </c>
      <c r="Z139" s="141">
        <v>0.13800000000000001</v>
      </c>
      <c r="AA139" s="142">
        <f t="shared" ref="AA139:AA147" si="3">Z139*K139</f>
        <v>2.7738000000000005</v>
      </c>
      <c r="AR139" s="19" t="s">
        <v>272</v>
      </c>
      <c r="AT139" s="19" t="s">
        <v>268</v>
      </c>
      <c r="AU139" s="19" t="s">
        <v>102</v>
      </c>
      <c r="AY139" s="19" t="s">
        <v>267</v>
      </c>
      <c r="BE139" s="143">
        <f t="shared" ref="BE139:BE147" si="4">IF(U139="základná",N139,0)</f>
        <v>0</v>
      </c>
      <c r="BF139" s="143">
        <f t="shared" ref="BF139:BF147" si="5">IF(U139="znížená",N139,0)</f>
        <v>0</v>
      </c>
      <c r="BG139" s="143">
        <f t="shared" ref="BG139:BG147" si="6">IF(U139="zákl. prenesená",N139,0)</f>
        <v>0</v>
      </c>
      <c r="BH139" s="143">
        <f t="shared" ref="BH139:BH147" si="7">IF(U139="zníž. prenesená",N139,0)</f>
        <v>0</v>
      </c>
      <c r="BI139" s="143">
        <f t="shared" ref="BI139:BI147" si="8">IF(U139="nulová",N139,0)</f>
        <v>0</v>
      </c>
      <c r="BJ139" s="19" t="s">
        <v>102</v>
      </c>
      <c r="BK139" s="143">
        <f t="shared" ref="BK139:BK147" si="9">ROUND(L139*K139,2)</f>
        <v>0</v>
      </c>
      <c r="BL139" s="19" t="s">
        <v>272</v>
      </c>
      <c r="BM139" s="19" t="s">
        <v>273</v>
      </c>
    </row>
    <row r="140" spans="2:65" s="1" customFormat="1" ht="38.25" customHeight="1">
      <c r="B140" s="134"/>
      <c r="C140" s="135" t="s">
        <v>102</v>
      </c>
      <c r="D140" s="135" t="s">
        <v>268</v>
      </c>
      <c r="E140" s="136" t="s">
        <v>274</v>
      </c>
      <c r="F140" s="219" t="s">
        <v>275</v>
      </c>
      <c r="G140" s="219"/>
      <c r="H140" s="219"/>
      <c r="I140" s="219"/>
      <c r="J140" s="137" t="s">
        <v>271</v>
      </c>
      <c r="K140" s="138">
        <v>60.3</v>
      </c>
      <c r="L140" s="220"/>
      <c r="M140" s="220"/>
      <c r="N140" s="220">
        <f t="shared" si="0"/>
        <v>0</v>
      </c>
      <c r="O140" s="220"/>
      <c r="P140" s="220"/>
      <c r="Q140" s="220"/>
      <c r="R140" s="139"/>
      <c r="T140" s="140" t="s">
        <v>5</v>
      </c>
      <c r="U140" s="38" t="s">
        <v>42</v>
      </c>
      <c r="V140" s="141">
        <v>0.187</v>
      </c>
      <c r="W140" s="141">
        <f t="shared" si="1"/>
        <v>11.2761</v>
      </c>
      <c r="X140" s="141">
        <v>0</v>
      </c>
      <c r="Y140" s="141">
        <f t="shared" si="2"/>
        <v>0</v>
      </c>
      <c r="Z140" s="141">
        <v>0.22500000000000001</v>
      </c>
      <c r="AA140" s="142">
        <f t="shared" si="3"/>
        <v>13.567499999999999</v>
      </c>
      <c r="AR140" s="19" t="s">
        <v>272</v>
      </c>
      <c r="AT140" s="19" t="s">
        <v>268</v>
      </c>
      <c r="AU140" s="19" t="s">
        <v>102</v>
      </c>
      <c r="AY140" s="19" t="s">
        <v>267</v>
      </c>
      <c r="BE140" s="143">
        <f t="shared" si="4"/>
        <v>0</v>
      </c>
      <c r="BF140" s="143">
        <f t="shared" si="5"/>
        <v>0</v>
      </c>
      <c r="BG140" s="143">
        <f t="shared" si="6"/>
        <v>0</v>
      </c>
      <c r="BH140" s="143">
        <f t="shared" si="7"/>
        <v>0</v>
      </c>
      <c r="BI140" s="143">
        <f t="shared" si="8"/>
        <v>0</v>
      </c>
      <c r="BJ140" s="19" t="s">
        <v>102</v>
      </c>
      <c r="BK140" s="143">
        <f t="shared" si="9"/>
        <v>0</v>
      </c>
      <c r="BL140" s="19" t="s">
        <v>272</v>
      </c>
      <c r="BM140" s="19" t="s">
        <v>276</v>
      </c>
    </row>
    <row r="141" spans="2:65" s="1" customFormat="1" ht="25.5" customHeight="1">
      <c r="B141" s="134"/>
      <c r="C141" s="135" t="s">
        <v>277</v>
      </c>
      <c r="D141" s="135" t="s">
        <v>268</v>
      </c>
      <c r="E141" s="136" t="s">
        <v>278</v>
      </c>
      <c r="F141" s="219" t="s">
        <v>279</v>
      </c>
      <c r="G141" s="219"/>
      <c r="H141" s="219"/>
      <c r="I141" s="219"/>
      <c r="J141" s="137" t="s">
        <v>280</v>
      </c>
      <c r="K141" s="138">
        <v>108.002</v>
      </c>
      <c r="L141" s="220"/>
      <c r="M141" s="220"/>
      <c r="N141" s="220">
        <f t="shared" si="0"/>
        <v>0</v>
      </c>
      <c r="O141" s="220"/>
      <c r="P141" s="220"/>
      <c r="Q141" s="220"/>
      <c r="R141" s="139"/>
      <c r="T141" s="140" t="s">
        <v>5</v>
      </c>
      <c r="U141" s="38" t="s">
        <v>42</v>
      </c>
      <c r="V141" s="141">
        <v>3.1739999999999999</v>
      </c>
      <c r="W141" s="141">
        <f t="shared" si="1"/>
        <v>342.79834799999998</v>
      </c>
      <c r="X141" s="141">
        <v>0</v>
      </c>
      <c r="Y141" s="141">
        <f t="shared" si="2"/>
        <v>0</v>
      </c>
      <c r="Z141" s="141">
        <v>0</v>
      </c>
      <c r="AA141" s="142">
        <f t="shared" si="3"/>
        <v>0</v>
      </c>
      <c r="AR141" s="19" t="s">
        <v>272</v>
      </c>
      <c r="AT141" s="19" t="s">
        <v>268</v>
      </c>
      <c r="AU141" s="19" t="s">
        <v>102</v>
      </c>
      <c r="AY141" s="19" t="s">
        <v>267</v>
      </c>
      <c r="BE141" s="143">
        <f t="shared" si="4"/>
        <v>0</v>
      </c>
      <c r="BF141" s="143">
        <f t="shared" si="5"/>
        <v>0</v>
      </c>
      <c r="BG141" s="143">
        <f t="shared" si="6"/>
        <v>0</v>
      </c>
      <c r="BH141" s="143">
        <f t="shared" si="7"/>
        <v>0</v>
      </c>
      <c r="BI141" s="143">
        <f t="shared" si="8"/>
        <v>0</v>
      </c>
      <c r="BJ141" s="19" t="s">
        <v>102</v>
      </c>
      <c r="BK141" s="143">
        <f t="shared" si="9"/>
        <v>0</v>
      </c>
      <c r="BL141" s="19" t="s">
        <v>272</v>
      </c>
      <c r="BM141" s="19" t="s">
        <v>281</v>
      </c>
    </row>
    <row r="142" spans="2:65" s="1" customFormat="1" ht="25.5" customHeight="1">
      <c r="B142" s="134"/>
      <c r="C142" s="135" t="s">
        <v>272</v>
      </c>
      <c r="D142" s="135" t="s">
        <v>268</v>
      </c>
      <c r="E142" s="136" t="s">
        <v>282</v>
      </c>
      <c r="F142" s="219" t="s">
        <v>283</v>
      </c>
      <c r="G142" s="219"/>
      <c r="H142" s="219"/>
      <c r="I142" s="219"/>
      <c r="J142" s="137" t="s">
        <v>280</v>
      </c>
      <c r="K142" s="138">
        <v>11.52</v>
      </c>
      <c r="L142" s="220"/>
      <c r="M142" s="220"/>
      <c r="N142" s="220">
        <f t="shared" si="0"/>
        <v>0</v>
      </c>
      <c r="O142" s="220"/>
      <c r="P142" s="220"/>
      <c r="Q142" s="220"/>
      <c r="R142" s="139"/>
      <c r="T142" s="140" t="s">
        <v>5</v>
      </c>
      <c r="U142" s="38" t="s">
        <v>42</v>
      </c>
      <c r="V142" s="141">
        <v>3.85</v>
      </c>
      <c r="W142" s="141">
        <f t="shared" si="1"/>
        <v>44.351999999999997</v>
      </c>
      <c r="X142" s="141">
        <v>0</v>
      </c>
      <c r="Y142" s="141">
        <f t="shared" si="2"/>
        <v>0</v>
      </c>
      <c r="Z142" s="141">
        <v>0</v>
      </c>
      <c r="AA142" s="142">
        <f t="shared" si="3"/>
        <v>0</v>
      </c>
      <c r="AR142" s="19" t="s">
        <v>272</v>
      </c>
      <c r="AT142" s="19" t="s">
        <v>268</v>
      </c>
      <c r="AU142" s="19" t="s">
        <v>102</v>
      </c>
      <c r="AY142" s="19" t="s">
        <v>267</v>
      </c>
      <c r="BE142" s="143">
        <f t="shared" si="4"/>
        <v>0</v>
      </c>
      <c r="BF142" s="143">
        <f t="shared" si="5"/>
        <v>0</v>
      </c>
      <c r="BG142" s="143">
        <f t="shared" si="6"/>
        <v>0</v>
      </c>
      <c r="BH142" s="143">
        <f t="shared" si="7"/>
        <v>0</v>
      </c>
      <c r="BI142" s="143">
        <f t="shared" si="8"/>
        <v>0</v>
      </c>
      <c r="BJ142" s="19" t="s">
        <v>102</v>
      </c>
      <c r="BK142" s="143">
        <f t="shared" si="9"/>
        <v>0</v>
      </c>
      <c r="BL142" s="19" t="s">
        <v>272</v>
      </c>
      <c r="BM142" s="19" t="s">
        <v>284</v>
      </c>
    </row>
    <row r="143" spans="2:65" s="1" customFormat="1" ht="25.5" customHeight="1">
      <c r="B143" s="134"/>
      <c r="C143" s="135" t="s">
        <v>285</v>
      </c>
      <c r="D143" s="135" t="s">
        <v>268</v>
      </c>
      <c r="E143" s="136" t="s">
        <v>286</v>
      </c>
      <c r="F143" s="219" t="s">
        <v>287</v>
      </c>
      <c r="G143" s="219"/>
      <c r="H143" s="219"/>
      <c r="I143" s="219"/>
      <c r="J143" s="137" t="s">
        <v>280</v>
      </c>
      <c r="K143" s="138">
        <v>119.52200000000001</v>
      </c>
      <c r="L143" s="220"/>
      <c r="M143" s="220"/>
      <c r="N143" s="220">
        <f t="shared" si="0"/>
        <v>0</v>
      </c>
      <c r="O143" s="220"/>
      <c r="P143" s="220"/>
      <c r="Q143" s="220"/>
      <c r="R143" s="139"/>
      <c r="T143" s="140" t="s">
        <v>5</v>
      </c>
      <c r="U143" s="38" t="s">
        <v>42</v>
      </c>
      <c r="V143" s="141">
        <v>6.9000000000000006E-2</v>
      </c>
      <c r="W143" s="141">
        <f t="shared" si="1"/>
        <v>8.2470180000000006</v>
      </c>
      <c r="X143" s="141">
        <v>0</v>
      </c>
      <c r="Y143" s="141">
        <f t="shared" si="2"/>
        <v>0</v>
      </c>
      <c r="Z143" s="141">
        <v>0</v>
      </c>
      <c r="AA143" s="142">
        <f t="shared" si="3"/>
        <v>0</v>
      </c>
      <c r="AR143" s="19" t="s">
        <v>272</v>
      </c>
      <c r="AT143" s="19" t="s">
        <v>268</v>
      </c>
      <c r="AU143" s="19" t="s">
        <v>102</v>
      </c>
      <c r="AY143" s="19" t="s">
        <v>267</v>
      </c>
      <c r="BE143" s="143">
        <f t="shared" si="4"/>
        <v>0</v>
      </c>
      <c r="BF143" s="143">
        <f t="shared" si="5"/>
        <v>0</v>
      </c>
      <c r="BG143" s="143">
        <f t="shared" si="6"/>
        <v>0</v>
      </c>
      <c r="BH143" s="143">
        <f t="shared" si="7"/>
        <v>0</v>
      </c>
      <c r="BI143" s="143">
        <f t="shared" si="8"/>
        <v>0</v>
      </c>
      <c r="BJ143" s="19" t="s">
        <v>102</v>
      </c>
      <c r="BK143" s="143">
        <f t="shared" si="9"/>
        <v>0</v>
      </c>
      <c r="BL143" s="19" t="s">
        <v>272</v>
      </c>
      <c r="BM143" s="19" t="s">
        <v>288</v>
      </c>
    </row>
    <row r="144" spans="2:65" s="1" customFormat="1" ht="38.25" customHeight="1">
      <c r="B144" s="134"/>
      <c r="C144" s="135" t="s">
        <v>289</v>
      </c>
      <c r="D144" s="135" t="s">
        <v>268</v>
      </c>
      <c r="E144" s="136" t="s">
        <v>290</v>
      </c>
      <c r="F144" s="219" t="s">
        <v>291</v>
      </c>
      <c r="G144" s="219"/>
      <c r="H144" s="219"/>
      <c r="I144" s="219"/>
      <c r="J144" s="137" t="s">
        <v>280</v>
      </c>
      <c r="K144" s="138">
        <v>119.52200000000001</v>
      </c>
      <c r="L144" s="220"/>
      <c r="M144" s="220"/>
      <c r="N144" s="220">
        <f t="shared" si="0"/>
        <v>0</v>
      </c>
      <c r="O144" s="220"/>
      <c r="P144" s="220"/>
      <c r="Q144" s="220"/>
      <c r="R144" s="139"/>
      <c r="T144" s="140" t="s">
        <v>5</v>
      </c>
      <c r="U144" s="38" t="s">
        <v>42</v>
      </c>
      <c r="V144" s="141">
        <v>7.0999999999999994E-2</v>
      </c>
      <c r="W144" s="141">
        <f t="shared" si="1"/>
        <v>8.4860620000000004</v>
      </c>
      <c r="X144" s="141">
        <v>0</v>
      </c>
      <c r="Y144" s="141">
        <f t="shared" si="2"/>
        <v>0</v>
      </c>
      <c r="Z144" s="141">
        <v>0</v>
      </c>
      <c r="AA144" s="142">
        <f t="shared" si="3"/>
        <v>0</v>
      </c>
      <c r="AR144" s="19" t="s">
        <v>272</v>
      </c>
      <c r="AT144" s="19" t="s">
        <v>268</v>
      </c>
      <c r="AU144" s="19" t="s">
        <v>102</v>
      </c>
      <c r="AY144" s="19" t="s">
        <v>267</v>
      </c>
      <c r="BE144" s="143">
        <f t="shared" si="4"/>
        <v>0</v>
      </c>
      <c r="BF144" s="143">
        <f t="shared" si="5"/>
        <v>0</v>
      </c>
      <c r="BG144" s="143">
        <f t="shared" si="6"/>
        <v>0</v>
      </c>
      <c r="BH144" s="143">
        <f t="shared" si="7"/>
        <v>0</v>
      </c>
      <c r="BI144" s="143">
        <f t="shared" si="8"/>
        <v>0</v>
      </c>
      <c r="BJ144" s="19" t="s">
        <v>102</v>
      </c>
      <c r="BK144" s="143">
        <f t="shared" si="9"/>
        <v>0</v>
      </c>
      <c r="BL144" s="19" t="s">
        <v>272</v>
      </c>
      <c r="BM144" s="19" t="s">
        <v>292</v>
      </c>
    </row>
    <row r="145" spans="2:65" s="1" customFormat="1" ht="51" customHeight="1">
      <c r="B145" s="134"/>
      <c r="C145" s="135" t="s">
        <v>293</v>
      </c>
      <c r="D145" s="135" t="s">
        <v>268</v>
      </c>
      <c r="E145" s="136" t="s">
        <v>294</v>
      </c>
      <c r="F145" s="219" t="s">
        <v>295</v>
      </c>
      <c r="G145" s="219"/>
      <c r="H145" s="219"/>
      <c r="I145" s="219"/>
      <c r="J145" s="137" t="s">
        <v>280</v>
      </c>
      <c r="K145" s="138">
        <v>4302.7920000000004</v>
      </c>
      <c r="L145" s="220"/>
      <c r="M145" s="220"/>
      <c r="N145" s="220">
        <f t="shared" si="0"/>
        <v>0</v>
      </c>
      <c r="O145" s="220"/>
      <c r="P145" s="220"/>
      <c r="Q145" s="220"/>
      <c r="R145" s="139"/>
      <c r="T145" s="140" t="s">
        <v>5</v>
      </c>
      <c r="U145" s="38" t="s">
        <v>42</v>
      </c>
      <c r="V145" s="141">
        <v>7.3699999999999998E-3</v>
      </c>
      <c r="W145" s="141">
        <f t="shared" si="1"/>
        <v>31.711577040000002</v>
      </c>
      <c r="X145" s="141">
        <v>0</v>
      </c>
      <c r="Y145" s="141">
        <f t="shared" si="2"/>
        <v>0</v>
      </c>
      <c r="Z145" s="141">
        <v>0</v>
      </c>
      <c r="AA145" s="142">
        <f t="shared" si="3"/>
        <v>0</v>
      </c>
      <c r="AR145" s="19" t="s">
        <v>272</v>
      </c>
      <c r="AT145" s="19" t="s">
        <v>268</v>
      </c>
      <c r="AU145" s="19" t="s">
        <v>102</v>
      </c>
      <c r="AY145" s="19" t="s">
        <v>267</v>
      </c>
      <c r="BE145" s="143">
        <f t="shared" si="4"/>
        <v>0</v>
      </c>
      <c r="BF145" s="143">
        <f t="shared" si="5"/>
        <v>0</v>
      </c>
      <c r="BG145" s="143">
        <f t="shared" si="6"/>
        <v>0</v>
      </c>
      <c r="BH145" s="143">
        <f t="shared" si="7"/>
        <v>0</v>
      </c>
      <c r="BI145" s="143">
        <f t="shared" si="8"/>
        <v>0</v>
      </c>
      <c r="BJ145" s="19" t="s">
        <v>102</v>
      </c>
      <c r="BK145" s="143">
        <f t="shared" si="9"/>
        <v>0</v>
      </c>
      <c r="BL145" s="19" t="s">
        <v>272</v>
      </c>
      <c r="BM145" s="19" t="s">
        <v>296</v>
      </c>
    </row>
    <row r="146" spans="2:65" s="1" customFormat="1" ht="25.5" customHeight="1">
      <c r="B146" s="134"/>
      <c r="C146" s="135" t="s">
        <v>297</v>
      </c>
      <c r="D146" s="135" t="s">
        <v>268</v>
      </c>
      <c r="E146" s="136" t="s">
        <v>298</v>
      </c>
      <c r="F146" s="219" t="s">
        <v>299</v>
      </c>
      <c r="G146" s="219"/>
      <c r="H146" s="219"/>
      <c r="I146" s="219"/>
      <c r="J146" s="137" t="s">
        <v>280</v>
      </c>
      <c r="K146" s="138">
        <v>119.52200000000001</v>
      </c>
      <c r="L146" s="220"/>
      <c r="M146" s="220"/>
      <c r="N146" s="220">
        <f t="shared" si="0"/>
        <v>0</v>
      </c>
      <c r="O146" s="220"/>
      <c r="P146" s="220"/>
      <c r="Q146" s="220"/>
      <c r="R146" s="139"/>
      <c r="T146" s="140" t="s">
        <v>5</v>
      </c>
      <c r="U146" s="38" t="s">
        <v>42</v>
      </c>
      <c r="V146" s="141">
        <v>8.0000000000000002E-3</v>
      </c>
      <c r="W146" s="141">
        <f t="shared" si="1"/>
        <v>0.95617600000000003</v>
      </c>
      <c r="X146" s="141">
        <v>0</v>
      </c>
      <c r="Y146" s="141">
        <f t="shared" si="2"/>
        <v>0</v>
      </c>
      <c r="Z146" s="141">
        <v>0</v>
      </c>
      <c r="AA146" s="142">
        <f t="shared" si="3"/>
        <v>0</v>
      </c>
      <c r="AR146" s="19" t="s">
        <v>272</v>
      </c>
      <c r="AT146" s="19" t="s">
        <v>268</v>
      </c>
      <c r="AU146" s="19" t="s">
        <v>102</v>
      </c>
      <c r="AY146" s="19" t="s">
        <v>267</v>
      </c>
      <c r="BE146" s="143">
        <f t="shared" si="4"/>
        <v>0</v>
      </c>
      <c r="BF146" s="143">
        <f t="shared" si="5"/>
        <v>0</v>
      </c>
      <c r="BG146" s="143">
        <f t="shared" si="6"/>
        <v>0</v>
      </c>
      <c r="BH146" s="143">
        <f t="shared" si="7"/>
        <v>0</v>
      </c>
      <c r="BI146" s="143">
        <f t="shared" si="8"/>
        <v>0</v>
      </c>
      <c r="BJ146" s="19" t="s">
        <v>102</v>
      </c>
      <c r="BK146" s="143">
        <f t="shared" si="9"/>
        <v>0</v>
      </c>
      <c r="BL146" s="19" t="s">
        <v>272</v>
      </c>
      <c r="BM146" s="19" t="s">
        <v>300</v>
      </c>
    </row>
    <row r="147" spans="2:65" s="1" customFormat="1" ht="25.5" customHeight="1">
      <c r="B147" s="134"/>
      <c r="C147" s="135" t="s">
        <v>301</v>
      </c>
      <c r="D147" s="135" t="s">
        <v>268</v>
      </c>
      <c r="E147" s="136" t="s">
        <v>302</v>
      </c>
      <c r="F147" s="219" t="s">
        <v>303</v>
      </c>
      <c r="G147" s="219"/>
      <c r="H147" s="219"/>
      <c r="I147" s="219"/>
      <c r="J147" s="137" t="s">
        <v>304</v>
      </c>
      <c r="K147" s="138">
        <v>179.28299999999999</v>
      </c>
      <c r="L147" s="220"/>
      <c r="M147" s="220"/>
      <c r="N147" s="220">
        <f t="shared" si="0"/>
        <v>0</v>
      </c>
      <c r="O147" s="220"/>
      <c r="P147" s="220"/>
      <c r="Q147" s="220"/>
      <c r="R147" s="139"/>
      <c r="T147" s="140" t="s">
        <v>5</v>
      </c>
      <c r="U147" s="38" t="s">
        <v>42</v>
      </c>
      <c r="V147" s="141">
        <v>0</v>
      </c>
      <c r="W147" s="141">
        <f t="shared" si="1"/>
        <v>0</v>
      </c>
      <c r="X147" s="141">
        <v>0</v>
      </c>
      <c r="Y147" s="141">
        <f t="shared" si="2"/>
        <v>0</v>
      </c>
      <c r="Z147" s="141">
        <v>0</v>
      </c>
      <c r="AA147" s="142">
        <f t="shared" si="3"/>
        <v>0</v>
      </c>
      <c r="AR147" s="19" t="s">
        <v>272</v>
      </c>
      <c r="AT147" s="19" t="s">
        <v>268</v>
      </c>
      <c r="AU147" s="19" t="s">
        <v>102</v>
      </c>
      <c r="AY147" s="19" t="s">
        <v>267</v>
      </c>
      <c r="BE147" s="143">
        <f t="shared" si="4"/>
        <v>0</v>
      </c>
      <c r="BF147" s="143">
        <f t="shared" si="5"/>
        <v>0</v>
      </c>
      <c r="BG147" s="143">
        <f t="shared" si="6"/>
        <v>0</v>
      </c>
      <c r="BH147" s="143">
        <f t="shared" si="7"/>
        <v>0</v>
      </c>
      <c r="BI147" s="143">
        <f t="shared" si="8"/>
        <v>0</v>
      </c>
      <c r="BJ147" s="19" t="s">
        <v>102</v>
      </c>
      <c r="BK147" s="143">
        <f t="shared" si="9"/>
        <v>0</v>
      </c>
      <c r="BL147" s="19" t="s">
        <v>272</v>
      </c>
      <c r="BM147" s="19" t="s">
        <v>305</v>
      </c>
    </row>
    <row r="148" spans="2:65" s="10" customFormat="1" ht="29.85" customHeight="1">
      <c r="B148" s="124"/>
      <c r="D148" s="133" t="s">
        <v>227</v>
      </c>
      <c r="E148" s="133"/>
      <c r="F148" s="133"/>
      <c r="G148" s="133"/>
      <c r="H148" s="133"/>
      <c r="I148" s="133"/>
      <c r="J148" s="133"/>
      <c r="K148" s="133"/>
      <c r="L148" s="133"/>
      <c r="M148" s="133"/>
      <c r="N148" s="208">
        <f>BK148</f>
        <v>0</v>
      </c>
      <c r="O148" s="209"/>
      <c r="P148" s="209"/>
      <c r="Q148" s="209"/>
      <c r="R148" s="126"/>
      <c r="T148" s="127"/>
      <c r="W148" s="128">
        <f>SUM(W149:W156)</f>
        <v>107.40902529999998</v>
      </c>
      <c r="Y148" s="128">
        <f>SUM(Y149:Y156)</f>
        <v>246.60215509000005</v>
      </c>
      <c r="AA148" s="129">
        <f>SUM(AA149:AA156)</f>
        <v>0</v>
      </c>
      <c r="AR148" s="130" t="s">
        <v>83</v>
      </c>
      <c r="AT148" s="131" t="s">
        <v>74</v>
      </c>
      <c r="AU148" s="131" t="s">
        <v>83</v>
      </c>
      <c r="AY148" s="130" t="s">
        <v>267</v>
      </c>
      <c r="BK148" s="132">
        <f>SUM(BK149:BK156)</f>
        <v>0</v>
      </c>
    </row>
    <row r="149" spans="2:65" s="1" customFormat="1" ht="38.25" customHeight="1">
      <c r="B149" s="134"/>
      <c r="C149" s="135" t="s">
        <v>306</v>
      </c>
      <c r="D149" s="135" t="s">
        <v>268</v>
      </c>
      <c r="E149" s="136" t="s">
        <v>307</v>
      </c>
      <c r="F149" s="219" t="s">
        <v>308</v>
      </c>
      <c r="G149" s="219"/>
      <c r="H149" s="219"/>
      <c r="I149" s="219"/>
      <c r="J149" s="137" t="s">
        <v>280</v>
      </c>
      <c r="K149" s="138">
        <v>96.48</v>
      </c>
      <c r="L149" s="220"/>
      <c r="M149" s="220"/>
      <c r="N149" s="220">
        <f t="shared" ref="N149:N156" si="10">ROUND(L149*K149,2)</f>
        <v>0</v>
      </c>
      <c r="O149" s="220"/>
      <c r="P149" s="220"/>
      <c r="Q149" s="220"/>
      <c r="R149" s="139"/>
      <c r="T149" s="140" t="s">
        <v>5</v>
      </c>
      <c r="U149" s="38" t="s">
        <v>42</v>
      </c>
      <c r="V149" s="141">
        <v>0.71799999999999997</v>
      </c>
      <c r="W149" s="141">
        <f t="shared" ref="W149:W156" si="11">V149*K149</f>
        <v>69.272639999999996</v>
      </c>
      <c r="X149" s="141">
        <v>1.9205000000000001</v>
      </c>
      <c r="Y149" s="141">
        <f t="shared" ref="Y149:Y156" si="12">X149*K149</f>
        <v>185.28984000000003</v>
      </c>
      <c r="Z149" s="141">
        <v>0</v>
      </c>
      <c r="AA149" s="142">
        <f t="shared" ref="AA149:AA156" si="13">Z149*K149</f>
        <v>0</v>
      </c>
      <c r="AR149" s="19" t="s">
        <v>272</v>
      </c>
      <c r="AT149" s="19" t="s">
        <v>268</v>
      </c>
      <c r="AU149" s="19" t="s">
        <v>102</v>
      </c>
      <c r="AY149" s="19" t="s">
        <v>267</v>
      </c>
      <c r="BE149" s="143">
        <f t="shared" ref="BE149:BE156" si="14">IF(U149="základná",N149,0)</f>
        <v>0</v>
      </c>
      <c r="BF149" s="143">
        <f t="shared" ref="BF149:BF156" si="15">IF(U149="znížená",N149,0)</f>
        <v>0</v>
      </c>
      <c r="BG149" s="143">
        <f t="shared" ref="BG149:BG156" si="16">IF(U149="zákl. prenesená",N149,0)</f>
        <v>0</v>
      </c>
      <c r="BH149" s="143">
        <f t="shared" ref="BH149:BH156" si="17">IF(U149="zníž. prenesená",N149,0)</f>
        <v>0</v>
      </c>
      <c r="BI149" s="143">
        <f t="shared" ref="BI149:BI156" si="18">IF(U149="nulová",N149,0)</f>
        <v>0</v>
      </c>
      <c r="BJ149" s="19" t="s">
        <v>102</v>
      </c>
      <c r="BK149" s="143">
        <f t="shared" ref="BK149:BK156" si="19">ROUND(L149*K149,2)</f>
        <v>0</v>
      </c>
      <c r="BL149" s="19" t="s">
        <v>272</v>
      </c>
      <c r="BM149" s="19" t="s">
        <v>309</v>
      </c>
    </row>
    <row r="150" spans="2:65" s="1" customFormat="1" ht="38.25" customHeight="1">
      <c r="B150" s="134"/>
      <c r="C150" s="135" t="s">
        <v>310</v>
      </c>
      <c r="D150" s="135" t="s">
        <v>268</v>
      </c>
      <c r="E150" s="136" t="s">
        <v>311</v>
      </c>
      <c r="F150" s="219" t="s">
        <v>312</v>
      </c>
      <c r="G150" s="219"/>
      <c r="H150" s="219"/>
      <c r="I150" s="219"/>
      <c r="J150" s="137" t="s">
        <v>271</v>
      </c>
      <c r="K150" s="138">
        <v>22.451000000000001</v>
      </c>
      <c r="L150" s="220"/>
      <c r="M150" s="220"/>
      <c r="N150" s="220">
        <f t="shared" si="10"/>
        <v>0</v>
      </c>
      <c r="O150" s="220"/>
      <c r="P150" s="220"/>
      <c r="Q150" s="220"/>
      <c r="R150" s="139"/>
      <c r="T150" s="140" t="s">
        <v>5</v>
      </c>
      <c r="U150" s="38" t="s">
        <v>42</v>
      </c>
      <c r="V150" s="141">
        <v>8.5000000000000006E-2</v>
      </c>
      <c r="W150" s="141">
        <f t="shared" si="11"/>
        <v>1.9083350000000001</v>
      </c>
      <c r="X150" s="141">
        <v>3.5E-4</v>
      </c>
      <c r="Y150" s="141">
        <f t="shared" si="12"/>
        <v>7.8578499999999996E-3</v>
      </c>
      <c r="Z150" s="141">
        <v>0</v>
      </c>
      <c r="AA150" s="142">
        <f t="shared" si="13"/>
        <v>0</v>
      </c>
      <c r="AR150" s="19" t="s">
        <v>272</v>
      </c>
      <c r="AT150" s="19" t="s">
        <v>268</v>
      </c>
      <c r="AU150" s="19" t="s">
        <v>102</v>
      </c>
      <c r="AY150" s="19" t="s">
        <v>267</v>
      </c>
      <c r="BE150" s="143">
        <f t="shared" si="14"/>
        <v>0</v>
      </c>
      <c r="BF150" s="143">
        <f t="shared" si="15"/>
        <v>0</v>
      </c>
      <c r="BG150" s="143">
        <f t="shared" si="16"/>
        <v>0</v>
      </c>
      <c r="BH150" s="143">
        <f t="shared" si="17"/>
        <v>0</v>
      </c>
      <c r="BI150" s="143">
        <f t="shared" si="18"/>
        <v>0</v>
      </c>
      <c r="BJ150" s="19" t="s">
        <v>102</v>
      </c>
      <c r="BK150" s="143">
        <f t="shared" si="19"/>
        <v>0</v>
      </c>
      <c r="BL150" s="19" t="s">
        <v>272</v>
      </c>
      <c r="BM150" s="19" t="s">
        <v>313</v>
      </c>
    </row>
    <row r="151" spans="2:65" s="1" customFormat="1" ht="16.5" customHeight="1">
      <c r="B151" s="134"/>
      <c r="C151" s="144" t="s">
        <v>314</v>
      </c>
      <c r="D151" s="144" t="s">
        <v>315</v>
      </c>
      <c r="E151" s="145" t="s">
        <v>316</v>
      </c>
      <c r="F151" s="221" t="s">
        <v>317</v>
      </c>
      <c r="G151" s="221"/>
      <c r="H151" s="221"/>
      <c r="I151" s="221"/>
      <c r="J151" s="146" t="s">
        <v>271</v>
      </c>
      <c r="K151" s="147">
        <v>22.9</v>
      </c>
      <c r="L151" s="222"/>
      <c r="M151" s="222"/>
      <c r="N151" s="222">
        <f t="shared" si="10"/>
        <v>0</v>
      </c>
      <c r="O151" s="220"/>
      <c r="P151" s="220"/>
      <c r="Q151" s="220"/>
      <c r="R151" s="139"/>
      <c r="T151" s="140" t="s">
        <v>5</v>
      </c>
      <c r="U151" s="38" t="s">
        <v>42</v>
      </c>
      <c r="V151" s="141">
        <v>0</v>
      </c>
      <c r="W151" s="141">
        <f t="shared" si="11"/>
        <v>0</v>
      </c>
      <c r="X151" s="141">
        <v>4.0000000000000002E-4</v>
      </c>
      <c r="Y151" s="141">
        <f t="shared" si="12"/>
        <v>9.1599999999999997E-3</v>
      </c>
      <c r="Z151" s="141">
        <v>0</v>
      </c>
      <c r="AA151" s="142">
        <f t="shared" si="13"/>
        <v>0</v>
      </c>
      <c r="AR151" s="19" t="s">
        <v>297</v>
      </c>
      <c r="AT151" s="19" t="s">
        <v>315</v>
      </c>
      <c r="AU151" s="19" t="s">
        <v>102</v>
      </c>
      <c r="AY151" s="19" t="s">
        <v>267</v>
      </c>
      <c r="BE151" s="143">
        <f t="shared" si="14"/>
        <v>0</v>
      </c>
      <c r="BF151" s="143">
        <f t="shared" si="15"/>
        <v>0</v>
      </c>
      <c r="BG151" s="143">
        <f t="shared" si="16"/>
        <v>0</v>
      </c>
      <c r="BH151" s="143">
        <f t="shared" si="17"/>
        <v>0</v>
      </c>
      <c r="BI151" s="143">
        <f t="shared" si="18"/>
        <v>0</v>
      </c>
      <c r="BJ151" s="19" t="s">
        <v>102</v>
      </c>
      <c r="BK151" s="143">
        <f t="shared" si="19"/>
        <v>0</v>
      </c>
      <c r="BL151" s="19" t="s">
        <v>272</v>
      </c>
      <c r="BM151" s="19" t="s">
        <v>318</v>
      </c>
    </row>
    <row r="152" spans="2:65" s="1" customFormat="1" ht="16.5" customHeight="1">
      <c r="B152" s="134"/>
      <c r="C152" s="135" t="s">
        <v>319</v>
      </c>
      <c r="D152" s="135" t="s">
        <v>268</v>
      </c>
      <c r="E152" s="136" t="s">
        <v>320</v>
      </c>
      <c r="F152" s="219" t="s">
        <v>321</v>
      </c>
      <c r="G152" s="219"/>
      <c r="H152" s="219"/>
      <c r="I152" s="219"/>
      <c r="J152" s="137" t="s">
        <v>322</v>
      </c>
      <c r="K152" s="138">
        <v>110.5</v>
      </c>
      <c r="L152" s="220"/>
      <c r="M152" s="220"/>
      <c r="N152" s="220">
        <f t="shared" si="10"/>
        <v>0</v>
      </c>
      <c r="O152" s="220"/>
      <c r="P152" s="220"/>
      <c r="Q152" s="220"/>
      <c r="R152" s="139"/>
      <c r="T152" s="140" t="s">
        <v>5</v>
      </c>
      <c r="U152" s="38" t="s">
        <v>42</v>
      </c>
      <c r="V152" s="141">
        <v>0.1812</v>
      </c>
      <c r="W152" s="141">
        <f t="shared" si="11"/>
        <v>20.022600000000001</v>
      </c>
      <c r="X152" s="141">
        <v>0.2427</v>
      </c>
      <c r="Y152" s="141">
        <f t="shared" si="12"/>
        <v>26.818349999999999</v>
      </c>
      <c r="Z152" s="141">
        <v>0</v>
      </c>
      <c r="AA152" s="142">
        <f t="shared" si="13"/>
        <v>0</v>
      </c>
      <c r="AR152" s="19" t="s">
        <v>272</v>
      </c>
      <c r="AT152" s="19" t="s">
        <v>268</v>
      </c>
      <c r="AU152" s="19" t="s">
        <v>102</v>
      </c>
      <c r="AY152" s="19" t="s">
        <v>267</v>
      </c>
      <c r="BE152" s="143">
        <f t="shared" si="14"/>
        <v>0</v>
      </c>
      <c r="BF152" s="143">
        <f t="shared" si="15"/>
        <v>0</v>
      </c>
      <c r="BG152" s="143">
        <f t="shared" si="16"/>
        <v>0</v>
      </c>
      <c r="BH152" s="143">
        <f t="shared" si="17"/>
        <v>0</v>
      </c>
      <c r="BI152" s="143">
        <f t="shared" si="18"/>
        <v>0</v>
      </c>
      <c r="BJ152" s="19" t="s">
        <v>102</v>
      </c>
      <c r="BK152" s="143">
        <f t="shared" si="19"/>
        <v>0</v>
      </c>
      <c r="BL152" s="19" t="s">
        <v>272</v>
      </c>
      <c r="BM152" s="19" t="s">
        <v>323</v>
      </c>
    </row>
    <row r="153" spans="2:65" s="1" customFormat="1" ht="38.25" customHeight="1">
      <c r="B153" s="134"/>
      <c r="C153" s="135" t="s">
        <v>324</v>
      </c>
      <c r="D153" s="135" t="s">
        <v>268</v>
      </c>
      <c r="E153" s="136" t="s">
        <v>325</v>
      </c>
      <c r="F153" s="219" t="s">
        <v>4222</v>
      </c>
      <c r="G153" s="219"/>
      <c r="H153" s="219"/>
      <c r="I153" s="219"/>
      <c r="J153" s="137" t="s">
        <v>280</v>
      </c>
      <c r="K153" s="138">
        <v>2.5299999999999998</v>
      </c>
      <c r="L153" s="220"/>
      <c r="M153" s="220"/>
      <c r="N153" s="220">
        <f t="shared" si="10"/>
        <v>0</v>
      </c>
      <c r="O153" s="220"/>
      <c r="P153" s="220"/>
      <c r="Q153" s="220"/>
      <c r="R153" s="139"/>
      <c r="T153" s="140" t="s">
        <v>5</v>
      </c>
      <c r="U153" s="38" t="s">
        <v>42</v>
      </c>
      <c r="V153" s="141">
        <v>3.3658600000000001</v>
      </c>
      <c r="W153" s="141">
        <f t="shared" si="11"/>
        <v>8.5156257999999987</v>
      </c>
      <c r="X153" s="141">
        <v>2.1286399999999999</v>
      </c>
      <c r="Y153" s="141">
        <f t="shared" si="12"/>
        <v>5.3854591999999997</v>
      </c>
      <c r="Z153" s="141">
        <v>0</v>
      </c>
      <c r="AA153" s="142">
        <f t="shared" si="13"/>
        <v>0</v>
      </c>
      <c r="AR153" s="19" t="s">
        <v>272</v>
      </c>
      <c r="AT153" s="19" t="s">
        <v>268</v>
      </c>
      <c r="AU153" s="19" t="s">
        <v>102</v>
      </c>
      <c r="AY153" s="19" t="s">
        <v>267</v>
      </c>
      <c r="BE153" s="143">
        <f t="shared" si="14"/>
        <v>0</v>
      </c>
      <c r="BF153" s="143">
        <f t="shared" si="15"/>
        <v>0</v>
      </c>
      <c r="BG153" s="143">
        <f t="shared" si="16"/>
        <v>0</v>
      </c>
      <c r="BH153" s="143">
        <f t="shared" si="17"/>
        <v>0</v>
      </c>
      <c r="BI153" s="143">
        <f t="shared" si="18"/>
        <v>0</v>
      </c>
      <c r="BJ153" s="19" t="s">
        <v>102</v>
      </c>
      <c r="BK153" s="143">
        <f t="shared" si="19"/>
        <v>0</v>
      </c>
      <c r="BL153" s="19" t="s">
        <v>272</v>
      </c>
      <c r="BM153" s="19" t="s">
        <v>326</v>
      </c>
    </row>
    <row r="154" spans="2:65" s="1" customFormat="1" ht="25.5" customHeight="1">
      <c r="B154" s="134"/>
      <c r="C154" s="135" t="s">
        <v>327</v>
      </c>
      <c r="D154" s="135" t="s">
        <v>268</v>
      </c>
      <c r="E154" s="136" t="s">
        <v>328</v>
      </c>
      <c r="F154" s="219" t="s">
        <v>329</v>
      </c>
      <c r="G154" s="219"/>
      <c r="H154" s="219"/>
      <c r="I154" s="219"/>
      <c r="J154" s="137" t="s">
        <v>280</v>
      </c>
      <c r="K154" s="138">
        <v>2.786</v>
      </c>
      <c r="L154" s="220"/>
      <c r="M154" s="220"/>
      <c r="N154" s="220">
        <f t="shared" si="10"/>
        <v>0</v>
      </c>
      <c r="O154" s="220"/>
      <c r="P154" s="220"/>
      <c r="Q154" s="220"/>
      <c r="R154" s="139"/>
      <c r="T154" s="140" t="s">
        <v>5</v>
      </c>
      <c r="U154" s="38" t="s">
        <v>42</v>
      </c>
      <c r="V154" s="141">
        <v>0.58269000000000004</v>
      </c>
      <c r="W154" s="141">
        <f t="shared" si="11"/>
        <v>1.62337434</v>
      </c>
      <c r="X154" s="141">
        <v>2.5138199999999999</v>
      </c>
      <c r="Y154" s="141">
        <f t="shared" si="12"/>
        <v>7.0035025199999996</v>
      </c>
      <c r="Z154" s="141">
        <v>0</v>
      </c>
      <c r="AA154" s="142">
        <f t="shared" si="13"/>
        <v>0</v>
      </c>
      <c r="AR154" s="19" t="s">
        <v>272</v>
      </c>
      <c r="AT154" s="19" t="s">
        <v>268</v>
      </c>
      <c r="AU154" s="19" t="s">
        <v>102</v>
      </c>
      <c r="AY154" s="19" t="s">
        <v>267</v>
      </c>
      <c r="BE154" s="143">
        <f t="shared" si="14"/>
        <v>0</v>
      </c>
      <c r="BF154" s="143">
        <f t="shared" si="15"/>
        <v>0</v>
      </c>
      <c r="BG154" s="143">
        <f t="shared" si="16"/>
        <v>0</v>
      </c>
      <c r="BH154" s="143">
        <f t="shared" si="17"/>
        <v>0</v>
      </c>
      <c r="BI154" s="143">
        <f t="shared" si="18"/>
        <v>0</v>
      </c>
      <c r="BJ154" s="19" t="s">
        <v>102</v>
      </c>
      <c r="BK154" s="143">
        <f t="shared" si="19"/>
        <v>0</v>
      </c>
      <c r="BL154" s="19" t="s">
        <v>272</v>
      </c>
      <c r="BM154" s="19" t="s">
        <v>330</v>
      </c>
    </row>
    <row r="155" spans="2:65" s="1" customFormat="1" ht="38.25" customHeight="1">
      <c r="B155" s="134"/>
      <c r="C155" s="135" t="s">
        <v>331</v>
      </c>
      <c r="D155" s="135" t="s">
        <v>268</v>
      </c>
      <c r="E155" s="136" t="s">
        <v>332</v>
      </c>
      <c r="F155" s="219" t="s">
        <v>4221</v>
      </c>
      <c r="G155" s="219"/>
      <c r="H155" s="219"/>
      <c r="I155" s="219"/>
      <c r="J155" s="137" t="s">
        <v>304</v>
      </c>
      <c r="K155" s="138">
        <v>0.127</v>
      </c>
      <c r="L155" s="220"/>
      <c r="M155" s="220"/>
      <c r="N155" s="220">
        <f t="shared" si="10"/>
        <v>0</v>
      </c>
      <c r="O155" s="220"/>
      <c r="P155" s="220"/>
      <c r="Q155" s="220"/>
      <c r="R155" s="139"/>
      <c r="T155" s="140" t="s">
        <v>5</v>
      </c>
      <c r="U155" s="38" t="s">
        <v>42</v>
      </c>
      <c r="V155" s="141">
        <v>6.25</v>
      </c>
      <c r="W155" s="141">
        <f t="shared" si="11"/>
        <v>0.79374999999999996</v>
      </c>
      <c r="X155" s="141">
        <v>1.002</v>
      </c>
      <c r="Y155" s="141">
        <f t="shared" si="12"/>
        <v>0.12725400000000001</v>
      </c>
      <c r="Z155" s="141">
        <v>0</v>
      </c>
      <c r="AA155" s="142">
        <f t="shared" si="13"/>
        <v>0</v>
      </c>
      <c r="AR155" s="19" t="s">
        <v>272</v>
      </c>
      <c r="AT155" s="19" t="s">
        <v>268</v>
      </c>
      <c r="AU155" s="19" t="s">
        <v>102</v>
      </c>
      <c r="AY155" s="19" t="s">
        <v>267</v>
      </c>
      <c r="BE155" s="143">
        <f t="shared" si="14"/>
        <v>0</v>
      </c>
      <c r="BF155" s="143">
        <f t="shared" si="15"/>
        <v>0</v>
      </c>
      <c r="BG155" s="143">
        <f t="shared" si="16"/>
        <v>0</v>
      </c>
      <c r="BH155" s="143">
        <f t="shared" si="17"/>
        <v>0</v>
      </c>
      <c r="BI155" s="143">
        <f t="shared" si="18"/>
        <v>0</v>
      </c>
      <c r="BJ155" s="19" t="s">
        <v>102</v>
      </c>
      <c r="BK155" s="143">
        <f t="shared" si="19"/>
        <v>0</v>
      </c>
      <c r="BL155" s="19" t="s">
        <v>272</v>
      </c>
      <c r="BM155" s="19" t="s">
        <v>333</v>
      </c>
    </row>
    <row r="156" spans="2:65" s="1" customFormat="1" ht="25.5" customHeight="1">
      <c r="B156" s="134"/>
      <c r="C156" s="135" t="s">
        <v>334</v>
      </c>
      <c r="D156" s="135" t="s">
        <v>268</v>
      </c>
      <c r="E156" s="136" t="s">
        <v>335</v>
      </c>
      <c r="F156" s="219" t="s">
        <v>336</v>
      </c>
      <c r="G156" s="219"/>
      <c r="H156" s="219"/>
      <c r="I156" s="219"/>
      <c r="J156" s="137" t="s">
        <v>280</v>
      </c>
      <c r="K156" s="138">
        <v>8.7360000000000007</v>
      </c>
      <c r="L156" s="220"/>
      <c r="M156" s="220"/>
      <c r="N156" s="220">
        <f t="shared" si="10"/>
        <v>0</v>
      </c>
      <c r="O156" s="220"/>
      <c r="P156" s="220"/>
      <c r="Q156" s="220"/>
      <c r="R156" s="139"/>
      <c r="T156" s="140" t="s">
        <v>5</v>
      </c>
      <c r="U156" s="38" t="s">
        <v>42</v>
      </c>
      <c r="V156" s="141">
        <v>0.60355999999999999</v>
      </c>
      <c r="W156" s="141">
        <f t="shared" si="11"/>
        <v>5.2727001600000003</v>
      </c>
      <c r="X156" s="141">
        <v>2.5138199999999999</v>
      </c>
      <c r="Y156" s="141">
        <f t="shared" si="12"/>
        <v>21.96073152</v>
      </c>
      <c r="Z156" s="141">
        <v>0</v>
      </c>
      <c r="AA156" s="142">
        <f t="shared" si="13"/>
        <v>0</v>
      </c>
      <c r="AR156" s="19" t="s">
        <v>272</v>
      </c>
      <c r="AT156" s="19" t="s">
        <v>268</v>
      </c>
      <c r="AU156" s="19" t="s">
        <v>102</v>
      </c>
      <c r="AY156" s="19" t="s">
        <v>267</v>
      </c>
      <c r="BE156" s="143">
        <f t="shared" si="14"/>
        <v>0</v>
      </c>
      <c r="BF156" s="143">
        <f t="shared" si="15"/>
        <v>0</v>
      </c>
      <c r="BG156" s="143">
        <f t="shared" si="16"/>
        <v>0</v>
      </c>
      <c r="BH156" s="143">
        <f t="shared" si="17"/>
        <v>0</v>
      </c>
      <c r="BI156" s="143">
        <f t="shared" si="18"/>
        <v>0</v>
      </c>
      <c r="BJ156" s="19" t="s">
        <v>102</v>
      </c>
      <c r="BK156" s="143">
        <f t="shared" si="19"/>
        <v>0</v>
      </c>
      <c r="BL156" s="19" t="s">
        <v>272</v>
      </c>
      <c r="BM156" s="19" t="s">
        <v>337</v>
      </c>
    </row>
    <row r="157" spans="2:65" s="10" customFormat="1" ht="29.85" customHeight="1">
      <c r="B157" s="124"/>
      <c r="D157" s="133" t="s">
        <v>228</v>
      </c>
      <c r="E157" s="133"/>
      <c r="F157" s="133"/>
      <c r="G157" s="133"/>
      <c r="H157" s="133"/>
      <c r="I157" s="133"/>
      <c r="J157" s="133"/>
      <c r="K157" s="133"/>
      <c r="L157" s="133"/>
      <c r="M157" s="133"/>
      <c r="N157" s="208">
        <f>BK157</f>
        <v>0</v>
      </c>
      <c r="O157" s="209"/>
      <c r="P157" s="209"/>
      <c r="Q157" s="209"/>
      <c r="R157" s="126"/>
      <c r="T157" s="127"/>
      <c r="W157" s="128">
        <f>SUM(W158:W177)</f>
        <v>1081.91522029</v>
      </c>
      <c r="Y157" s="128">
        <f>SUM(Y158:Y177)</f>
        <v>291.58456208000001</v>
      </c>
      <c r="AA157" s="129">
        <f>SUM(AA158:AA177)</f>
        <v>0</v>
      </c>
      <c r="AR157" s="130" t="s">
        <v>83</v>
      </c>
      <c r="AT157" s="131" t="s">
        <v>74</v>
      </c>
      <c r="AU157" s="131" t="s">
        <v>83</v>
      </c>
      <c r="AY157" s="130" t="s">
        <v>267</v>
      </c>
      <c r="BK157" s="132">
        <f>SUM(BK158:BK177)</f>
        <v>0</v>
      </c>
    </row>
    <row r="158" spans="2:65" s="1" customFormat="1" ht="38.25" customHeight="1">
      <c r="B158" s="134"/>
      <c r="C158" s="135" t="s">
        <v>338</v>
      </c>
      <c r="D158" s="135" t="s">
        <v>268</v>
      </c>
      <c r="E158" s="136" t="s">
        <v>339</v>
      </c>
      <c r="F158" s="219" t="s">
        <v>340</v>
      </c>
      <c r="G158" s="219"/>
      <c r="H158" s="219"/>
      <c r="I158" s="219"/>
      <c r="J158" s="137" t="s">
        <v>280</v>
      </c>
      <c r="K158" s="138">
        <v>20.75</v>
      </c>
      <c r="L158" s="220"/>
      <c r="M158" s="220"/>
      <c r="N158" s="220">
        <f t="shared" ref="N158:N177" si="20">ROUND(L158*K158,2)</f>
        <v>0</v>
      </c>
      <c r="O158" s="220"/>
      <c r="P158" s="220"/>
      <c r="Q158" s="220"/>
      <c r="R158" s="139"/>
      <c r="T158" s="140" t="s">
        <v>5</v>
      </c>
      <c r="U158" s="38" t="s">
        <v>42</v>
      </c>
      <c r="V158" s="141">
        <v>3.6520000000000001</v>
      </c>
      <c r="W158" s="141">
        <f t="shared" ref="W158:W177" si="21">V158*K158</f>
        <v>75.778999999999996</v>
      </c>
      <c r="X158" s="141">
        <v>1.8719600000000001</v>
      </c>
      <c r="Y158" s="141">
        <f t="shared" ref="Y158:Y177" si="22">X158*K158</f>
        <v>38.843170000000001</v>
      </c>
      <c r="Z158" s="141">
        <v>0</v>
      </c>
      <c r="AA158" s="142">
        <f t="shared" ref="AA158:AA177" si="23">Z158*K158</f>
        <v>0</v>
      </c>
      <c r="AR158" s="19" t="s">
        <v>272</v>
      </c>
      <c r="AT158" s="19" t="s">
        <v>268</v>
      </c>
      <c r="AU158" s="19" t="s">
        <v>102</v>
      </c>
      <c r="AY158" s="19" t="s">
        <v>267</v>
      </c>
      <c r="BE158" s="143">
        <f t="shared" ref="BE158:BE177" si="24">IF(U158="základná",N158,0)</f>
        <v>0</v>
      </c>
      <c r="BF158" s="143">
        <f t="shared" ref="BF158:BF177" si="25">IF(U158="znížená",N158,0)</f>
        <v>0</v>
      </c>
      <c r="BG158" s="143">
        <f t="shared" ref="BG158:BG177" si="26">IF(U158="zákl. prenesená",N158,0)</f>
        <v>0</v>
      </c>
      <c r="BH158" s="143">
        <f t="shared" ref="BH158:BH177" si="27">IF(U158="zníž. prenesená",N158,0)</f>
        <v>0</v>
      </c>
      <c r="BI158" s="143">
        <f t="shared" ref="BI158:BI177" si="28">IF(U158="nulová",N158,0)</f>
        <v>0</v>
      </c>
      <c r="BJ158" s="19" t="s">
        <v>102</v>
      </c>
      <c r="BK158" s="143">
        <f t="shared" ref="BK158:BK177" si="29">ROUND(L158*K158,2)</f>
        <v>0</v>
      </c>
      <c r="BL158" s="19" t="s">
        <v>272</v>
      </c>
      <c r="BM158" s="19" t="s">
        <v>341</v>
      </c>
    </row>
    <row r="159" spans="2:65" s="1" customFormat="1" ht="25.5" customHeight="1">
      <c r="B159" s="134"/>
      <c r="C159" s="135" t="s">
        <v>342</v>
      </c>
      <c r="D159" s="135" t="s">
        <v>268</v>
      </c>
      <c r="E159" s="136" t="s">
        <v>343</v>
      </c>
      <c r="F159" s="219" t="s">
        <v>4223</v>
      </c>
      <c r="G159" s="219"/>
      <c r="H159" s="219"/>
      <c r="I159" s="219"/>
      <c r="J159" s="137" t="s">
        <v>280</v>
      </c>
      <c r="K159" s="138">
        <v>28.805</v>
      </c>
      <c r="L159" s="220"/>
      <c r="M159" s="220"/>
      <c r="N159" s="220">
        <f t="shared" si="20"/>
        <v>0</v>
      </c>
      <c r="O159" s="220"/>
      <c r="P159" s="220"/>
      <c r="Q159" s="220"/>
      <c r="R159" s="139"/>
      <c r="T159" s="140" t="s">
        <v>5</v>
      </c>
      <c r="U159" s="38" t="s">
        <v>42</v>
      </c>
      <c r="V159" s="141">
        <v>3.605</v>
      </c>
      <c r="W159" s="141">
        <f t="shared" si="21"/>
        <v>103.84202499999999</v>
      </c>
      <c r="X159" s="141">
        <v>2.1286399999999999</v>
      </c>
      <c r="Y159" s="141">
        <f t="shared" si="22"/>
        <v>61.315475199999995</v>
      </c>
      <c r="Z159" s="141">
        <v>0</v>
      </c>
      <c r="AA159" s="142">
        <f t="shared" si="23"/>
        <v>0</v>
      </c>
      <c r="AR159" s="19" t="s">
        <v>272</v>
      </c>
      <c r="AT159" s="19" t="s">
        <v>268</v>
      </c>
      <c r="AU159" s="19" t="s">
        <v>102</v>
      </c>
      <c r="AY159" s="19" t="s">
        <v>267</v>
      </c>
      <c r="BE159" s="143">
        <f t="shared" si="24"/>
        <v>0</v>
      </c>
      <c r="BF159" s="143">
        <f t="shared" si="25"/>
        <v>0</v>
      </c>
      <c r="BG159" s="143">
        <f t="shared" si="26"/>
        <v>0</v>
      </c>
      <c r="BH159" s="143">
        <f t="shared" si="27"/>
        <v>0</v>
      </c>
      <c r="BI159" s="143">
        <f t="shared" si="28"/>
        <v>0</v>
      </c>
      <c r="BJ159" s="19" t="s">
        <v>102</v>
      </c>
      <c r="BK159" s="143">
        <f t="shared" si="29"/>
        <v>0</v>
      </c>
      <c r="BL159" s="19" t="s">
        <v>272</v>
      </c>
      <c r="BM159" s="19" t="s">
        <v>344</v>
      </c>
    </row>
    <row r="160" spans="2:65" s="1" customFormat="1" ht="25.5" customHeight="1">
      <c r="B160" s="134"/>
      <c r="C160" s="135" t="s">
        <v>10</v>
      </c>
      <c r="D160" s="135" t="s">
        <v>268</v>
      </c>
      <c r="E160" s="136" t="s">
        <v>345</v>
      </c>
      <c r="F160" s="219" t="s">
        <v>346</v>
      </c>
      <c r="G160" s="219"/>
      <c r="H160" s="219"/>
      <c r="I160" s="219"/>
      <c r="J160" s="137" t="s">
        <v>280</v>
      </c>
      <c r="K160" s="138">
        <v>56.465000000000003</v>
      </c>
      <c r="L160" s="220"/>
      <c r="M160" s="220"/>
      <c r="N160" s="220">
        <f t="shared" si="20"/>
        <v>0</v>
      </c>
      <c r="O160" s="220"/>
      <c r="P160" s="220"/>
      <c r="Q160" s="220"/>
      <c r="R160" s="139"/>
      <c r="T160" s="140" t="s">
        <v>5</v>
      </c>
      <c r="U160" s="38" t="s">
        <v>42</v>
      </c>
      <c r="V160" s="141">
        <v>2.5567199999999999</v>
      </c>
      <c r="W160" s="141">
        <f t="shared" si="21"/>
        <v>144.36519480000001</v>
      </c>
      <c r="X160" s="141">
        <v>0.92920999999999998</v>
      </c>
      <c r="Y160" s="141">
        <f t="shared" si="22"/>
        <v>52.467842650000001</v>
      </c>
      <c r="Z160" s="141">
        <v>0</v>
      </c>
      <c r="AA160" s="142">
        <f t="shared" si="23"/>
        <v>0</v>
      </c>
      <c r="AR160" s="19" t="s">
        <v>272</v>
      </c>
      <c r="AT160" s="19" t="s">
        <v>268</v>
      </c>
      <c r="AU160" s="19" t="s">
        <v>102</v>
      </c>
      <c r="AY160" s="19" t="s">
        <v>267</v>
      </c>
      <c r="BE160" s="143">
        <f t="shared" si="24"/>
        <v>0</v>
      </c>
      <c r="BF160" s="143">
        <f t="shared" si="25"/>
        <v>0</v>
      </c>
      <c r="BG160" s="143">
        <f t="shared" si="26"/>
        <v>0</v>
      </c>
      <c r="BH160" s="143">
        <f t="shared" si="27"/>
        <v>0</v>
      </c>
      <c r="BI160" s="143">
        <f t="shared" si="28"/>
        <v>0</v>
      </c>
      <c r="BJ160" s="19" t="s">
        <v>102</v>
      </c>
      <c r="BK160" s="143">
        <f t="shared" si="29"/>
        <v>0</v>
      </c>
      <c r="BL160" s="19" t="s">
        <v>272</v>
      </c>
      <c r="BM160" s="19" t="s">
        <v>347</v>
      </c>
    </row>
    <row r="161" spans="2:65" s="1" customFormat="1" ht="25.5" customHeight="1">
      <c r="B161" s="134"/>
      <c r="C161" s="135" t="s">
        <v>348</v>
      </c>
      <c r="D161" s="135" t="s">
        <v>268</v>
      </c>
      <c r="E161" s="136" t="s">
        <v>349</v>
      </c>
      <c r="F161" s="219" t="s">
        <v>350</v>
      </c>
      <c r="G161" s="219"/>
      <c r="H161" s="219"/>
      <c r="I161" s="219"/>
      <c r="J161" s="137" t="s">
        <v>280</v>
      </c>
      <c r="K161" s="138">
        <v>48.158000000000001</v>
      </c>
      <c r="L161" s="220"/>
      <c r="M161" s="220"/>
      <c r="N161" s="220">
        <f t="shared" si="20"/>
        <v>0</v>
      </c>
      <c r="O161" s="220"/>
      <c r="P161" s="220"/>
      <c r="Q161" s="220"/>
      <c r="R161" s="139"/>
      <c r="T161" s="140" t="s">
        <v>5</v>
      </c>
      <c r="U161" s="38" t="s">
        <v>42</v>
      </c>
      <c r="V161" s="141">
        <v>1.68869</v>
      </c>
      <c r="W161" s="141">
        <f t="shared" si="21"/>
        <v>81.323933019999998</v>
      </c>
      <c r="X161" s="141">
        <v>0.57264000000000004</v>
      </c>
      <c r="Y161" s="141">
        <f t="shared" si="22"/>
        <v>27.577197120000001</v>
      </c>
      <c r="Z161" s="141">
        <v>0</v>
      </c>
      <c r="AA161" s="142">
        <f t="shared" si="23"/>
        <v>0</v>
      </c>
      <c r="AR161" s="19" t="s">
        <v>272</v>
      </c>
      <c r="AT161" s="19" t="s">
        <v>268</v>
      </c>
      <c r="AU161" s="19" t="s">
        <v>102</v>
      </c>
      <c r="AY161" s="19" t="s">
        <v>267</v>
      </c>
      <c r="BE161" s="143">
        <f t="shared" si="24"/>
        <v>0</v>
      </c>
      <c r="BF161" s="143">
        <f t="shared" si="25"/>
        <v>0</v>
      </c>
      <c r="BG161" s="143">
        <f t="shared" si="26"/>
        <v>0</v>
      </c>
      <c r="BH161" s="143">
        <f t="shared" si="27"/>
        <v>0</v>
      </c>
      <c r="BI161" s="143">
        <f t="shared" si="28"/>
        <v>0</v>
      </c>
      <c r="BJ161" s="19" t="s">
        <v>102</v>
      </c>
      <c r="BK161" s="143">
        <f t="shared" si="29"/>
        <v>0</v>
      </c>
      <c r="BL161" s="19" t="s">
        <v>272</v>
      </c>
      <c r="BM161" s="19" t="s">
        <v>351</v>
      </c>
    </row>
    <row r="162" spans="2:65" s="1" customFormat="1" ht="25.5" customHeight="1">
      <c r="B162" s="134"/>
      <c r="C162" s="135" t="s">
        <v>352</v>
      </c>
      <c r="D162" s="135" t="s">
        <v>268</v>
      </c>
      <c r="E162" s="136" t="s">
        <v>353</v>
      </c>
      <c r="F162" s="219" t="s">
        <v>354</v>
      </c>
      <c r="G162" s="219"/>
      <c r="H162" s="219"/>
      <c r="I162" s="219"/>
      <c r="J162" s="137" t="s">
        <v>280</v>
      </c>
      <c r="K162" s="138">
        <v>4.0350000000000001</v>
      </c>
      <c r="L162" s="220"/>
      <c r="M162" s="220"/>
      <c r="N162" s="220">
        <f t="shared" si="20"/>
        <v>0</v>
      </c>
      <c r="O162" s="220"/>
      <c r="P162" s="220"/>
      <c r="Q162" s="220"/>
      <c r="R162" s="139"/>
      <c r="T162" s="140" t="s">
        <v>5</v>
      </c>
      <c r="U162" s="38" t="s">
        <v>42</v>
      </c>
      <c r="V162" s="141">
        <v>1.1422099999999999</v>
      </c>
      <c r="W162" s="141">
        <f t="shared" si="21"/>
        <v>4.6088173499999998</v>
      </c>
      <c r="X162" s="141">
        <v>2.2477</v>
      </c>
      <c r="Y162" s="141">
        <f t="shared" si="22"/>
        <v>9.0694695000000003</v>
      </c>
      <c r="Z162" s="141">
        <v>0</v>
      </c>
      <c r="AA162" s="142">
        <f t="shared" si="23"/>
        <v>0</v>
      </c>
      <c r="AR162" s="19" t="s">
        <v>272</v>
      </c>
      <c r="AT162" s="19" t="s">
        <v>268</v>
      </c>
      <c r="AU162" s="19" t="s">
        <v>102</v>
      </c>
      <c r="AY162" s="19" t="s">
        <v>267</v>
      </c>
      <c r="BE162" s="143">
        <f t="shared" si="24"/>
        <v>0</v>
      </c>
      <c r="BF162" s="143">
        <f t="shared" si="25"/>
        <v>0</v>
      </c>
      <c r="BG162" s="143">
        <f t="shared" si="26"/>
        <v>0</v>
      </c>
      <c r="BH162" s="143">
        <f t="shared" si="27"/>
        <v>0</v>
      </c>
      <c r="BI162" s="143">
        <f t="shared" si="28"/>
        <v>0</v>
      </c>
      <c r="BJ162" s="19" t="s">
        <v>102</v>
      </c>
      <c r="BK162" s="143">
        <f t="shared" si="29"/>
        <v>0</v>
      </c>
      <c r="BL162" s="19" t="s">
        <v>272</v>
      </c>
      <c r="BM162" s="19" t="s">
        <v>355</v>
      </c>
    </row>
    <row r="163" spans="2:65" s="1" customFormat="1" ht="25.5" customHeight="1">
      <c r="B163" s="134"/>
      <c r="C163" s="135" t="s">
        <v>356</v>
      </c>
      <c r="D163" s="135" t="s">
        <v>268</v>
      </c>
      <c r="E163" s="136" t="s">
        <v>357</v>
      </c>
      <c r="F163" s="219" t="s">
        <v>358</v>
      </c>
      <c r="G163" s="219"/>
      <c r="H163" s="219"/>
      <c r="I163" s="219"/>
      <c r="J163" s="137" t="s">
        <v>271</v>
      </c>
      <c r="K163" s="138">
        <v>23.782</v>
      </c>
      <c r="L163" s="220"/>
      <c r="M163" s="220"/>
      <c r="N163" s="220">
        <f t="shared" si="20"/>
        <v>0</v>
      </c>
      <c r="O163" s="220"/>
      <c r="P163" s="220"/>
      <c r="Q163" s="220"/>
      <c r="R163" s="139"/>
      <c r="T163" s="140" t="s">
        <v>5</v>
      </c>
      <c r="U163" s="38" t="s">
        <v>42</v>
      </c>
      <c r="V163" s="141">
        <v>0.44335000000000002</v>
      </c>
      <c r="W163" s="141">
        <f t="shared" si="21"/>
        <v>10.543749700000001</v>
      </c>
      <c r="X163" s="141">
        <v>1.5399999999999999E-3</v>
      </c>
      <c r="Y163" s="141">
        <f t="shared" si="22"/>
        <v>3.6624279999999995E-2</v>
      </c>
      <c r="Z163" s="141">
        <v>0</v>
      </c>
      <c r="AA163" s="142">
        <f t="shared" si="23"/>
        <v>0</v>
      </c>
      <c r="AR163" s="19" t="s">
        <v>272</v>
      </c>
      <c r="AT163" s="19" t="s">
        <v>268</v>
      </c>
      <c r="AU163" s="19" t="s">
        <v>102</v>
      </c>
      <c r="AY163" s="19" t="s">
        <v>267</v>
      </c>
      <c r="BE163" s="143">
        <f t="shared" si="24"/>
        <v>0</v>
      </c>
      <c r="BF163" s="143">
        <f t="shared" si="25"/>
        <v>0</v>
      </c>
      <c r="BG163" s="143">
        <f t="shared" si="26"/>
        <v>0</v>
      </c>
      <c r="BH163" s="143">
        <f t="shared" si="27"/>
        <v>0</v>
      </c>
      <c r="BI163" s="143">
        <f t="shared" si="28"/>
        <v>0</v>
      </c>
      <c r="BJ163" s="19" t="s">
        <v>102</v>
      </c>
      <c r="BK163" s="143">
        <f t="shared" si="29"/>
        <v>0</v>
      </c>
      <c r="BL163" s="19" t="s">
        <v>272</v>
      </c>
      <c r="BM163" s="19" t="s">
        <v>359</v>
      </c>
    </row>
    <row r="164" spans="2:65" s="1" customFormat="1" ht="25.5" customHeight="1">
      <c r="B164" s="134"/>
      <c r="C164" s="135" t="s">
        <v>360</v>
      </c>
      <c r="D164" s="135" t="s">
        <v>268</v>
      </c>
      <c r="E164" s="136" t="s">
        <v>361</v>
      </c>
      <c r="F164" s="219" t="s">
        <v>362</v>
      </c>
      <c r="G164" s="219"/>
      <c r="H164" s="219"/>
      <c r="I164" s="219"/>
      <c r="J164" s="137" t="s">
        <v>271</v>
      </c>
      <c r="K164" s="138">
        <v>23.782</v>
      </c>
      <c r="L164" s="220"/>
      <c r="M164" s="220"/>
      <c r="N164" s="220">
        <f t="shared" si="20"/>
        <v>0</v>
      </c>
      <c r="O164" s="220"/>
      <c r="P164" s="220"/>
      <c r="Q164" s="220"/>
      <c r="R164" s="139"/>
      <c r="T164" s="140" t="s">
        <v>5</v>
      </c>
      <c r="U164" s="38" t="s">
        <v>42</v>
      </c>
      <c r="V164" s="141">
        <v>0.30845</v>
      </c>
      <c r="W164" s="141">
        <f t="shared" si="21"/>
        <v>7.3355579000000004</v>
      </c>
      <c r="X164" s="141">
        <v>0</v>
      </c>
      <c r="Y164" s="141">
        <f t="shared" si="22"/>
        <v>0</v>
      </c>
      <c r="Z164" s="141">
        <v>0</v>
      </c>
      <c r="AA164" s="142">
        <f t="shared" si="23"/>
        <v>0</v>
      </c>
      <c r="AR164" s="19" t="s">
        <v>272</v>
      </c>
      <c r="AT164" s="19" t="s">
        <v>268</v>
      </c>
      <c r="AU164" s="19" t="s">
        <v>102</v>
      </c>
      <c r="AY164" s="19" t="s">
        <v>267</v>
      </c>
      <c r="BE164" s="143">
        <f t="shared" si="24"/>
        <v>0</v>
      </c>
      <c r="BF164" s="143">
        <f t="shared" si="25"/>
        <v>0</v>
      </c>
      <c r="BG164" s="143">
        <f t="shared" si="26"/>
        <v>0</v>
      </c>
      <c r="BH164" s="143">
        <f t="shared" si="27"/>
        <v>0</v>
      </c>
      <c r="BI164" s="143">
        <f t="shared" si="28"/>
        <v>0</v>
      </c>
      <c r="BJ164" s="19" t="s">
        <v>102</v>
      </c>
      <c r="BK164" s="143">
        <f t="shared" si="29"/>
        <v>0</v>
      </c>
      <c r="BL164" s="19" t="s">
        <v>272</v>
      </c>
      <c r="BM164" s="19" t="s">
        <v>363</v>
      </c>
    </row>
    <row r="165" spans="2:65" s="1" customFormat="1" ht="16.5" customHeight="1">
      <c r="B165" s="134"/>
      <c r="C165" s="135" t="s">
        <v>364</v>
      </c>
      <c r="D165" s="135" t="s">
        <v>268</v>
      </c>
      <c r="E165" s="136" t="s">
        <v>365</v>
      </c>
      <c r="F165" s="219" t="s">
        <v>366</v>
      </c>
      <c r="G165" s="219"/>
      <c r="H165" s="219"/>
      <c r="I165" s="219"/>
      <c r="J165" s="137" t="s">
        <v>304</v>
      </c>
      <c r="K165" s="138">
        <v>0.77</v>
      </c>
      <c r="L165" s="220"/>
      <c r="M165" s="220"/>
      <c r="N165" s="220">
        <f t="shared" si="20"/>
        <v>0</v>
      </c>
      <c r="O165" s="220"/>
      <c r="P165" s="220"/>
      <c r="Q165" s="220"/>
      <c r="R165" s="139"/>
      <c r="T165" s="140" t="s">
        <v>5</v>
      </c>
      <c r="U165" s="38" t="s">
        <v>42</v>
      </c>
      <c r="V165" s="141">
        <v>35.799520000000001</v>
      </c>
      <c r="W165" s="141">
        <f t="shared" si="21"/>
        <v>27.5656304</v>
      </c>
      <c r="X165" s="141">
        <v>1.0152099999999999</v>
      </c>
      <c r="Y165" s="141">
        <f t="shared" si="22"/>
        <v>0.78171170000000001</v>
      </c>
      <c r="Z165" s="141">
        <v>0</v>
      </c>
      <c r="AA165" s="142">
        <f t="shared" si="23"/>
        <v>0</v>
      </c>
      <c r="AR165" s="19" t="s">
        <v>272</v>
      </c>
      <c r="AT165" s="19" t="s">
        <v>268</v>
      </c>
      <c r="AU165" s="19" t="s">
        <v>102</v>
      </c>
      <c r="AY165" s="19" t="s">
        <v>267</v>
      </c>
      <c r="BE165" s="143">
        <f t="shared" si="24"/>
        <v>0</v>
      </c>
      <c r="BF165" s="143">
        <f t="shared" si="25"/>
        <v>0</v>
      </c>
      <c r="BG165" s="143">
        <f t="shared" si="26"/>
        <v>0</v>
      </c>
      <c r="BH165" s="143">
        <f t="shared" si="27"/>
        <v>0</v>
      </c>
      <c r="BI165" s="143">
        <f t="shared" si="28"/>
        <v>0</v>
      </c>
      <c r="BJ165" s="19" t="s">
        <v>102</v>
      </c>
      <c r="BK165" s="143">
        <f t="shared" si="29"/>
        <v>0</v>
      </c>
      <c r="BL165" s="19" t="s">
        <v>272</v>
      </c>
      <c r="BM165" s="19" t="s">
        <v>367</v>
      </c>
    </row>
    <row r="166" spans="2:65" s="1" customFormat="1" ht="25.5" customHeight="1">
      <c r="B166" s="134"/>
      <c r="C166" s="135" t="s">
        <v>368</v>
      </c>
      <c r="D166" s="135" t="s">
        <v>268</v>
      </c>
      <c r="E166" s="136" t="s">
        <v>369</v>
      </c>
      <c r="F166" s="219" t="s">
        <v>4224</v>
      </c>
      <c r="G166" s="219"/>
      <c r="H166" s="219"/>
      <c r="I166" s="219"/>
      <c r="J166" s="137" t="s">
        <v>304</v>
      </c>
      <c r="K166" s="138">
        <v>2.5499999999999998</v>
      </c>
      <c r="L166" s="220"/>
      <c r="M166" s="220"/>
      <c r="N166" s="220">
        <f t="shared" si="20"/>
        <v>0</v>
      </c>
      <c r="O166" s="220"/>
      <c r="P166" s="220"/>
      <c r="Q166" s="220"/>
      <c r="R166" s="139"/>
      <c r="T166" s="140" t="s">
        <v>5</v>
      </c>
      <c r="U166" s="38" t="s">
        <v>42</v>
      </c>
      <c r="V166" s="141">
        <v>6.3828500000000004</v>
      </c>
      <c r="W166" s="141">
        <f t="shared" si="21"/>
        <v>16.276267499999999</v>
      </c>
      <c r="X166" s="141">
        <v>1.002</v>
      </c>
      <c r="Y166" s="141">
        <f t="shared" si="22"/>
        <v>2.5550999999999999</v>
      </c>
      <c r="Z166" s="141">
        <v>0</v>
      </c>
      <c r="AA166" s="142">
        <f t="shared" si="23"/>
        <v>0</v>
      </c>
      <c r="AR166" s="19" t="s">
        <v>272</v>
      </c>
      <c r="AT166" s="19" t="s">
        <v>268</v>
      </c>
      <c r="AU166" s="19" t="s">
        <v>102</v>
      </c>
      <c r="AY166" s="19" t="s">
        <v>267</v>
      </c>
      <c r="BE166" s="143">
        <f t="shared" si="24"/>
        <v>0</v>
      </c>
      <c r="BF166" s="143">
        <f t="shared" si="25"/>
        <v>0</v>
      </c>
      <c r="BG166" s="143">
        <f t="shared" si="26"/>
        <v>0</v>
      </c>
      <c r="BH166" s="143">
        <f t="shared" si="27"/>
        <v>0</v>
      </c>
      <c r="BI166" s="143">
        <f t="shared" si="28"/>
        <v>0</v>
      </c>
      <c r="BJ166" s="19" t="s">
        <v>102</v>
      </c>
      <c r="BK166" s="143">
        <f t="shared" si="29"/>
        <v>0</v>
      </c>
      <c r="BL166" s="19" t="s">
        <v>272</v>
      </c>
      <c r="BM166" s="19" t="s">
        <v>370</v>
      </c>
    </row>
    <row r="167" spans="2:65" s="1" customFormat="1" ht="25.5" customHeight="1">
      <c r="B167" s="134"/>
      <c r="C167" s="135" t="s">
        <v>371</v>
      </c>
      <c r="D167" s="135" t="s">
        <v>268</v>
      </c>
      <c r="E167" s="136" t="s">
        <v>372</v>
      </c>
      <c r="F167" s="219" t="s">
        <v>373</v>
      </c>
      <c r="G167" s="219"/>
      <c r="H167" s="219"/>
      <c r="I167" s="219"/>
      <c r="J167" s="137" t="s">
        <v>374</v>
      </c>
      <c r="K167" s="138">
        <v>8</v>
      </c>
      <c r="L167" s="220"/>
      <c r="M167" s="220"/>
      <c r="N167" s="220">
        <f t="shared" si="20"/>
        <v>0</v>
      </c>
      <c r="O167" s="220"/>
      <c r="P167" s="220"/>
      <c r="Q167" s="220"/>
      <c r="R167" s="139"/>
      <c r="T167" s="140" t="s">
        <v>5</v>
      </c>
      <c r="U167" s="38" t="s">
        <v>42</v>
      </c>
      <c r="V167" s="141">
        <v>0.22700000000000001</v>
      </c>
      <c r="W167" s="141">
        <f t="shared" si="21"/>
        <v>1.8160000000000001</v>
      </c>
      <c r="X167" s="141">
        <v>1.4880000000000001E-2</v>
      </c>
      <c r="Y167" s="141">
        <f t="shared" si="22"/>
        <v>0.11904000000000001</v>
      </c>
      <c r="Z167" s="141">
        <v>0</v>
      </c>
      <c r="AA167" s="142">
        <f t="shared" si="23"/>
        <v>0</v>
      </c>
      <c r="AR167" s="19" t="s">
        <v>272</v>
      </c>
      <c r="AT167" s="19" t="s">
        <v>268</v>
      </c>
      <c r="AU167" s="19" t="s">
        <v>102</v>
      </c>
      <c r="AY167" s="19" t="s">
        <v>267</v>
      </c>
      <c r="BE167" s="143">
        <f t="shared" si="24"/>
        <v>0</v>
      </c>
      <c r="BF167" s="143">
        <f t="shared" si="25"/>
        <v>0</v>
      </c>
      <c r="BG167" s="143">
        <f t="shared" si="26"/>
        <v>0</v>
      </c>
      <c r="BH167" s="143">
        <f t="shared" si="27"/>
        <v>0</v>
      </c>
      <c r="BI167" s="143">
        <f t="shared" si="28"/>
        <v>0</v>
      </c>
      <c r="BJ167" s="19" t="s">
        <v>102</v>
      </c>
      <c r="BK167" s="143">
        <f t="shared" si="29"/>
        <v>0</v>
      </c>
      <c r="BL167" s="19" t="s">
        <v>272</v>
      </c>
      <c r="BM167" s="19" t="s">
        <v>375</v>
      </c>
    </row>
    <row r="168" spans="2:65" s="1" customFormat="1" ht="25.5" customHeight="1">
      <c r="B168" s="134"/>
      <c r="C168" s="135" t="s">
        <v>376</v>
      </c>
      <c r="D168" s="135" t="s">
        <v>268</v>
      </c>
      <c r="E168" s="136" t="s">
        <v>377</v>
      </c>
      <c r="F168" s="219" t="s">
        <v>378</v>
      </c>
      <c r="G168" s="219"/>
      <c r="H168" s="219"/>
      <c r="I168" s="219"/>
      <c r="J168" s="137" t="s">
        <v>374</v>
      </c>
      <c r="K168" s="138">
        <v>35</v>
      </c>
      <c r="L168" s="220"/>
      <c r="M168" s="220"/>
      <c r="N168" s="220">
        <f t="shared" si="20"/>
        <v>0</v>
      </c>
      <c r="O168" s="220"/>
      <c r="P168" s="220"/>
      <c r="Q168" s="220"/>
      <c r="R168" s="139"/>
      <c r="T168" s="140" t="s">
        <v>5</v>
      </c>
      <c r="U168" s="38" t="s">
        <v>42</v>
      </c>
      <c r="V168" s="141">
        <v>0.30499999999999999</v>
      </c>
      <c r="W168" s="141">
        <f t="shared" si="21"/>
        <v>10.674999999999999</v>
      </c>
      <c r="X168" s="141">
        <v>1.9089999999999999E-2</v>
      </c>
      <c r="Y168" s="141">
        <f t="shared" si="22"/>
        <v>0.66815000000000002</v>
      </c>
      <c r="Z168" s="141">
        <v>0</v>
      </c>
      <c r="AA168" s="142">
        <f t="shared" si="23"/>
        <v>0</v>
      </c>
      <c r="AR168" s="19" t="s">
        <v>272</v>
      </c>
      <c r="AT168" s="19" t="s">
        <v>268</v>
      </c>
      <c r="AU168" s="19" t="s">
        <v>102</v>
      </c>
      <c r="AY168" s="19" t="s">
        <v>267</v>
      </c>
      <c r="BE168" s="143">
        <f t="shared" si="24"/>
        <v>0</v>
      </c>
      <c r="BF168" s="143">
        <f t="shared" si="25"/>
        <v>0</v>
      </c>
      <c r="BG168" s="143">
        <f t="shared" si="26"/>
        <v>0</v>
      </c>
      <c r="BH168" s="143">
        <f t="shared" si="27"/>
        <v>0</v>
      </c>
      <c r="BI168" s="143">
        <f t="shared" si="28"/>
        <v>0</v>
      </c>
      <c r="BJ168" s="19" t="s">
        <v>102</v>
      </c>
      <c r="BK168" s="143">
        <f t="shared" si="29"/>
        <v>0</v>
      </c>
      <c r="BL168" s="19" t="s">
        <v>272</v>
      </c>
      <c r="BM168" s="19" t="s">
        <v>379</v>
      </c>
    </row>
    <row r="169" spans="2:65" s="1" customFormat="1" ht="25.5" customHeight="1">
      <c r="B169" s="134"/>
      <c r="C169" s="135" t="s">
        <v>380</v>
      </c>
      <c r="D169" s="135" t="s">
        <v>268</v>
      </c>
      <c r="E169" s="136" t="s">
        <v>381</v>
      </c>
      <c r="F169" s="219" t="s">
        <v>382</v>
      </c>
      <c r="G169" s="219"/>
      <c r="H169" s="219"/>
      <c r="I169" s="219"/>
      <c r="J169" s="137" t="s">
        <v>374</v>
      </c>
      <c r="K169" s="138">
        <v>2</v>
      </c>
      <c r="L169" s="220"/>
      <c r="M169" s="220"/>
      <c r="N169" s="220">
        <f t="shared" si="20"/>
        <v>0</v>
      </c>
      <c r="O169" s="220"/>
      <c r="P169" s="220"/>
      <c r="Q169" s="220"/>
      <c r="R169" s="139"/>
      <c r="T169" s="140" t="s">
        <v>5</v>
      </c>
      <c r="U169" s="38" t="s">
        <v>42</v>
      </c>
      <c r="V169" s="141">
        <v>0.32600000000000001</v>
      </c>
      <c r="W169" s="141">
        <f t="shared" si="21"/>
        <v>0.65200000000000002</v>
      </c>
      <c r="X169" s="141">
        <v>2.6270000000000002E-2</v>
      </c>
      <c r="Y169" s="141">
        <f t="shared" si="22"/>
        <v>5.2540000000000003E-2</v>
      </c>
      <c r="Z169" s="141">
        <v>0</v>
      </c>
      <c r="AA169" s="142">
        <f t="shared" si="23"/>
        <v>0</v>
      </c>
      <c r="AR169" s="19" t="s">
        <v>272</v>
      </c>
      <c r="AT169" s="19" t="s">
        <v>268</v>
      </c>
      <c r="AU169" s="19" t="s">
        <v>102</v>
      </c>
      <c r="AY169" s="19" t="s">
        <v>267</v>
      </c>
      <c r="BE169" s="143">
        <f t="shared" si="24"/>
        <v>0</v>
      </c>
      <c r="BF169" s="143">
        <f t="shared" si="25"/>
        <v>0</v>
      </c>
      <c r="BG169" s="143">
        <f t="shared" si="26"/>
        <v>0</v>
      </c>
      <c r="BH169" s="143">
        <f t="shared" si="27"/>
        <v>0</v>
      </c>
      <c r="BI169" s="143">
        <f t="shared" si="28"/>
        <v>0</v>
      </c>
      <c r="BJ169" s="19" t="s">
        <v>102</v>
      </c>
      <c r="BK169" s="143">
        <f t="shared" si="29"/>
        <v>0</v>
      </c>
      <c r="BL169" s="19" t="s">
        <v>272</v>
      </c>
      <c r="BM169" s="19" t="s">
        <v>383</v>
      </c>
    </row>
    <row r="170" spans="2:65" s="1" customFormat="1" ht="25.5" customHeight="1">
      <c r="B170" s="134"/>
      <c r="C170" s="135" t="s">
        <v>384</v>
      </c>
      <c r="D170" s="135" t="s">
        <v>268</v>
      </c>
      <c r="E170" s="136" t="s">
        <v>385</v>
      </c>
      <c r="F170" s="219" t="s">
        <v>386</v>
      </c>
      <c r="G170" s="219"/>
      <c r="H170" s="219"/>
      <c r="I170" s="219"/>
      <c r="J170" s="137" t="s">
        <v>280</v>
      </c>
      <c r="K170" s="138">
        <v>5.25</v>
      </c>
      <c r="L170" s="220"/>
      <c r="M170" s="220"/>
      <c r="N170" s="220">
        <f t="shared" si="20"/>
        <v>0</v>
      </c>
      <c r="O170" s="220"/>
      <c r="P170" s="220"/>
      <c r="Q170" s="220"/>
      <c r="R170" s="139"/>
      <c r="T170" s="140" t="s">
        <v>5</v>
      </c>
      <c r="U170" s="38" t="s">
        <v>42</v>
      </c>
      <c r="V170" s="141">
        <v>1.5545800000000001</v>
      </c>
      <c r="W170" s="141">
        <f t="shared" si="21"/>
        <v>8.1615450000000003</v>
      </c>
      <c r="X170" s="141">
        <v>2.5520299999999998</v>
      </c>
      <c r="Y170" s="141">
        <f t="shared" si="22"/>
        <v>13.398157499999998</v>
      </c>
      <c r="Z170" s="141">
        <v>0</v>
      </c>
      <c r="AA170" s="142">
        <f t="shared" si="23"/>
        <v>0</v>
      </c>
      <c r="AR170" s="19" t="s">
        <v>272</v>
      </c>
      <c r="AT170" s="19" t="s">
        <v>268</v>
      </c>
      <c r="AU170" s="19" t="s">
        <v>102</v>
      </c>
      <c r="AY170" s="19" t="s">
        <v>267</v>
      </c>
      <c r="BE170" s="143">
        <f t="shared" si="24"/>
        <v>0</v>
      </c>
      <c r="BF170" s="143">
        <f t="shared" si="25"/>
        <v>0</v>
      </c>
      <c r="BG170" s="143">
        <f t="shared" si="26"/>
        <v>0</v>
      </c>
      <c r="BH170" s="143">
        <f t="shared" si="27"/>
        <v>0</v>
      </c>
      <c r="BI170" s="143">
        <f t="shared" si="28"/>
        <v>0</v>
      </c>
      <c r="BJ170" s="19" t="s">
        <v>102</v>
      </c>
      <c r="BK170" s="143">
        <f t="shared" si="29"/>
        <v>0</v>
      </c>
      <c r="BL170" s="19" t="s">
        <v>272</v>
      </c>
      <c r="BM170" s="19" t="s">
        <v>387</v>
      </c>
    </row>
    <row r="171" spans="2:65" s="1" customFormat="1" ht="25.5" customHeight="1">
      <c r="B171" s="134"/>
      <c r="C171" s="135" t="s">
        <v>388</v>
      </c>
      <c r="D171" s="135" t="s">
        <v>268</v>
      </c>
      <c r="E171" s="136" t="s">
        <v>389</v>
      </c>
      <c r="F171" s="219" t="s">
        <v>390</v>
      </c>
      <c r="G171" s="219"/>
      <c r="H171" s="219"/>
      <c r="I171" s="219"/>
      <c r="J171" s="137" t="s">
        <v>271</v>
      </c>
      <c r="K171" s="138">
        <v>21.425000000000001</v>
      </c>
      <c r="L171" s="220"/>
      <c r="M171" s="220"/>
      <c r="N171" s="220">
        <f t="shared" si="20"/>
        <v>0</v>
      </c>
      <c r="O171" s="220"/>
      <c r="P171" s="220"/>
      <c r="Q171" s="220"/>
      <c r="R171" s="139"/>
      <c r="T171" s="140" t="s">
        <v>5</v>
      </c>
      <c r="U171" s="38" t="s">
        <v>42</v>
      </c>
      <c r="V171" s="141">
        <v>1.0366299999999999</v>
      </c>
      <c r="W171" s="141">
        <f t="shared" si="21"/>
        <v>22.20979775</v>
      </c>
      <c r="X171" s="141">
        <v>7.2500000000000004E-3</v>
      </c>
      <c r="Y171" s="141">
        <f t="shared" si="22"/>
        <v>0.15533125</v>
      </c>
      <c r="Z171" s="141">
        <v>0</v>
      </c>
      <c r="AA171" s="142">
        <f t="shared" si="23"/>
        <v>0</v>
      </c>
      <c r="AR171" s="19" t="s">
        <v>272</v>
      </c>
      <c r="AT171" s="19" t="s">
        <v>268</v>
      </c>
      <c r="AU171" s="19" t="s">
        <v>102</v>
      </c>
      <c r="AY171" s="19" t="s">
        <v>267</v>
      </c>
      <c r="BE171" s="143">
        <f t="shared" si="24"/>
        <v>0</v>
      </c>
      <c r="BF171" s="143">
        <f t="shared" si="25"/>
        <v>0</v>
      </c>
      <c r="BG171" s="143">
        <f t="shared" si="26"/>
        <v>0</v>
      </c>
      <c r="BH171" s="143">
        <f t="shared" si="27"/>
        <v>0</v>
      </c>
      <c r="BI171" s="143">
        <f t="shared" si="28"/>
        <v>0</v>
      </c>
      <c r="BJ171" s="19" t="s">
        <v>102</v>
      </c>
      <c r="BK171" s="143">
        <f t="shared" si="29"/>
        <v>0</v>
      </c>
      <c r="BL171" s="19" t="s">
        <v>272</v>
      </c>
      <c r="BM171" s="19" t="s">
        <v>391</v>
      </c>
    </row>
    <row r="172" spans="2:65" s="1" customFormat="1" ht="25.5" customHeight="1">
      <c r="B172" s="134"/>
      <c r="C172" s="135" t="s">
        <v>392</v>
      </c>
      <c r="D172" s="135" t="s">
        <v>268</v>
      </c>
      <c r="E172" s="136" t="s">
        <v>393</v>
      </c>
      <c r="F172" s="219" t="s">
        <v>394</v>
      </c>
      <c r="G172" s="219"/>
      <c r="H172" s="219"/>
      <c r="I172" s="219"/>
      <c r="J172" s="137" t="s">
        <v>271</v>
      </c>
      <c r="K172" s="138">
        <v>21.425000000000001</v>
      </c>
      <c r="L172" s="220"/>
      <c r="M172" s="220"/>
      <c r="N172" s="220">
        <f t="shared" si="20"/>
        <v>0</v>
      </c>
      <c r="O172" s="220"/>
      <c r="P172" s="220"/>
      <c r="Q172" s="220"/>
      <c r="R172" s="139"/>
      <c r="T172" s="140" t="s">
        <v>5</v>
      </c>
      <c r="U172" s="38" t="s">
        <v>42</v>
      </c>
      <c r="V172" s="141">
        <v>0.49299999999999999</v>
      </c>
      <c r="W172" s="141">
        <f t="shared" si="21"/>
        <v>10.562525000000001</v>
      </c>
      <c r="X172" s="141">
        <v>0</v>
      </c>
      <c r="Y172" s="141">
        <f t="shared" si="22"/>
        <v>0</v>
      </c>
      <c r="Z172" s="141">
        <v>0</v>
      </c>
      <c r="AA172" s="142">
        <f t="shared" si="23"/>
        <v>0</v>
      </c>
      <c r="AR172" s="19" t="s">
        <v>272</v>
      </c>
      <c r="AT172" s="19" t="s">
        <v>268</v>
      </c>
      <c r="AU172" s="19" t="s">
        <v>102</v>
      </c>
      <c r="AY172" s="19" t="s">
        <v>267</v>
      </c>
      <c r="BE172" s="143">
        <f t="shared" si="24"/>
        <v>0</v>
      </c>
      <c r="BF172" s="143">
        <f t="shared" si="25"/>
        <v>0</v>
      </c>
      <c r="BG172" s="143">
        <f t="shared" si="26"/>
        <v>0</v>
      </c>
      <c r="BH172" s="143">
        <f t="shared" si="27"/>
        <v>0</v>
      </c>
      <c r="BI172" s="143">
        <f t="shared" si="28"/>
        <v>0</v>
      </c>
      <c r="BJ172" s="19" t="s">
        <v>102</v>
      </c>
      <c r="BK172" s="143">
        <f t="shared" si="29"/>
        <v>0</v>
      </c>
      <c r="BL172" s="19" t="s">
        <v>272</v>
      </c>
      <c r="BM172" s="19" t="s">
        <v>395</v>
      </c>
    </row>
    <row r="173" spans="2:65" s="1" customFormat="1" ht="16.5" customHeight="1">
      <c r="B173" s="134"/>
      <c r="C173" s="135" t="s">
        <v>396</v>
      </c>
      <c r="D173" s="135" t="s">
        <v>268</v>
      </c>
      <c r="E173" s="136" t="s">
        <v>397</v>
      </c>
      <c r="F173" s="219" t="s">
        <v>398</v>
      </c>
      <c r="G173" s="219"/>
      <c r="H173" s="219"/>
      <c r="I173" s="219"/>
      <c r="J173" s="137" t="s">
        <v>304</v>
      </c>
      <c r="K173" s="138">
        <v>2.173</v>
      </c>
      <c r="L173" s="220"/>
      <c r="M173" s="220"/>
      <c r="N173" s="220">
        <f t="shared" si="20"/>
        <v>0</v>
      </c>
      <c r="O173" s="220"/>
      <c r="P173" s="220"/>
      <c r="Q173" s="220"/>
      <c r="R173" s="139"/>
      <c r="T173" s="140" t="s">
        <v>5</v>
      </c>
      <c r="U173" s="38" t="s">
        <v>42</v>
      </c>
      <c r="V173" s="141">
        <v>34.71819</v>
      </c>
      <c r="W173" s="141">
        <f t="shared" si="21"/>
        <v>75.442626869999998</v>
      </c>
      <c r="X173" s="141">
        <v>1.01145</v>
      </c>
      <c r="Y173" s="141">
        <f t="shared" si="22"/>
        <v>2.1978808499999998</v>
      </c>
      <c r="Z173" s="141">
        <v>0</v>
      </c>
      <c r="AA173" s="142">
        <f t="shared" si="23"/>
        <v>0</v>
      </c>
      <c r="AR173" s="19" t="s">
        <v>272</v>
      </c>
      <c r="AT173" s="19" t="s">
        <v>268</v>
      </c>
      <c r="AU173" s="19" t="s">
        <v>102</v>
      </c>
      <c r="AY173" s="19" t="s">
        <v>267</v>
      </c>
      <c r="BE173" s="143">
        <f t="shared" si="24"/>
        <v>0</v>
      </c>
      <c r="BF173" s="143">
        <f t="shared" si="25"/>
        <v>0</v>
      </c>
      <c r="BG173" s="143">
        <f t="shared" si="26"/>
        <v>0</v>
      </c>
      <c r="BH173" s="143">
        <f t="shared" si="27"/>
        <v>0</v>
      </c>
      <c r="BI173" s="143">
        <f t="shared" si="28"/>
        <v>0</v>
      </c>
      <c r="BJ173" s="19" t="s">
        <v>102</v>
      </c>
      <c r="BK173" s="143">
        <f t="shared" si="29"/>
        <v>0</v>
      </c>
      <c r="BL173" s="19" t="s">
        <v>272</v>
      </c>
      <c r="BM173" s="19" t="s">
        <v>399</v>
      </c>
    </row>
    <row r="174" spans="2:65" s="1" customFormat="1" ht="25.5" customHeight="1">
      <c r="B174" s="134"/>
      <c r="C174" s="135" t="s">
        <v>400</v>
      </c>
      <c r="D174" s="135" t="s">
        <v>268</v>
      </c>
      <c r="E174" s="136" t="s">
        <v>401</v>
      </c>
      <c r="F174" s="219" t="s">
        <v>402</v>
      </c>
      <c r="G174" s="219"/>
      <c r="H174" s="219"/>
      <c r="I174" s="219"/>
      <c r="J174" s="137" t="s">
        <v>271</v>
      </c>
      <c r="K174" s="138">
        <v>77.16</v>
      </c>
      <c r="L174" s="220"/>
      <c r="M174" s="220"/>
      <c r="N174" s="220">
        <f t="shared" si="20"/>
        <v>0</v>
      </c>
      <c r="O174" s="220"/>
      <c r="P174" s="220"/>
      <c r="Q174" s="220"/>
      <c r="R174" s="139"/>
      <c r="T174" s="140" t="s">
        <v>5</v>
      </c>
      <c r="U174" s="38" t="s">
        <v>42</v>
      </c>
      <c r="V174" s="141">
        <v>0.42399999999999999</v>
      </c>
      <c r="W174" s="141">
        <f t="shared" si="21"/>
        <v>32.71584</v>
      </c>
      <c r="X174" s="141">
        <v>7.0029999999999995E-2</v>
      </c>
      <c r="Y174" s="141">
        <f t="shared" si="22"/>
        <v>5.4035147999999991</v>
      </c>
      <c r="Z174" s="141">
        <v>0</v>
      </c>
      <c r="AA174" s="142">
        <f t="shared" si="23"/>
        <v>0</v>
      </c>
      <c r="AR174" s="19" t="s">
        <v>272</v>
      </c>
      <c r="AT174" s="19" t="s">
        <v>268</v>
      </c>
      <c r="AU174" s="19" t="s">
        <v>102</v>
      </c>
      <c r="AY174" s="19" t="s">
        <v>267</v>
      </c>
      <c r="BE174" s="143">
        <f t="shared" si="24"/>
        <v>0</v>
      </c>
      <c r="BF174" s="143">
        <f t="shared" si="25"/>
        <v>0</v>
      </c>
      <c r="BG174" s="143">
        <f t="shared" si="26"/>
        <v>0</v>
      </c>
      <c r="BH174" s="143">
        <f t="shared" si="27"/>
        <v>0</v>
      </c>
      <c r="BI174" s="143">
        <f t="shared" si="28"/>
        <v>0</v>
      </c>
      <c r="BJ174" s="19" t="s">
        <v>102</v>
      </c>
      <c r="BK174" s="143">
        <f t="shared" si="29"/>
        <v>0</v>
      </c>
      <c r="BL174" s="19" t="s">
        <v>272</v>
      </c>
      <c r="BM174" s="19" t="s">
        <v>403</v>
      </c>
    </row>
    <row r="175" spans="2:65" s="1" customFormat="1" ht="25.5" customHeight="1">
      <c r="B175" s="134"/>
      <c r="C175" s="135" t="s">
        <v>404</v>
      </c>
      <c r="D175" s="135" t="s">
        <v>268</v>
      </c>
      <c r="E175" s="136" t="s">
        <v>405</v>
      </c>
      <c r="F175" s="219" t="s">
        <v>406</v>
      </c>
      <c r="G175" s="219"/>
      <c r="H175" s="219"/>
      <c r="I175" s="219"/>
      <c r="J175" s="137" t="s">
        <v>271</v>
      </c>
      <c r="K175" s="138">
        <v>660.2</v>
      </c>
      <c r="L175" s="220"/>
      <c r="M175" s="220"/>
      <c r="N175" s="220">
        <f t="shared" si="20"/>
        <v>0</v>
      </c>
      <c r="O175" s="220"/>
      <c r="P175" s="220"/>
      <c r="Q175" s="220"/>
      <c r="R175" s="139"/>
      <c r="T175" s="140" t="s">
        <v>5</v>
      </c>
      <c r="U175" s="38" t="s">
        <v>42</v>
      </c>
      <c r="V175" s="141">
        <v>0.441</v>
      </c>
      <c r="W175" s="141">
        <f t="shared" si="21"/>
        <v>291.14820000000003</v>
      </c>
      <c r="X175" s="141">
        <v>0.10484</v>
      </c>
      <c r="Y175" s="141">
        <f t="shared" si="22"/>
        <v>69.215368000000012</v>
      </c>
      <c r="Z175" s="141">
        <v>0</v>
      </c>
      <c r="AA175" s="142">
        <f t="shared" si="23"/>
        <v>0</v>
      </c>
      <c r="AR175" s="19" t="s">
        <v>272</v>
      </c>
      <c r="AT175" s="19" t="s">
        <v>268</v>
      </c>
      <c r="AU175" s="19" t="s">
        <v>102</v>
      </c>
      <c r="AY175" s="19" t="s">
        <v>267</v>
      </c>
      <c r="BE175" s="143">
        <f t="shared" si="24"/>
        <v>0</v>
      </c>
      <c r="BF175" s="143">
        <f t="shared" si="25"/>
        <v>0</v>
      </c>
      <c r="BG175" s="143">
        <f t="shared" si="26"/>
        <v>0</v>
      </c>
      <c r="BH175" s="143">
        <f t="shared" si="27"/>
        <v>0</v>
      </c>
      <c r="BI175" s="143">
        <f t="shared" si="28"/>
        <v>0</v>
      </c>
      <c r="BJ175" s="19" t="s">
        <v>102</v>
      </c>
      <c r="BK175" s="143">
        <f t="shared" si="29"/>
        <v>0</v>
      </c>
      <c r="BL175" s="19" t="s">
        <v>272</v>
      </c>
      <c r="BM175" s="19" t="s">
        <v>407</v>
      </c>
    </row>
    <row r="176" spans="2:65" s="1" customFormat="1" ht="16.5" customHeight="1">
      <c r="B176" s="134"/>
      <c r="C176" s="135" t="s">
        <v>408</v>
      </c>
      <c r="D176" s="135" t="s">
        <v>268</v>
      </c>
      <c r="E176" s="136" t="s">
        <v>409</v>
      </c>
      <c r="F176" s="219" t="s">
        <v>410</v>
      </c>
      <c r="G176" s="219"/>
      <c r="H176" s="219"/>
      <c r="I176" s="219"/>
      <c r="J176" s="137" t="s">
        <v>322</v>
      </c>
      <c r="K176" s="138">
        <v>331.71300000000002</v>
      </c>
      <c r="L176" s="220"/>
      <c r="M176" s="220"/>
      <c r="N176" s="220">
        <f t="shared" si="20"/>
        <v>0</v>
      </c>
      <c r="O176" s="220"/>
      <c r="P176" s="220"/>
      <c r="Q176" s="220"/>
      <c r="R176" s="139"/>
      <c r="T176" s="140" t="s">
        <v>5</v>
      </c>
      <c r="U176" s="38" t="s">
        <v>42</v>
      </c>
      <c r="V176" s="141">
        <v>0.19</v>
      </c>
      <c r="W176" s="141">
        <f t="shared" si="21"/>
        <v>63.025470000000006</v>
      </c>
      <c r="X176" s="141">
        <v>1.1E-4</v>
      </c>
      <c r="Y176" s="141">
        <f t="shared" si="22"/>
        <v>3.6488430000000002E-2</v>
      </c>
      <c r="Z176" s="141">
        <v>0</v>
      </c>
      <c r="AA176" s="142">
        <f t="shared" si="23"/>
        <v>0</v>
      </c>
      <c r="AR176" s="19" t="s">
        <v>272</v>
      </c>
      <c r="AT176" s="19" t="s">
        <v>268</v>
      </c>
      <c r="AU176" s="19" t="s">
        <v>102</v>
      </c>
      <c r="AY176" s="19" t="s">
        <v>267</v>
      </c>
      <c r="BE176" s="143">
        <f t="shared" si="24"/>
        <v>0</v>
      </c>
      <c r="BF176" s="143">
        <f t="shared" si="25"/>
        <v>0</v>
      </c>
      <c r="BG176" s="143">
        <f t="shared" si="26"/>
        <v>0</v>
      </c>
      <c r="BH176" s="143">
        <f t="shared" si="27"/>
        <v>0</v>
      </c>
      <c r="BI176" s="143">
        <f t="shared" si="28"/>
        <v>0</v>
      </c>
      <c r="BJ176" s="19" t="s">
        <v>102</v>
      </c>
      <c r="BK176" s="143">
        <f t="shared" si="29"/>
        <v>0</v>
      </c>
      <c r="BL176" s="19" t="s">
        <v>272</v>
      </c>
      <c r="BM176" s="19" t="s">
        <v>411</v>
      </c>
    </row>
    <row r="177" spans="2:65" s="1" customFormat="1" ht="38.25" customHeight="1">
      <c r="B177" s="134"/>
      <c r="C177" s="135" t="s">
        <v>412</v>
      </c>
      <c r="D177" s="135" t="s">
        <v>268</v>
      </c>
      <c r="E177" s="136" t="s">
        <v>413</v>
      </c>
      <c r="F177" s="219" t="s">
        <v>414</v>
      </c>
      <c r="G177" s="219"/>
      <c r="H177" s="219"/>
      <c r="I177" s="219"/>
      <c r="J177" s="137" t="s">
        <v>271</v>
      </c>
      <c r="K177" s="138">
        <v>119.88</v>
      </c>
      <c r="L177" s="220"/>
      <c r="M177" s="220"/>
      <c r="N177" s="220">
        <f t="shared" si="20"/>
        <v>0</v>
      </c>
      <c r="O177" s="220"/>
      <c r="P177" s="220"/>
      <c r="Q177" s="220"/>
      <c r="R177" s="139"/>
      <c r="T177" s="140" t="s">
        <v>5</v>
      </c>
      <c r="U177" s="38" t="s">
        <v>42</v>
      </c>
      <c r="V177" s="141">
        <v>0.78300000000000003</v>
      </c>
      <c r="W177" s="141">
        <f t="shared" si="21"/>
        <v>93.866039999999998</v>
      </c>
      <c r="X177" s="141">
        <v>6.4159999999999995E-2</v>
      </c>
      <c r="Y177" s="141">
        <f t="shared" si="22"/>
        <v>7.6915007999999991</v>
      </c>
      <c r="Z177" s="141">
        <v>0</v>
      </c>
      <c r="AA177" s="142">
        <f t="shared" si="23"/>
        <v>0</v>
      </c>
      <c r="AR177" s="19" t="s">
        <v>272</v>
      </c>
      <c r="AT177" s="19" t="s">
        <v>268</v>
      </c>
      <c r="AU177" s="19" t="s">
        <v>102</v>
      </c>
      <c r="AY177" s="19" t="s">
        <v>267</v>
      </c>
      <c r="BE177" s="143">
        <f t="shared" si="24"/>
        <v>0</v>
      </c>
      <c r="BF177" s="143">
        <f t="shared" si="25"/>
        <v>0</v>
      </c>
      <c r="BG177" s="143">
        <f t="shared" si="26"/>
        <v>0</v>
      </c>
      <c r="BH177" s="143">
        <f t="shared" si="27"/>
        <v>0</v>
      </c>
      <c r="BI177" s="143">
        <f t="shared" si="28"/>
        <v>0</v>
      </c>
      <c r="BJ177" s="19" t="s">
        <v>102</v>
      </c>
      <c r="BK177" s="143">
        <f t="shared" si="29"/>
        <v>0</v>
      </c>
      <c r="BL177" s="19" t="s">
        <v>272</v>
      </c>
      <c r="BM177" s="19" t="s">
        <v>415</v>
      </c>
    </row>
    <row r="178" spans="2:65" s="10" customFormat="1" ht="29.85" customHeight="1">
      <c r="B178" s="124"/>
      <c r="D178" s="133" t="s">
        <v>229</v>
      </c>
      <c r="E178" s="133"/>
      <c r="F178" s="133"/>
      <c r="G178" s="133"/>
      <c r="H178" s="133"/>
      <c r="I178" s="133"/>
      <c r="J178" s="133"/>
      <c r="K178" s="133"/>
      <c r="L178" s="133"/>
      <c r="M178" s="133"/>
      <c r="N178" s="208">
        <f>BK178</f>
        <v>0</v>
      </c>
      <c r="O178" s="209"/>
      <c r="P178" s="209"/>
      <c r="Q178" s="209"/>
      <c r="R178" s="126"/>
      <c r="T178" s="127"/>
      <c r="W178" s="128">
        <f>SUM(W179:W195)</f>
        <v>174.18173070999995</v>
      </c>
      <c r="Y178" s="128">
        <f>SUM(Y179:Y195)</f>
        <v>52.250124969999995</v>
      </c>
      <c r="AA178" s="129">
        <f>SUM(AA179:AA195)</f>
        <v>0</v>
      </c>
      <c r="AR178" s="130" t="s">
        <v>83</v>
      </c>
      <c r="AT178" s="131" t="s">
        <v>74</v>
      </c>
      <c r="AU178" s="131" t="s">
        <v>83</v>
      </c>
      <c r="AY178" s="130" t="s">
        <v>267</v>
      </c>
      <c r="BK178" s="132">
        <f>SUM(BK179:BK195)</f>
        <v>0</v>
      </c>
    </row>
    <row r="179" spans="2:65" s="1" customFormat="1" ht="25.5" customHeight="1">
      <c r="B179" s="134"/>
      <c r="C179" s="135" t="s">
        <v>416</v>
      </c>
      <c r="D179" s="135" t="s">
        <v>268</v>
      </c>
      <c r="E179" s="136" t="s">
        <v>417</v>
      </c>
      <c r="F179" s="219" t="s">
        <v>418</v>
      </c>
      <c r="G179" s="219"/>
      <c r="H179" s="219"/>
      <c r="I179" s="219"/>
      <c r="J179" s="137" t="s">
        <v>280</v>
      </c>
      <c r="K179" s="138">
        <v>2.851</v>
      </c>
      <c r="L179" s="220"/>
      <c r="M179" s="220"/>
      <c r="N179" s="220">
        <f t="shared" ref="N179:N195" si="30">ROUND(L179*K179,2)</f>
        <v>0</v>
      </c>
      <c r="O179" s="220"/>
      <c r="P179" s="220"/>
      <c r="Q179" s="220"/>
      <c r="R179" s="139"/>
      <c r="T179" s="140" t="s">
        <v>5</v>
      </c>
      <c r="U179" s="38" t="s">
        <v>42</v>
      </c>
      <c r="V179" s="141">
        <v>1.25221</v>
      </c>
      <c r="W179" s="141">
        <f t="shared" ref="W179:W195" si="31">V179*K179</f>
        <v>3.5700507100000003</v>
      </c>
      <c r="X179" s="141">
        <v>2.46536</v>
      </c>
      <c r="Y179" s="141">
        <f t="shared" ref="Y179:Y195" si="32">X179*K179</f>
        <v>7.0287413599999997</v>
      </c>
      <c r="Z179" s="141">
        <v>0</v>
      </c>
      <c r="AA179" s="142">
        <f t="shared" ref="AA179:AA195" si="33">Z179*K179</f>
        <v>0</v>
      </c>
      <c r="AR179" s="19" t="s">
        <v>272</v>
      </c>
      <c r="AT179" s="19" t="s">
        <v>268</v>
      </c>
      <c r="AU179" s="19" t="s">
        <v>102</v>
      </c>
      <c r="AY179" s="19" t="s">
        <v>267</v>
      </c>
      <c r="BE179" s="143">
        <f t="shared" ref="BE179:BE195" si="34">IF(U179="základná",N179,0)</f>
        <v>0</v>
      </c>
      <c r="BF179" s="143">
        <f t="shared" ref="BF179:BF195" si="35">IF(U179="znížená",N179,0)</f>
        <v>0</v>
      </c>
      <c r="BG179" s="143">
        <f t="shared" ref="BG179:BG195" si="36">IF(U179="zákl. prenesená",N179,0)</f>
        <v>0</v>
      </c>
      <c r="BH179" s="143">
        <f t="shared" ref="BH179:BH195" si="37">IF(U179="zníž. prenesená",N179,0)</f>
        <v>0</v>
      </c>
      <c r="BI179" s="143">
        <f t="shared" ref="BI179:BI195" si="38">IF(U179="nulová",N179,0)</f>
        <v>0</v>
      </c>
      <c r="BJ179" s="19" t="s">
        <v>102</v>
      </c>
      <c r="BK179" s="143">
        <f t="shared" ref="BK179:BK195" si="39">ROUND(L179*K179,2)</f>
        <v>0</v>
      </c>
      <c r="BL179" s="19" t="s">
        <v>272</v>
      </c>
      <c r="BM179" s="19" t="s">
        <v>419</v>
      </c>
    </row>
    <row r="180" spans="2:65" s="1" customFormat="1" ht="25.5" customHeight="1">
      <c r="B180" s="134"/>
      <c r="C180" s="135" t="s">
        <v>420</v>
      </c>
      <c r="D180" s="135" t="s">
        <v>268</v>
      </c>
      <c r="E180" s="136" t="s">
        <v>421</v>
      </c>
      <c r="F180" s="219" t="s">
        <v>422</v>
      </c>
      <c r="G180" s="219"/>
      <c r="H180" s="219"/>
      <c r="I180" s="219"/>
      <c r="J180" s="137" t="s">
        <v>271</v>
      </c>
      <c r="K180" s="138">
        <v>19.007999999999999</v>
      </c>
      <c r="L180" s="220"/>
      <c r="M180" s="220"/>
      <c r="N180" s="220">
        <f t="shared" si="30"/>
        <v>0</v>
      </c>
      <c r="O180" s="220"/>
      <c r="P180" s="220"/>
      <c r="Q180" s="220"/>
      <c r="R180" s="139"/>
      <c r="T180" s="140" t="s">
        <v>5</v>
      </c>
      <c r="U180" s="38" t="s">
        <v>42</v>
      </c>
      <c r="V180" s="141">
        <v>0.14099999999999999</v>
      </c>
      <c r="W180" s="141">
        <f t="shared" si="31"/>
        <v>2.6801279999999994</v>
      </c>
      <c r="X180" s="141">
        <v>1.2290000000000001E-2</v>
      </c>
      <c r="Y180" s="141">
        <f t="shared" si="32"/>
        <v>0.23360832000000001</v>
      </c>
      <c r="Z180" s="141">
        <v>0</v>
      </c>
      <c r="AA180" s="142">
        <f t="shared" si="33"/>
        <v>0</v>
      </c>
      <c r="AR180" s="19" t="s">
        <v>272</v>
      </c>
      <c r="AT180" s="19" t="s">
        <v>268</v>
      </c>
      <c r="AU180" s="19" t="s">
        <v>102</v>
      </c>
      <c r="AY180" s="19" t="s">
        <v>267</v>
      </c>
      <c r="BE180" s="143">
        <f t="shared" si="34"/>
        <v>0</v>
      </c>
      <c r="BF180" s="143">
        <f t="shared" si="35"/>
        <v>0</v>
      </c>
      <c r="BG180" s="143">
        <f t="shared" si="36"/>
        <v>0</v>
      </c>
      <c r="BH180" s="143">
        <f t="shared" si="37"/>
        <v>0</v>
      </c>
      <c r="BI180" s="143">
        <f t="shared" si="38"/>
        <v>0</v>
      </c>
      <c r="BJ180" s="19" t="s">
        <v>102</v>
      </c>
      <c r="BK180" s="143">
        <f t="shared" si="39"/>
        <v>0</v>
      </c>
      <c r="BL180" s="19" t="s">
        <v>272</v>
      </c>
      <c r="BM180" s="19" t="s">
        <v>423</v>
      </c>
    </row>
    <row r="181" spans="2:65" s="1" customFormat="1" ht="38.25" customHeight="1">
      <c r="B181" s="134"/>
      <c r="C181" s="135" t="s">
        <v>424</v>
      </c>
      <c r="D181" s="135" t="s">
        <v>268</v>
      </c>
      <c r="E181" s="136" t="s">
        <v>425</v>
      </c>
      <c r="F181" s="219" t="s">
        <v>426</v>
      </c>
      <c r="G181" s="219"/>
      <c r="H181" s="219"/>
      <c r="I181" s="219"/>
      <c r="J181" s="137" t="s">
        <v>304</v>
      </c>
      <c r="K181" s="138">
        <v>7.9000000000000001E-2</v>
      </c>
      <c r="L181" s="220"/>
      <c r="M181" s="220"/>
      <c r="N181" s="220">
        <f t="shared" si="30"/>
        <v>0</v>
      </c>
      <c r="O181" s="220"/>
      <c r="P181" s="220"/>
      <c r="Q181" s="220"/>
      <c r="R181" s="139"/>
      <c r="T181" s="140" t="s">
        <v>5</v>
      </c>
      <c r="U181" s="38" t="s">
        <v>42</v>
      </c>
      <c r="V181" s="141">
        <v>15.305</v>
      </c>
      <c r="W181" s="141">
        <f t="shared" si="31"/>
        <v>1.209095</v>
      </c>
      <c r="X181" s="141">
        <v>1.20296</v>
      </c>
      <c r="Y181" s="141">
        <f t="shared" si="32"/>
        <v>9.5033840000000008E-2</v>
      </c>
      <c r="Z181" s="141">
        <v>0</v>
      </c>
      <c r="AA181" s="142">
        <f t="shared" si="33"/>
        <v>0</v>
      </c>
      <c r="AR181" s="19" t="s">
        <v>272</v>
      </c>
      <c r="AT181" s="19" t="s">
        <v>268</v>
      </c>
      <c r="AU181" s="19" t="s">
        <v>102</v>
      </c>
      <c r="AY181" s="19" t="s">
        <v>267</v>
      </c>
      <c r="BE181" s="143">
        <f t="shared" si="34"/>
        <v>0</v>
      </c>
      <c r="BF181" s="143">
        <f t="shared" si="35"/>
        <v>0</v>
      </c>
      <c r="BG181" s="143">
        <f t="shared" si="36"/>
        <v>0</v>
      </c>
      <c r="BH181" s="143">
        <f t="shared" si="37"/>
        <v>0</v>
      </c>
      <c r="BI181" s="143">
        <f t="shared" si="38"/>
        <v>0</v>
      </c>
      <c r="BJ181" s="19" t="s">
        <v>102</v>
      </c>
      <c r="BK181" s="143">
        <f t="shared" si="39"/>
        <v>0</v>
      </c>
      <c r="BL181" s="19" t="s">
        <v>272</v>
      </c>
      <c r="BM181" s="19" t="s">
        <v>427</v>
      </c>
    </row>
    <row r="182" spans="2:65" s="1" customFormat="1" ht="25.5" customHeight="1">
      <c r="B182" s="134"/>
      <c r="C182" s="135" t="s">
        <v>428</v>
      </c>
      <c r="D182" s="135" t="s">
        <v>268</v>
      </c>
      <c r="E182" s="136" t="s">
        <v>429</v>
      </c>
      <c r="F182" s="219" t="s">
        <v>430</v>
      </c>
      <c r="G182" s="219"/>
      <c r="H182" s="219"/>
      <c r="I182" s="219"/>
      <c r="J182" s="137" t="s">
        <v>280</v>
      </c>
      <c r="K182" s="138">
        <v>13.974</v>
      </c>
      <c r="L182" s="220"/>
      <c r="M182" s="220"/>
      <c r="N182" s="220">
        <f t="shared" si="30"/>
        <v>0</v>
      </c>
      <c r="O182" s="220"/>
      <c r="P182" s="220"/>
      <c r="Q182" s="220"/>
      <c r="R182" s="139"/>
      <c r="T182" s="140" t="s">
        <v>5</v>
      </c>
      <c r="U182" s="38" t="s">
        <v>42</v>
      </c>
      <c r="V182" s="141">
        <v>1.58</v>
      </c>
      <c r="W182" s="141">
        <f t="shared" si="31"/>
        <v>22.07892</v>
      </c>
      <c r="X182" s="141">
        <v>2.5652599999999999</v>
      </c>
      <c r="Y182" s="141">
        <f t="shared" si="32"/>
        <v>35.846943240000002</v>
      </c>
      <c r="Z182" s="141">
        <v>0</v>
      </c>
      <c r="AA182" s="142">
        <f t="shared" si="33"/>
        <v>0</v>
      </c>
      <c r="AR182" s="19" t="s">
        <v>272</v>
      </c>
      <c r="AT182" s="19" t="s">
        <v>268</v>
      </c>
      <c r="AU182" s="19" t="s">
        <v>102</v>
      </c>
      <c r="AY182" s="19" t="s">
        <v>267</v>
      </c>
      <c r="BE182" s="143">
        <f t="shared" si="34"/>
        <v>0</v>
      </c>
      <c r="BF182" s="143">
        <f t="shared" si="35"/>
        <v>0</v>
      </c>
      <c r="BG182" s="143">
        <f t="shared" si="36"/>
        <v>0</v>
      </c>
      <c r="BH182" s="143">
        <f t="shared" si="37"/>
        <v>0</v>
      </c>
      <c r="BI182" s="143">
        <f t="shared" si="38"/>
        <v>0</v>
      </c>
      <c r="BJ182" s="19" t="s">
        <v>102</v>
      </c>
      <c r="BK182" s="143">
        <f t="shared" si="39"/>
        <v>0</v>
      </c>
      <c r="BL182" s="19" t="s">
        <v>272</v>
      </c>
      <c r="BM182" s="19" t="s">
        <v>431</v>
      </c>
    </row>
    <row r="183" spans="2:65" s="1" customFormat="1" ht="25.5" customHeight="1">
      <c r="B183" s="134"/>
      <c r="C183" s="135" t="s">
        <v>432</v>
      </c>
      <c r="D183" s="135" t="s">
        <v>268</v>
      </c>
      <c r="E183" s="136" t="s">
        <v>433</v>
      </c>
      <c r="F183" s="219" t="s">
        <v>434</v>
      </c>
      <c r="G183" s="219"/>
      <c r="H183" s="219"/>
      <c r="I183" s="219"/>
      <c r="J183" s="137" t="s">
        <v>271</v>
      </c>
      <c r="K183" s="138">
        <v>90.484999999999999</v>
      </c>
      <c r="L183" s="220"/>
      <c r="M183" s="220"/>
      <c r="N183" s="220">
        <f t="shared" si="30"/>
        <v>0</v>
      </c>
      <c r="O183" s="220"/>
      <c r="P183" s="220"/>
      <c r="Q183" s="220"/>
      <c r="R183" s="139"/>
      <c r="T183" s="140" t="s">
        <v>5</v>
      </c>
      <c r="U183" s="38" t="s">
        <v>42</v>
      </c>
      <c r="V183" s="141">
        <v>0.48199999999999998</v>
      </c>
      <c r="W183" s="141">
        <f t="shared" si="31"/>
        <v>43.613769999999995</v>
      </c>
      <c r="X183" s="141">
        <v>3.4099999999999998E-3</v>
      </c>
      <c r="Y183" s="141">
        <f t="shared" si="32"/>
        <v>0.30855384999999996</v>
      </c>
      <c r="Z183" s="141">
        <v>0</v>
      </c>
      <c r="AA183" s="142">
        <f t="shared" si="33"/>
        <v>0</v>
      </c>
      <c r="AR183" s="19" t="s">
        <v>272</v>
      </c>
      <c r="AT183" s="19" t="s">
        <v>268</v>
      </c>
      <c r="AU183" s="19" t="s">
        <v>102</v>
      </c>
      <c r="AY183" s="19" t="s">
        <v>267</v>
      </c>
      <c r="BE183" s="143">
        <f t="shared" si="34"/>
        <v>0</v>
      </c>
      <c r="BF183" s="143">
        <f t="shared" si="35"/>
        <v>0</v>
      </c>
      <c r="BG183" s="143">
        <f t="shared" si="36"/>
        <v>0</v>
      </c>
      <c r="BH183" s="143">
        <f t="shared" si="37"/>
        <v>0</v>
      </c>
      <c r="BI183" s="143">
        <f t="shared" si="38"/>
        <v>0</v>
      </c>
      <c r="BJ183" s="19" t="s">
        <v>102</v>
      </c>
      <c r="BK183" s="143">
        <f t="shared" si="39"/>
        <v>0</v>
      </c>
      <c r="BL183" s="19" t="s">
        <v>272</v>
      </c>
      <c r="BM183" s="19" t="s">
        <v>435</v>
      </c>
    </row>
    <row r="184" spans="2:65" s="1" customFormat="1" ht="25.5" customHeight="1">
      <c r="B184" s="134"/>
      <c r="C184" s="135" t="s">
        <v>436</v>
      </c>
      <c r="D184" s="135" t="s">
        <v>268</v>
      </c>
      <c r="E184" s="136" t="s">
        <v>437</v>
      </c>
      <c r="F184" s="219" t="s">
        <v>438</v>
      </c>
      <c r="G184" s="219"/>
      <c r="H184" s="219"/>
      <c r="I184" s="219"/>
      <c r="J184" s="137" t="s">
        <v>271</v>
      </c>
      <c r="K184" s="138">
        <v>90.484999999999999</v>
      </c>
      <c r="L184" s="220"/>
      <c r="M184" s="220"/>
      <c r="N184" s="220">
        <f t="shared" si="30"/>
        <v>0</v>
      </c>
      <c r="O184" s="220"/>
      <c r="P184" s="220"/>
      <c r="Q184" s="220"/>
      <c r="R184" s="139"/>
      <c r="T184" s="140" t="s">
        <v>5</v>
      </c>
      <c r="U184" s="38" t="s">
        <v>42</v>
      </c>
      <c r="V184" s="141">
        <v>0.23899999999999999</v>
      </c>
      <c r="W184" s="141">
        <f t="shared" si="31"/>
        <v>21.625914999999999</v>
      </c>
      <c r="X184" s="141">
        <v>0</v>
      </c>
      <c r="Y184" s="141">
        <f t="shared" si="32"/>
        <v>0</v>
      </c>
      <c r="Z184" s="141">
        <v>0</v>
      </c>
      <c r="AA184" s="142">
        <f t="shared" si="33"/>
        <v>0</v>
      </c>
      <c r="AR184" s="19" t="s">
        <v>272</v>
      </c>
      <c r="AT184" s="19" t="s">
        <v>268</v>
      </c>
      <c r="AU184" s="19" t="s">
        <v>102</v>
      </c>
      <c r="AY184" s="19" t="s">
        <v>267</v>
      </c>
      <c r="BE184" s="143">
        <f t="shared" si="34"/>
        <v>0</v>
      </c>
      <c r="BF184" s="143">
        <f t="shared" si="35"/>
        <v>0</v>
      </c>
      <c r="BG184" s="143">
        <f t="shared" si="36"/>
        <v>0</v>
      </c>
      <c r="BH184" s="143">
        <f t="shared" si="37"/>
        <v>0</v>
      </c>
      <c r="BI184" s="143">
        <f t="shared" si="38"/>
        <v>0</v>
      </c>
      <c r="BJ184" s="19" t="s">
        <v>102</v>
      </c>
      <c r="BK184" s="143">
        <f t="shared" si="39"/>
        <v>0</v>
      </c>
      <c r="BL184" s="19" t="s">
        <v>272</v>
      </c>
      <c r="BM184" s="19" t="s">
        <v>439</v>
      </c>
    </row>
    <row r="185" spans="2:65" s="1" customFormat="1" ht="25.5" customHeight="1">
      <c r="B185" s="134"/>
      <c r="C185" s="135" t="s">
        <v>440</v>
      </c>
      <c r="D185" s="135" t="s">
        <v>268</v>
      </c>
      <c r="E185" s="136" t="s">
        <v>441</v>
      </c>
      <c r="F185" s="219" t="s">
        <v>442</v>
      </c>
      <c r="G185" s="219"/>
      <c r="H185" s="219"/>
      <c r="I185" s="219"/>
      <c r="J185" s="137" t="s">
        <v>304</v>
      </c>
      <c r="K185" s="138">
        <v>0.47199999999999998</v>
      </c>
      <c r="L185" s="220"/>
      <c r="M185" s="220"/>
      <c r="N185" s="220">
        <f t="shared" si="30"/>
        <v>0</v>
      </c>
      <c r="O185" s="220"/>
      <c r="P185" s="220"/>
      <c r="Q185" s="220"/>
      <c r="R185" s="139"/>
      <c r="T185" s="140" t="s">
        <v>5</v>
      </c>
      <c r="U185" s="38" t="s">
        <v>42</v>
      </c>
      <c r="V185" s="141">
        <v>35.619</v>
      </c>
      <c r="W185" s="141">
        <f t="shared" si="31"/>
        <v>16.812168</v>
      </c>
      <c r="X185" s="141">
        <v>1.0165999999999999</v>
      </c>
      <c r="Y185" s="141">
        <f t="shared" si="32"/>
        <v>0.47983519999999996</v>
      </c>
      <c r="Z185" s="141">
        <v>0</v>
      </c>
      <c r="AA185" s="142">
        <f t="shared" si="33"/>
        <v>0</v>
      </c>
      <c r="AR185" s="19" t="s">
        <v>272</v>
      </c>
      <c r="AT185" s="19" t="s">
        <v>268</v>
      </c>
      <c r="AU185" s="19" t="s">
        <v>102</v>
      </c>
      <c r="AY185" s="19" t="s">
        <v>267</v>
      </c>
      <c r="BE185" s="143">
        <f t="shared" si="34"/>
        <v>0</v>
      </c>
      <c r="BF185" s="143">
        <f t="shared" si="35"/>
        <v>0</v>
      </c>
      <c r="BG185" s="143">
        <f t="shared" si="36"/>
        <v>0</v>
      </c>
      <c r="BH185" s="143">
        <f t="shared" si="37"/>
        <v>0</v>
      </c>
      <c r="BI185" s="143">
        <f t="shared" si="38"/>
        <v>0</v>
      </c>
      <c r="BJ185" s="19" t="s">
        <v>102</v>
      </c>
      <c r="BK185" s="143">
        <f t="shared" si="39"/>
        <v>0</v>
      </c>
      <c r="BL185" s="19" t="s">
        <v>272</v>
      </c>
      <c r="BM185" s="19" t="s">
        <v>443</v>
      </c>
    </row>
    <row r="186" spans="2:65" s="1" customFormat="1" ht="25.5" customHeight="1">
      <c r="B186" s="134"/>
      <c r="C186" s="135" t="s">
        <v>444</v>
      </c>
      <c r="D186" s="135" t="s">
        <v>268</v>
      </c>
      <c r="E186" s="136" t="s">
        <v>445</v>
      </c>
      <c r="F186" s="219" t="s">
        <v>446</v>
      </c>
      <c r="G186" s="219"/>
      <c r="H186" s="219"/>
      <c r="I186" s="219"/>
      <c r="J186" s="137" t="s">
        <v>280</v>
      </c>
      <c r="K186" s="138">
        <v>3.0609999999999999</v>
      </c>
      <c r="L186" s="220"/>
      <c r="M186" s="220"/>
      <c r="N186" s="220">
        <f t="shared" si="30"/>
        <v>0</v>
      </c>
      <c r="O186" s="220"/>
      <c r="P186" s="220"/>
      <c r="Q186" s="220"/>
      <c r="R186" s="139"/>
      <c r="T186" s="140" t="s">
        <v>5</v>
      </c>
      <c r="U186" s="38" t="s">
        <v>42</v>
      </c>
      <c r="V186" s="141">
        <v>2.6440000000000001</v>
      </c>
      <c r="W186" s="141">
        <f t="shared" si="31"/>
        <v>8.0932840000000006</v>
      </c>
      <c r="X186" s="141">
        <v>2.48793</v>
      </c>
      <c r="Y186" s="141">
        <f t="shared" si="32"/>
        <v>7.6155537299999994</v>
      </c>
      <c r="Z186" s="141">
        <v>0</v>
      </c>
      <c r="AA186" s="142">
        <f t="shared" si="33"/>
        <v>0</v>
      </c>
      <c r="AR186" s="19" t="s">
        <v>272</v>
      </c>
      <c r="AT186" s="19" t="s">
        <v>268</v>
      </c>
      <c r="AU186" s="19" t="s">
        <v>102</v>
      </c>
      <c r="AY186" s="19" t="s">
        <v>267</v>
      </c>
      <c r="BE186" s="143">
        <f t="shared" si="34"/>
        <v>0</v>
      </c>
      <c r="BF186" s="143">
        <f t="shared" si="35"/>
        <v>0</v>
      </c>
      <c r="BG186" s="143">
        <f t="shared" si="36"/>
        <v>0</v>
      </c>
      <c r="BH186" s="143">
        <f t="shared" si="37"/>
        <v>0</v>
      </c>
      <c r="BI186" s="143">
        <f t="shared" si="38"/>
        <v>0</v>
      </c>
      <c r="BJ186" s="19" t="s">
        <v>102</v>
      </c>
      <c r="BK186" s="143">
        <f t="shared" si="39"/>
        <v>0</v>
      </c>
      <c r="BL186" s="19" t="s">
        <v>272</v>
      </c>
      <c r="BM186" s="19" t="s">
        <v>447</v>
      </c>
    </row>
    <row r="187" spans="2:65" s="1" customFormat="1" ht="25.5" customHeight="1">
      <c r="B187" s="134"/>
      <c r="C187" s="135" t="s">
        <v>448</v>
      </c>
      <c r="D187" s="135" t="s">
        <v>268</v>
      </c>
      <c r="E187" s="136" t="s">
        <v>449</v>
      </c>
      <c r="F187" s="219" t="s">
        <v>450</v>
      </c>
      <c r="G187" s="219"/>
      <c r="H187" s="219"/>
      <c r="I187" s="219"/>
      <c r="J187" s="137" t="s">
        <v>304</v>
      </c>
      <c r="K187" s="138">
        <v>0.31900000000000001</v>
      </c>
      <c r="L187" s="220"/>
      <c r="M187" s="220"/>
      <c r="N187" s="220">
        <f t="shared" si="30"/>
        <v>0</v>
      </c>
      <c r="O187" s="220"/>
      <c r="P187" s="220"/>
      <c r="Q187" s="220"/>
      <c r="R187" s="139"/>
      <c r="T187" s="140" t="s">
        <v>5</v>
      </c>
      <c r="U187" s="38" t="s">
        <v>42</v>
      </c>
      <c r="V187" s="141">
        <v>40.198999999999998</v>
      </c>
      <c r="W187" s="141">
        <f t="shared" si="31"/>
        <v>12.823480999999999</v>
      </c>
      <c r="X187" s="141">
        <v>1.0165500000000001</v>
      </c>
      <c r="Y187" s="141">
        <f t="shared" si="32"/>
        <v>0.32427945000000002</v>
      </c>
      <c r="Z187" s="141">
        <v>0</v>
      </c>
      <c r="AA187" s="142">
        <f t="shared" si="33"/>
        <v>0</v>
      </c>
      <c r="AR187" s="19" t="s">
        <v>272</v>
      </c>
      <c r="AT187" s="19" t="s">
        <v>268</v>
      </c>
      <c r="AU187" s="19" t="s">
        <v>102</v>
      </c>
      <c r="AY187" s="19" t="s">
        <v>267</v>
      </c>
      <c r="BE187" s="143">
        <f t="shared" si="34"/>
        <v>0</v>
      </c>
      <c r="BF187" s="143">
        <f t="shared" si="35"/>
        <v>0</v>
      </c>
      <c r="BG187" s="143">
        <f t="shared" si="36"/>
        <v>0</v>
      </c>
      <c r="BH187" s="143">
        <f t="shared" si="37"/>
        <v>0</v>
      </c>
      <c r="BI187" s="143">
        <f t="shared" si="38"/>
        <v>0</v>
      </c>
      <c r="BJ187" s="19" t="s">
        <v>102</v>
      </c>
      <c r="BK187" s="143">
        <f t="shared" si="39"/>
        <v>0</v>
      </c>
      <c r="BL187" s="19" t="s">
        <v>272</v>
      </c>
      <c r="BM187" s="19" t="s">
        <v>451</v>
      </c>
    </row>
    <row r="188" spans="2:65" s="1" customFormat="1" ht="38.25" customHeight="1">
      <c r="B188" s="134"/>
      <c r="C188" s="135" t="s">
        <v>452</v>
      </c>
      <c r="D188" s="135" t="s">
        <v>268</v>
      </c>
      <c r="E188" s="136" t="s">
        <v>453</v>
      </c>
      <c r="F188" s="219" t="s">
        <v>454</v>
      </c>
      <c r="G188" s="219"/>
      <c r="H188" s="219"/>
      <c r="I188" s="219"/>
      <c r="J188" s="137" t="s">
        <v>271</v>
      </c>
      <c r="K188" s="138">
        <v>4.3920000000000003</v>
      </c>
      <c r="L188" s="220"/>
      <c r="M188" s="220"/>
      <c r="N188" s="220">
        <f t="shared" si="30"/>
        <v>0</v>
      </c>
      <c r="O188" s="220"/>
      <c r="P188" s="220"/>
      <c r="Q188" s="220"/>
      <c r="R188" s="139"/>
      <c r="T188" s="140" t="s">
        <v>5</v>
      </c>
      <c r="U188" s="38" t="s">
        <v>42</v>
      </c>
      <c r="V188" s="141">
        <v>1.27874</v>
      </c>
      <c r="W188" s="141">
        <f t="shared" si="31"/>
        <v>5.6162260800000006</v>
      </c>
      <c r="X188" s="141">
        <v>8.4600000000000005E-3</v>
      </c>
      <c r="Y188" s="141">
        <f t="shared" si="32"/>
        <v>3.7156320000000007E-2</v>
      </c>
      <c r="Z188" s="141">
        <v>0</v>
      </c>
      <c r="AA188" s="142">
        <f t="shared" si="33"/>
        <v>0</v>
      </c>
      <c r="AR188" s="19" t="s">
        <v>272</v>
      </c>
      <c r="AT188" s="19" t="s">
        <v>268</v>
      </c>
      <c r="AU188" s="19" t="s">
        <v>102</v>
      </c>
      <c r="AY188" s="19" t="s">
        <v>267</v>
      </c>
      <c r="BE188" s="143">
        <f t="shared" si="34"/>
        <v>0</v>
      </c>
      <c r="BF188" s="143">
        <f t="shared" si="35"/>
        <v>0</v>
      </c>
      <c r="BG188" s="143">
        <f t="shared" si="36"/>
        <v>0</v>
      </c>
      <c r="BH188" s="143">
        <f t="shared" si="37"/>
        <v>0</v>
      </c>
      <c r="BI188" s="143">
        <f t="shared" si="38"/>
        <v>0</v>
      </c>
      <c r="BJ188" s="19" t="s">
        <v>102</v>
      </c>
      <c r="BK188" s="143">
        <f t="shared" si="39"/>
        <v>0</v>
      </c>
      <c r="BL188" s="19" t="s">
        <v>272</v>
      </c>
      <c r="BM188" s="19" t="s">
        <v>455</v>
      </c>
    </row>
    <row r="189" spans="2:65" s="1" customFormat="1" ht="38.25" customHeight="1">
      <c r="B189" s="134"/>
      <c r="C189" s="135" t="s">
        <v>456</v>
      </c>
      <c r="D189" s="135" t="s">
        <v>268</v>
      </c>
      <c r="E189" s="136" t="s">
        <v>457</v>
      </c>
      <c r="F189" s="219" t="s">
        <v>458</v>
      </c>
      <c r="G189" s="219"/>
      <c r="H189" s="219"/>
      <c r="I189" s="219"/>
      <c r="J189" s="137" t="s">
        <v>271</v>
      </c>
      <c r="K189" s="138">
        <v>4.3920000000000003</v>
      </c>
      <c r="L189" s="220"/>
      <c r="M189" s="220"/>
      <c r="N189" s="220">
        <f t="shared" si="30"/>
        <v>0</v>
      </c>
      <c r="O189" s="220"/>
      <c r="P189" s="220"/>
      <c r="Q189" s="220"/>
      <c r="R189" s="139"/>
      <c r="T189" s="140" t="s">
        <v>5</v>
      </c>
      <c r="U189" s="38" t="s">
        <v>42</v>
      </c>
      <c r="V189" s="141">
        <v>0.33600000000000002</v>
      </c>
      <c r="W189" s="141">
        <f t="shared" si="31"/>
        <v>1.4757120000000001</v>
      </c>
      <c r="X189" s="141">
        <v>0</v>
      </c>
      <c r="Y189" s="141">
        <f t="shared" si="32"/>
        <v>0</v>
      </c>
      <c r="Z189" s="141">
        <v>0</v>
      </c>
      <c r="AA189" s="142">
        <f t="shared" si="33"/>
        <v>0</v>
      </c>
      <c r="AR189" s="19" t="s">
        <v>272</v>
      </c>
      <c r="AT189" s="19" t="s">
        <v>268</v>
      </c>
      <c r="AU189" s="19" t="s">
        <v>102</v>
      </c>
      <c r="AY189" s="19" t="s">
        <v>267</v>
      </c>
      <c r="BE189" s="143">
        <f t="shared" si="34"/>
        <v>0</v>
      </c>
      <c r="BF189" s="143">
        <f t="shared" si="35"/>
        <v>0</v>
      </c>
      <c r="BG189" s="143">
        <f t="shared" si="36"/>
        <v>0</v>
      </c>
      <c r="BH189" s="143">
        <f t="shared" si="37"/>
        <v>0</v>
      </c>
      <c r="BI189" s="143">
        <f t="shared" si="38"/>
        <v>0</v>
      </c>
      <c r="BJ189" s="19" t="s">
        <v>102</v>
      </c>
      <c r="BK189" s="143">
        <f t="shared" si="39"/>
        <v>0</v>
      </c>
      <c r="BL189" s="19" t="s">
        <v>272</v>
      </c>
      <c r="BM189" s="19" t="s">
        <v>459</v>
      </c>
    </row>
    <row r="190" spans="2:65" s="1" customFormat="1" ht="38.25" customHeight="1">
      <c r="B190" s="134"/>
      <c r="C190" s="135" t="s">
        <v>460</v>
      </c>
      <c r="D190" s="135" t="s">
        <v>268</v>
      </c>
      <c r="E190" s="136" t="s">
        <v>461</v>
      </c>
      <c r="F190" s="219" t="s">
        <v>462</v>
      </c>
      <c r="G190" s="219"/>
      <c r="H190" s="219"/>
      <c r="I190" s="219"/>
      <c r="J190" s="137" t="s">
        <v>271</v>
      </c>
      <c r="K190" s="138">
        <v>4.3920000000000003</v>
      </c>
      <c r="L190" s="220"/>
      <c r="M190" s="220"/>
      <c r="N190" s="220">
        <f t="shared" si="30"/>
        <v>0</v>
      </c>
      <c r="O190" s="220"/>
      <c r="P190" s="220"/>
      <c r="Q190" s="220"/>
      <c r="R190" s="139"/>
      <c r="T190" s="140" t="s">
        <v>5</v>
      </c>
      <c r="U190" s="38" t="s">
        <v>42</v>
      </c>
      <c r="V190" s="141">
        <v>0.11751</v>
      </c>
      <c r="W190" s="141">
        <f t="shared" si="31"/>
        <v>0.51610392000000005</v>
      </c>
      <c r="X190" s="141">
        <v>2.3E-3</v>
      </c>
      <c r="Y190" s="141">
        <f t="shared" si="32"/>
        <v>1.0101600000000001E-2</v>
      </c>
      <c r="Z190" s="141">
        <v>0</v>
      </c>
      <c r="AA190" s="142">
        <f t="shared" si="33"/>
        <v>0</v>
      </c>
      <c r="AR190" s="19" t="s">
        <v>272</v>
      </c>
      <c r="AT190" s="19" t="s">
        <v>268</v>
      </c>
      <c r="AU190" s="19" t="s">
        <v>102</v>
      </c>
      <c r="AY190" s="19" t="s">
        <v>267</v>
      </c>
      <c r="BE190" s="143">
        <f t="shared" si="34"/>
        <v>0</v>
      </c>
      <c r="BF190" s="143">
        <f t="shared" si="35"/>
        <v>0</v>
      </c>
      <c r="BG190" s="143">
        <f t="shared" si="36"/>
        <v>0</v>
      </c>
      <c r="BH190" s="143">
        <f t="shared" si="37"/>
        <v>0</v>
      </c>
      <c r="BI190" s="143">
        <f t="shared" si="38"/>
        <v>0</v>
      </c>
      <c r="BJ190" s="19" t="s">
        <v>102</v>
      </c>
      <c r="BK190" s="143">
        <f t="shared" si="39"/>
        <v>0</v>
      </c>
      <c r="BL190" s="19" t="s">
        <v>272</v>
      </c>
      <c r="BM190" s="19" t="s">
        <v>463</v>
      </c>
    </row>
    <row r="191" spans="2:65" s="1" customFormat="1" ht="38.25" customHeight="1">
      <c r="B191" s="134"/>
      <c r="C191" s="135" t="s">
        <v>464</v>
      </c>
      <c r="D191" s="135" t="s">
        <v>268</v>
      </c>
      <c r="E191" s="136" t="s">
        <v>465</v>
      </c>
      <c r="F191" s="219" t="s">
        <v>466</v>
      </c>
      <c r="G191" s="219"/>
      <c r="H191" s="219"/>
      <c r="I191" s="219"/>
      <c r="J191" s="137" t="s">
        <v>271</v>
      </c>
      <c r="K191" s="138">
        <v>4.3920000000000003</v>
      </c>
      <c r="L191" s="220"/>
      <c r="M191" s="220"/>
      <c r="N191" s="220">
        <f t="shared" si="30"/>
        <v>0</v>
      </c>
      <c r="O191" s="220"/>
      <c r="P191" s="220"/>
      <c r="Q191" s="220"/>
      <c r="R191" s="139"/>
      <c r="T191" s="140" t="s">
        <v>5</v>
      </c>
      <c r="U191" s="38" t="s">
        <v>42</v>
      </c>
      <c r="V191" s="141">
        <v>0.04</v>
      </c>
      <c r="W191" s="141">
        <f t="shared" si="31"/>
        <v>0.17568000000000003</v>
      </c>
      <c r="X191" s="141">
        <v>0</v>
      </c>
      <c r="Y191" s="141">
        <f t="shared" si="32"/>
        <v>0</v>
      </c>
      <c r="Z191" s="141">
        <v>0</v>
      </c>
      <c r="AA191" s="142">
        <f t="shared" si="33"/>
        <v>0</v>
      </c>
      <c r="AR191" s="19" t="s">
        <v>272</v>
      </c>
      <c r="AT191" s="19" t="s">
        <v>268</v>
      </c>
      <c r="AU191" s="19" t="s">
        <v>102</v>
      </c>
      <c r="AY191" s="19" t="s">
        <v>267</v>
      </c>
      <c r="BE191" s="143">
        <f t="shared" si="34"/>
        <v>0</v>
      </c>
      <c r="BF191" s="143">
        <f t="shared" si="35"/>
        <v>0</v>
      </c>
      <c r="BG191" s="143">
        <f t="shared" si="36"/>
        <v>0</v>
      </c>
      <c r="BH191" s="143">
        <f t="shared" si="37"/>
        <v>0</v>
      </c>
      <c r="BI191" s="143">
        <f t="shared" si="38"/>
        <v>0</v>
      </c>
      <c r="BJ191" s="19" t="s">
        <v>102</v>
      </c>
      <c r="BK191" s="143">
        <f t="shared" si="39"/>
        <v>0</v>
      </c>
      <c r="BL191" s="19" t="s">
        <v>272</v>
      </c>
      <c r="BM191" s="19" t="s">
        <v>467</v>
      </c>
    </row>
    <row r="192" spans="2:65" s="1" customFormat="1" ht="38.25" customHeight="1">
      <c r="B192" s="134"/>
      <c r="C192" s="135" t="s">
        <v>468</v>
      </c>
      <c r="D192" s="135" t="s">
        <v>268</v>
      </c>
      <c r="E192" s="136" t="s">
        <v>469</v>
      </c>
      <c r="F192" s="219" t="s">
        <v>470</v>
      </c>
      <c r="G192" s="219"/>
      <c r="H192" s="219"/>
      <c r="I192" s="219"/>
      <c r="J192" s="137" t="s">
        <v>271</v>
      </c>
      <c r="K192" s="138">
        <v>17.661000000000001</v>
      </c>
      <c r="L192" s="220"/>
      <c r="M192" s="220"/>
      <c r="N192" s="220">
        <f t="shared" si="30"/>
        <v>0</v>
      </c>
      <c r="O192" s="220"/>
      <c r="P192" s="220"/>
      <c r="Q192" s="220"/>
      <c r="R192" s="139"/>
      <c r="T192" s="140" t="s">
        <v>5</v>
      </c>
      <c r="U192" s="38" t="s">
        <v>42</v>
      </c>
      <c r="V192" s="141">
        <v>1.1990000000000001</v>
      </c>
      <c r="W192" s="141">
        <f t="shared" si="31"/>
        <v>21.175539000000004</v>
      </c>
      <c r="X192" s="141">
        <v>6.0600000000000003E-3</v>
      </c>
      <c r="Y192" s="141">
        <f t="shared" si="32"/>
        <v>0.10702566000000001</v>
      </c>
      <c r="Z192" s="141">
        <v>0</v>
      </c>
      <c r="AA192" s="142">
        <f t="shared" si="33"/>
        <v>0</v>
      </c>
      <c r="AR192" s="19" t="s">
        <v>272</v>
      </c>
      <c r="AT192" s="19" t="s">
        <v>268</v>
      </c>
      <c r="AU192" s="19" t="s">
        <v>102</v>
      </c>
      <c r="AY192" s="19" t="s">
        <v>267</v>
      </c>
      <c r="BE192" s="143">
        <f t="shared" si="34"/>
        <v>0</v>
      </c>
      <c r="BF192" s="143">
        <f t="shared" si="35"/>
        <v>0</v>
      </c>
      <c r="BG192" s="143">
        <f t="shared" si="36"/>
        <v>0</v>
      </c>
      <c r="BH192" s="143">
        <f t="shared" si="37"/>
        <v>0</v>
      </c>
      <c r="BI192" s="143">
        <f t="shared" si="38"/>
        <v>0</v>
      </c>
      <c r="BJ192" s="19" t="s">
        <v>102</v>
      </c>
      <c r="BK192" s="143">
        <f t="shared" si="39"/>
        <v>0</v>
      </c>
      <c r="BL192" s="19" t="s">
        <v>272</v>
      </c>
      <c r="BM192" s="19" t="s">
        <v>471</v>
      </c>
    </row>
    <row r="193" spans="2:65" s="1" customFormat="1" ht="38.25" customHeight="1">
      <c r="B193" s="134"/>
      <c r="C193" s="135" t="s">
        <v>472</v>
      </c>
      <c r="D193" s="135" t="s">
        <v>268</v>
      </c>
      <c r="E193" s="136" t="s">
        <v>473</v>
      </c>
      <c r="F193" s="219" t="s">
        <v>474</v>
      </c>
      <c r="G193" s="219"/>
      <c r="H193" s="219"/>
      <c r="I193" s="219"/>
      <c r="J193" s="137" t="s">
        <v>271</v>
      </c>
      <c r="K193" s="138">
        <v>11.819000000000001</v>
      </c>
      <c r="L193" s="220"/>
      <c r="M193" s="220"/>
      <c r="N193" s="220">
        <f t="shared" si="30"/>
        <v>0</v>
      </c>
      <c r="O193" s="220"/>
      <c r="P193" s="220"/>
      <c r="Q193" s="220"/>
      <c r="R193" s="139"/>
      <c r="T193" s="140" t="s">
        <v>5</v>
      </c>
      <c r="U193" s="38" t="s">
        <v>42</v>
      </c>
      <c r="V193" s="141">
        <v>0.38200000000000001</v>
      </c>
      <c r="W193" s="141">
        <f t="shared" si="31"/>
        <v>4.5148580000000003</v>
      </c>
      <c r="X193" s="141">
        <v>0</v>
      </c>
      <c r="Y193" s="141">
        <f t="shared" si="32"/>
        <v>0</v>
      </c>
      <c r="Z193" s="141">
        <v>0</v>
      </c>
      <c r="AA193" s="142">
        <f t="shared" si="33"/>
        <v>0</v>
      </c>
      <c r="AR193" s="19" t="s">
        <v>272</v>
      </c>
      <c r="AT193" s="19" t="s">
        <v>268</v>
      </c>
      <c r="AU193" s="19" t="s">
        <v>102</v>
      </c>
      <c r="AY193" s="19" t="s">
        <v>267</v>
      </c>
      <c r="BE193" s="143">
        <f t="shared" si="34"/>
        <v>0</v>
      </c>
      <c r="BF193" s="143">
        <f t="shared" si="35"/>
        <v>0</v>
      </c>
      <c r="BG193" s="143">
        <f t="shared" si="36"/>
        <v>0</v>
      </c>
      <c r="BH193" s="143">
        <f t="shared" si="37"/>
        <v>0</v>
      </c>
      <c r="BI193" s="143">
        <f t="shared" si="38"/>
        <v>0</v>
      </c>
      <c r="BJ193" s="19" t="s">
        <v>102</v>
      </c>
      <c r="BK193" s="143">
        <f t="shared" si="39"/>
        <v>0</v>
      </c>
      <c r="BL193" s="19" t="s">
        <v>272</v>
      </c>
      <c r="BM193" s="19" t="s">
        <v>475</v>
      </c>
    </row>
    <row r="194" spans="2:65" s="1" customFormat="1" ht="25.5" customHeight="1">
      <c r="B194" s="134"/>
      <c r="C194" s="135" t="s">
        <v>476</v>
      </c>
      <c r="D194" s="135" t="s">
        <v>268</v>
      </c>
      <c r="E194" s="136" t="s">
        <v>477</v>
      </c>
      <c r="F194" s="219" t="s">
        <v>478</v>
      </c>
      <c r="G194" s="219"/>
      <c r="H194" s="219"/>
      <c r="I194" s="219"/>
      <c r="J194" s="137" t="s">
        <v>271</v>
      </c>
      <c r="K194" s="138">
        <v>60.3</v>
      </c>
      <c r="L194" s="220"/>
      <c r="M194" s="220"/>
      <c r="N194" s="220">
        <f t="shared" si="30"/>
        <v>0</v>
      </c>
      <c r="O194" s="220"/>
      <c r="P194" s="220"/>
      <c r="Q194" s="220"/>
      <c r="R194" s="139"/>
      <c r="T194" s="140" t="s">
        <v>5</v>
      </c>
      <c r="U194" s="38" t="s">
        <v>42</v>
      </c>
      <c r="V194" s="141">
        <v>0.13600000000000001</v>
      </c>
      <c r="W194" s="141">
        <f t="shared" si="31"/>
        <v>8.200800000000001</v>
      </c>
      <c r="X194" s="141">
        <v>2.3E-3</v>
      </c>
      <c r="Y194" s="141">
        <f t="shared" si="32"/>
        <v>0.13868999999999998</v>
      </c>
      <c r="Z194" s="141">
        <v>0</v>
      </c>
      <c r="AA194" s="142">
        <f t="shared" si="33"/>
        <v>0</v>
      </c>
      <c r="AR194" s="19" t="s">
        <v>272</v>
      </c>
      <c r="AT194" s="19" t="s">
        <v>268</v>
      </c>
      <c r="AU194" s="19" t="s">
        <v>102</v>
      </c>
      <c r="AY194" s="19" t="s">
        <v>267</v>
      </c>
      <c r="BE194" s="143">
        <f t="shared" si="34"/>
        <v>0</v>
      </c>
      <c r="BF194" s="143">
        <f t="shared" si="35"/>
        <v>0</v>
      </c>
      <c r="BG194" s="143">
        <f t="shared" si="36"/>
        <v>0</v>
      </c>
      <c r="BH194" s="143">
        <f t="shared" si="37"/>
        <v>0</v>
      </c>
      <c r="BI194" s="143">
        <f t="shared" si="38"/>
        <v>0</v>
      </c>
      <c r="BJ194" s="19" t="s">
        <v>102</v>
      </c>
      <c r="BK194" s="143">
        <f t="shared" si="39"/>
        <v>0</v>
      </c>
      <c r="BL194" s="19" t="s">
        <v>272</v>
      </c>
      <c r="BM194" s="19" t="s">
        <v>479</v>
      </c>
    </row>
    <row r="195" spans="2:65" s="1" customFormat="1" ht="16.5" customHeight="1">
      <c r="B195" s="134"/>
      <c r="C195" s="144" t="s">
        <v>480</v>
      </c>
      <c r="D195" s="144" t="s">
        <v>315</v>
      </c>
      <c r="E195" s="145" t="s">
        <v>316</v>
      </c>
      <c r="F195" s="221" t="s">
        <v>317</v>
      </c>
      <c r="G195" s="221"/>
      <c r="H195" s="221"/>
      <c r="I195" s="221"/>
      <c r="J195" s="146" t="s">
        <v>271</v>
      </c>
      <c r="K195" s="147">
        <v>61.506</v>
      </c>
      <c r="L195" s="222"/>
      <c r="M195" s="222"/>
      <c r="N195" s="222">
        <f t="shared" si="30"/>
        <v>0</v>
      </c>
      <c r="O195" s="220"/>
      <c r="P195" s="220"/>
      <c r="Q195" s="220"/>
      <c r="R195" s="139"/>
      <c r="T195" s="140" t="s">
        <v>5</v>
      </c>
      <c r="U195" s="38" t="s">
        <v>42</v>
      </c>
      <c r="V195" s="141">
        <v>0</v>
      </c>
      <c r="W195" s="141">
        <f t="shared" si="31"/>
        <v>0</v>
      </c>
      <c r="X195" s="141">
        <v>4.0000000000000002E-4</v>
      </c>
      <c r="Y195" s="141">
        <f t="shared" si="32"/>
        <v>2.46024E-2</v>
      </c>
      <c r="Z195" s="141">
        <v>0</v>
      </c>
      <c r="AA195" s="142">
        <f t="shared" si="33"/>
        <v>0</v>
      </c>
      <c r="AR195" s="19" t="s">
        <v>297</v>
      </c>
      <c r="AT195" s="19" t="s">
        <v>315</v>
      </c>
      <c r="AU195" s="19" t="s">
        <v>102</v>
      </c>
      <c r="AY195" s="19" t="s">
        <v>267</v>
      </c>
      <c r="BE195" s="143">
        <f t="shared" si="34"/>
        <v>0</v>
      </c>
      <c r="BF195" s="143">
        <f t="shared" si="35"/>
        <v>0</v>
      </c>
      <c r="BG195" s="143">
        <f t="shared" si="36"/>
        <v>0</v>
      </c>
      <c r="BH195" s="143">
        <f t="shared" si="37"/>
        <v>0</v>
      </c>
      <c r="BI195" s="143">
        <f t="shared" si="38"/>
        <v>0</v>
      </c>
      <c r="BJ195" s="19" t="s">
        <v>102</v>
      </c>
      <c r="BK195" s="143">
        <f t="shared" si="39"/>
        <v>0</v>
      </c>
      <c r="BL195" s="19" t="s">
        <v>272</v>
      </c>
      <c r="BM195" s="19" t="s">
        <v>481</v>
      </c>
    </row>
    <row r="196" spans="2:65" s="10" customFormat="1" ht="29.85" customHeight="1">
      <c r="B196" s="124"/>
      <c r="D196" s="133" t="s">
        <v>230</v>
      </c>
      <c r="E196" s="133"/>
      <c r="F196" s="133"/>
      <c r="G196" s="133"/>
      <c r="H196" s="133"/>
      <c r="I196" s="133"/>
      <c r="J196" s="133"/>
      <c r="K196" s="133"/>
      <c r="L196" s="133"/>
      <c r="M196" s="133"/>
      <c r="N196" s="208">
        <f>BK196</f>
        <v>0</v>
      </c>
      <c r="O196" s="209"/>
      <c r="P196" s="209"/>
      <c r="Q196" s="209"/>
      <c r="R196" s="126"/>
      <c r="T196" s="127"/>
      <c r="W196" s="128">
        <f>W197</f>
        <v>1.3265999999999998</v>
      </c>
      <c r="Y196" s="128">
        <f>Y197</f>
        <v>12.606921</v>
      </c>
      <c r="AA196" s="129">
        <f>AA197</f>
        <v>0</v>
      </c>
      <c r="AR196" s="130" t="s">
        <v>83</v>
      </c>
      <c r="AT196" s="131" t="s">
        <v>74</v>
      </c>
      <c r="AU196" s="131" t="s">
        <v>83</v>
      </c>
      <c r="AY196" s="130" t="s">
        <v>267</v>
      </c>
      <c r="BK196" s="132">
        <f>BK197</f>
        <v>0</v>
      </c>
    </row>
    <row r="197" spans="2:65" s="1" customFormat="1" ht="25.5" customHeight="1">
      <c r="B197" s="134"/>
      <c r="C197" s="135" t="s">
        <v>482</v>
      </c>
      <c r="D197" s="135" t="s">
        <v>268</v>
      </c>
      <c r="E197" s="136" t="s">
        <v>483</v>
      </c>
      <c r="F197" s="219" t="s">
        <v>484</v>
      </c>
      <c r="G197" s="219"/>
      <c r="H197" s="219"/>
      <c r="I197" s="219"/>
      <c r="J197" s="137" t="s">
        <v>271</v>
      </c>
      <c r="K197" s="138">
        <v>60.3</v>
      </c>
      <c r="L197" s="220"/>
      <c r="M197" s="220"/>
      <c r="N197" s="220">
        <f>ROUND(L197*K197,2)</f>
        <v>0</v>
      </c>
      <c r="O197" s="220"/>
      <c r="P197" s="220"/>
      <c r="Q197" s="220"/>
      <c r="R197" s="139"/>
      <c r="T197" s="140" t="s">
        <v>5</v>
      </c>
      <c r="U197" s="38" t="s">
        <v>42</v>
      </c>
      <c r="V197" s="141">
        <v>2.1999999999999999E-2</v>
      </c>
      <c r="W197" s="141">
        <f>V197*K197</f>
        <v>1.3265999999999998</v>
      </c>
      <c r="X197" s="141">
        <v>0.20907000000000001</v>
      </c>
      <c r="Y197" s="141">
        <f>X197*K197</f>
        <v>12.606921</v>
      </c>
      <c r="Z197" s="141">
        <v>0</v>
      </c>
      <c r="AA197" s="142">
        <f>Z197*K197</f>
        <v>0</v>
      </c>
      <c r="AR197" s="19" t="s">
        <v>272</v>
      </c>
      <c r="AT197" s="19" t="s">
        <v>268</v>
      </c>
      <c r="AU197" s="19" t="s">
        <v>102</v>
      </c>
      <c r="AY197" s="19" t="s">
        <v>267</v>
      </c>
      <c r="BE197" s="143">
        <f>IF(U197="základná",N197,0)</f>
        <v>0</v>
      </c>
      <c r="BF197" s="143">
        <f>IF(U197="znížená",N197,0)</f>
        <v>0</v>
      </c>
      <c r="BG197" s="143">
        <f>IF(U197="zákl. prenesená",N197,0)</f>
        <v>0</v>
      </c>
      <c r="BH197" s="143">
        <f>IF(U197="zníž. prenesená",N197,0)</f>
        <v>0</v>
      </c>
      <c r="BI197" s="143">
        <f>IF(U197="nulová",N197,0)</f>
        <v>0</v>
      </c>
      <c r="BJ197" s="19" t="s">
        <v>102</v>
      </c>
      <c r="BK197" s="143">
        <f>ROUND(L197*K197,2)</f>
        <v>0</v>
      </c>
      <c r="BL197" s="19" t="s">
        <v>272</v>
      </c>
      <c r="BM197" s="19" t="s">
        <v>485</v>
      </c>
    </row>
    <row r="198" spans="2:65" s="10" customFormat="1" ht="29.85" customHeight="1">
      <c r="B198" s="124"/>
      <c r="D198" s="133" t="s">
        <v>231</v>
      </c>
      <c r="E198" s="133"/>
      <c r="F198" s="133"/>
      <c r="G198" s="133"/>
      <c r="H198" s="133"/>
      <c r="I198" s="133"/>
      <c r="J198" s="133"/>
      <c r="K198" s="133"/>
      <c r="L198" s="133"/>
      <c r="M198" s="133"/>
      <c r="N198" s="208">
        <f>BK198</f>
        <v>0</v>
      </c>
      <c r="O198" s="209"/>
      <c r="P198" s="209"/>
      <c r="Q198" s="209"/>
      <c r="R198" s="126"/>
      <c r="T198" s="127"/>
      <c r="W198" s="128">
        <f>SUM(W199:W231)</f>
        <v>10748.41797524</v>
      </c>
      <c r="Y198" s="128">
        <f>SUM(Y199:Y231)</f>
        <v>504.66392897999987</v>
      </c>
      <c r="AA198" s="129">
        <f>SUM(AA199:AA231)</f>
        <v>0</v>
      </c>
      <c r="AR198" s="130" t="s">
        <v>83</v>
      </c>
      <c r="AT198" s="131" t="s">
        <v>74</v>
      </c>
      <c r="AU198" s="131" t="s">
        <v>83</v>
      </c>
      <c r="AY198" s="130" t="s">
        <v>267</v>
      </c>
      <c r="BK198" s="132">
        <f>SUM(BK199:BK231)</f>
        <v>0</v>
      </c>
    </row>
    <row r="199" spans="2:65" s="1" customFormat="1" ht="25.5" customHeight="1">
      <c r="B199" s="134"/>
      <c r="C199" s="135" t="s">
        <v>486</v>
      </c>
      <c r="D199" s="135" t="s">
        <v>268</v>
      </c>
      <c r="E199" s="136" t="s">
        <v>487</v>
      </c>
      <c r="F199" s="219" t="s">
        <v>488</v>
      </c>
      <c r="G199" s="219"/>
      <c r="H199" s="219"/>
      <c r="I199" s="219"/>
      <c r="J199" s="137" t="s">
        <v>271</v>
      </c>
      <c r="K199" s="138">
        <v>176.29599999999999</v>
      </c>
      <c r="L199" s="220"/>
      <c r="M199" s="220"/>
      <c r="N199" s="220">
        <f t="shared" ref="N199:N231" si="40">ROUND(L199*K199,2)</f>
        <v>0</v>
      </c>
      <c r="O199" s="220"/>
      <c r="P199" s="220"/>
      <c r="Q199" s="220"/>
      <c r="R199" s="139"/>
      <c r="T199" s="140" t="s">
        <v>5</v>
      </c>
      <c r="U199" s="38" t="s">
        <v>42</v>
      </c>
      <c r="V199" s="141">
        <v>8.2000000000000003E-2</v>
      </c>
      <c r="W199" s="141">
        <f t="shared" ref="W199:W231" si="41">V199*K199</f>
        <v>14.456272</v>
      </c>
      <c r="X199" s="141">
        <v>8.0000000000000007E-5</v>
      </c>
      <c r="Y199" s="141">
        <f t="shared" ref="Y199:Y231" si="42">X199*K199</f>
        <v>1.410368E-2</v>
      </c>
      <c r="Z199" s="141">
        <v>0</v>
      </c>
      <c r="AA199" s="142">
        <f t="shared" ref="AA199:AA231" si="43">Z199*K199</f>
        <v>0</v>
      </c>
      <c r="AR199" s="19" t="s">
        <v>272</v>
      </c>
      <c r="AT199" s="19" t="s">
        <v>268</v>
      </c>
      <c r="AU199" s="19" t="s">
        <v>102</v>
      </c>
      <c r="AY199" s="19" t="s">
        <v>267</v>
      </c>
      <c r="BE199" s="143">
        <f t="shared" ref="BE199:BE231" si="44">IF(U199="základná",N199,0)</f>
        <v>0</v>
      </c>
      <c r="BF199" s="143">
        <f t="shared" ref="BF199:BF231" si="45">IF(U199="znížená",N199,0)</f>
        <v>0</v>
      </c>
      <c r="BG199" s="143">
        <f t="shared" ref="BG199:BG231" si="46">IF(U199="zákl. prenesená",N199,0)</f>
        <v>0</v>
      </c>
      <c r="BH199" s="143">
        <f t="shared" ref="BH199:BH231" si="47">IF(U199="zníž. prenesená",N199,0)</f>
        <v>0</v>
      </c>
      <c r="BI199" s="143">
        <f t="shared" ref="BI199:BI231" si="48">IF(U199="nulová",N199,0)</f>
        <v>0</v>
      </c>
      <c r="BJ199" s="19" t="s">
        <v>102</v>
      </c>
      <c r="BK199" s="143">
        <f t="shared" ref="BK199:BK231" si="49">ROUND(L199*K199,2)</f>
        <v>0</v>
      </c>
      <c r="BL199" s="19" t="s">
        <v>272</v>
      </c>
      <c r="BM199" s="19" t="s">
        <v>489</v>
      </c>
    </row>
    <row r="200" spans="2:65" s="1" customFormat="1" ht="25.5" customHeight="1">
      <c r="B200" s="134"/>
      <c r="C200" s="135" t="s">
        <v>490</v>
      </c>
      <c r="D200" s="135" t="s">
        <v>268</v>
      </c>
      <c r="E200" s="136" t="s">
        <v>491</v>
      </c>
      <c r="F200" s="219" t="s">
        <v>492</v>
      </c>
      <c r="G200" s="219"/>
      <c r="H200" s="219"/>
      <c r="I200" s="219"/>
      <c r="J200" s="137" t="s">
        <v>271</v>
      </c>
      <c r="K200" s="138">
        <v>421.12</v>
      </c>
      <c r="L200" s="220"/>
      <c r="M200" s="220"/>
      <c r="N200" s="220">
        <f t="shared" si="40"/>
        <v>0</v>
      </c>
      <c r="O200" s="220"/>
      <c r="P200" s="220"/>
      <c r="Q200" s="220"/>
      <c r="R200" s="139"/>
      <c r="T200" s="140" t="s">
        <v>5</v>
      </c>
      <c r="U200" s="38" t="s">
        <v>42</v>
      </c>
      <c r="V200" s="141">
        <v>0.112</v>
      </c>
      <c r="W200" s="141">
        <f t="shared" si="41"/>
        <v>47.165440000000004</v>
      </c>
      <c r="X200" s="141">
        <v>1.3600000000000001E-3</v>
      </c>
      <c r="Y200" s="141">
        <f t="shared" si="42"/>
        <v>0.5727232000000001</v>
      </c>
      <c r="Z200" s="141">
        <v>0</v>
      </c>
      <c r="AA200" s="142">
        <f t="shared" si="43"/>
        <v>0</v>
      </c>
      <c r="AR200" s="19" t="s">
        <v>272</v>
      </c>
      <c r="AT200" s="19" t="s">
        <v>268</v>
      </c>
      <c r="AU200" s="19" t="s">
        <v>102</v>
      </c>
      <c r="AY200" s="19" t="s">
        <v>267</v>
      </c>
      <c r="BE200" s="143">
        <f t="shared" si="44"/>
        <v>0</v>
      </c>
      <c r="BF200" s="143">
        <f t="shared" si="45"/>
        <v>0</v>
      </c>
      <c r="BG200" s="143">
        <f t="shared" si="46"/>
        <v>0</v>
      </c>
      <c r="BH200" s="143">
        <f t="shared" si="47"/>
        <v>0</v>
      </c>
      <c r="BI200" s="143">
        <f t="shared" si="48"/>
        <v>0</v>
      </c>
      <c r="BJ200" s="19" t="s">
        <v>102</v>
      </c>
      <c r="BK200" s="143">
        <f t="shared" si="49"/>
        <v>0</v>
      </c>
      <c r="BL200" s="19" t="s">
        <v>272</v>
      </c>
      <c r="BM200" s="19" t="s">
        <v>493</v>
      </c>
    </row>
    <row r="201" spans="2:65" s="1" customFormat="1" ht="25.5" customHeight="1">
      <c r="B201" s="134"/>
      <c r="C201" s="135" t="s">
        <v>494</v>
      </c>
      <c r="D201" s="135" t="s">
        <v>268</v>
      </c>
      <c r="E201" s="136" t="s">
        <v>495</v>
      </c>
      <c r="F201" s="219" t="s">
        <v>496</v>
      </c>
      <c r="G201" s="219"/>
      <c r="H201" s="219"/>
      <c r="I201" s="219"/>
      <c r="J201" s="137" t="s">
        <v>271</v>
      </c>
      <c r="K201" s="138">
        <v>421.12</v>
      </c>
      <c r="L201" s="220"/>
      <c r="M201" s="220"/>
      <c r="N201" s="220">
        <f t="shared" si="40"/>
        <v>0</v>
      </c>
      <c r="O201" s="220"/>
      <c r="P201" s="220"/>
      <c r="Q201" s="220"/>
      <c r="R201" s="139"/>
      <c r="T201" s="140" t="s">
        <v>5</v>
      </c>
      <c r="U201" s="38" t="s">
        <v>42</v>
      </c>
      <c r="V201" s="141">
        <v>0.438</v>
      </c>
      <c r="W201" s="141">
        <f t="shared" si="41"/>
        <v>184.45056</v>
      </c>
      <c r="X201" s="141">
        <v>9.0500000000000008E-3</v>
      </c>
      <c r="Y201" s="141">
        <f t="shared" si="42"/>
        <v>3.8111360000000003</v>
      </c>
      <c r="Z201" s="141">
        <v>0</v>
      </c>
      <c r="AA201" s="142">
        <f t="shared" si="43"/>
        <v>0</v>
      </c>
      <c r="AR201" s="19" t="s">
        <v>272</v>
      </c>
      <c r="AT201" s="19" t="s">
        <v>268</v>
      </c>
      <c r="AU201" s="19" t="s">
        <v>102</v>
      </c>
      <c r="AY201" s="19" t="s">
        <v>267</v>
      </c>
      <c r="BE201" s="143">
        <f t="shared" si="44"/>
        <v>0</v>
      </c>
      <c r="BF201" s="143">
        <f t="shared" si="45"/>
        <v>0</v>
      </c>
      <c r="BG201" s="143">
        <f t="shared" si="46"/>
        <v>0</v>
      </c>
      <c r="BH201" s="143">
        <f t="shared" si="47"/>
        <v>0</v>
      </c>
      <c r="BI201" s="143">
        <f t="shared" si="48"/>
        <v>0</v>
      </c>
      <c r="BJ201" s="19" t="s">
        <v>102</v>
      </c>
      <c r="BK201" s="143">
        <f t="shared" si="49"/>
        <v>0</v>
      </c>
      <c r="BL201" s="19" t="s">
        <v>272</v>
      </c>
      <c r="BM201" s="19" t="s">
        <v>497</v>
      </c>
    </row>
    <row r="202" spans="2:65" s="1" customFormat="1" ht="25.5" customHeight="1">
      <c r="B202" s="134"/>
      <c r="C202" s="135" t="s">
        <v>498</v>
      </c>
      <c r="D202" s="135" t="s">
        <v>268</v>
      </c>
      <c r="E202" s="136" t="s">
        <v>499</v>
      </c>
      <c r="F202" s="219" t="s">
        <v>500</v>
      </c>
      <c r="G202" s="219"/>
      <c r="H202" s="219"/>
      <c r="I202" s="219"/>
      <c r="J202" s="137" t="s">
        <v>271</v>
      </c>
      <c r="K202" s="138">
        <v>532.5</v>
      </c>
      <c r="L202" s="220"/>
      <c r="M202" s="220"/>
      <c r="N202" s="220">
        <f t="shared" si="40"/>
        <v>0</v>
      </c>
      <c r="O202" s="220"/>
      <c r="P202" s="220"/>
      <c r="Q202" s="220"/>
      <c r="R202" s="139"/>
      <c r="T202" s="140" t="s">
        <v>5</v>
      </c>
      <c r="U202" s="38" t="s">
        <v>42</v>
      </c>
      <c r="V202" s="141">
        <v>0.58499999999999996</v>
      </c>
      <c r="W202" s="141">
        <f t="shared" si="41"/>
        <v>311.51249999999999</v>
      </c>
      <c r="X202" s="141">
        <v>7.5520000000000004E-2</v>
      </c>
      <c r="Y202" s="141">
        <f t="shared" si="42"/>
        <v>40.214400000000005</v>
      </c>
      <c r="Z202" s="141">
        <v>0</v>
      </c>
      <c r="AA202" s="142">
        <f t="shared" si="43"/>
        <v>0</v>
      </c>
      <c r="AR202" s="19" t="s">
        <v>272</v>
      </c>
      <c r="AT202" s="19" t="s">
        <v>268</v>
      </c>
      <c r="AU202" s="19" t="s">
        <v>102</v>
      </c>
      <c r="AY202" s="19" t="s">
        <v>267</v>
      </c>
      <c r="BE202" s="143">
        <f t="shared" si="44"/>
        <v>0</v>
      </c>
      <c r="BF202" s="143">
        <f t="shared" si="45"/>
        <v>0</v>
      </c>
      <c r="BG202" s="143">
        <f t="shared" si="46"/>
        <v>0</v>
      </c>
      <c r="BH202" s="143">
        <f t="shared" si="47"/>
        <v>0</v>
      </c>
      <c r="BI202" s="143">
        <f t="shared" si="48"/>
        <v>0</v>
      </c>
      <c r="BJ202" s="19" t="s">
        <v>102</v>
      </c>
      <c r="BK202" s="143">
        <f t="shared" si="49"/>
        <v>0</v>
      </c>
      <c r="BL202" s="19" t="s">
        <v>272</v>
      </c>
      <c r="BM202" s="19" t="s">
        <v>501</v>
      </c>
    </row>
    <row r="203" spans="2:65" s="1" customFormat="1" ht="25.5" customHeight="1">
      <c r="B203" s="134"/>
      <c r="C203" s="135" t="s">
        <v>502</v>
      </c>
      <c r="D203" s="135" t="s">
        <v>268</v>
      </c>
      <c r="E203" s="136" t="s">
        <v>503</v>
      </c>
      <c r="F203" s="219" t="s">
        <v>504</v>
      </c>
      <c r="G203" s="219"/>
      <c r="H203" s="219"/>
      <c r="I203" s="219"/>
      <c r="J203" s="137" t="s">
        <v>322</v>
      </c>
      <c r="K203" s="138">
        <v>756.8</v>
      </c>
      <c r="L203" s="220"/>
      <c r="M203" s="220"/>
      <c r="N203" s="220">
        <f t="shared" si="40"/>
        <v>0</v>
      </c>
      <c r="O203" s="220"/>
      <c r="P203" s="220"/>
      <c r="Q203" s="220"/>
      <c r="R203" s="139"/>
      <c r="T203" s="140" t="s">
        <v>5</v>
      </c>
      <c r="U203" s="38" t="s">
        <v>42</v>
      </c>
      <c r="V203" s="141">
        <v>0.14599999999999999</v>
      </c>
      <c r="W203" s="141">
        <f t="shared" si="41"/>
        <v>110.49279999999999</v>
      </c>
      <c r="X203" s="141">
        <v>2.8E-3</v>
      </c>
      <c r="Y203" s="141">
        <f t="shared" si="42"/>
        <v>2.11904</v>
      </c>
      <c r="Z203" s="141">
        <v>0</v>
      </c>
      <c r="AA203" s="142">
        <f t="shared" si="43"/>
        <v>0</v>
      </c>
      <c r="AR203" s="19" t="s">
        <v>272</v>
      </c>
      <c r="AT203" s="19" t="s">
        <v>268</v>
      </c>
      <c r="AU203" s="19" t="s">
        <v>102</v>
      </c>
      <c r="AY203" s="19" t="s">
        <v>267</v>
      </c>
      <c r="BE203" s="143">
        <f t="shared" si="44"/>
        <v>0</v>
      </c>
      <c r="BF203" s="143">
        <f t="shared" si="45"/>
        <v>0</v>
      </c>
      <c r="BG203" s="143">
        <f t="shared" si="46"/>
        <v>0</v>
      </c>
      <c r="BH203" s="143">
        <f t="shared" si="47"/>
        <v>0</v>
      </c>
      <c r="BI203" s="143">
        <f t="shared" si="48"/>
        <v>0</v>
      </c>
      <c r="BJ203" s="19" t="s">
        <v>102</v>
      </c>
      <c r="BK203" s="143">
        <f t="shared" si="49"/>
        <v>0</v>
      </c>
      <c r="BL203" s="19" t="s">
        <v>272</v>
      </c>
      <c r="BM203" s="19" t="s">
        <v>505</v>
      </c>
    </row>
    <row r="204" spans="2:65" s="1" customFormat="1" ht="25.5" customHeight="1">
      <c r="B204" s="134"/>
      <c r="C204" s="135" t="s">
        <v>506</v>
      </c>
      <c r="D204" s="135" t="s">
        <v>268</v>
      </c>
      <c r="E204" s="136" t="s">
        <v>507</v>
      </c>
      <c r="F204" s="219" t="s">
        <v>508</v>
      </c>
      <c r="G204" s="219"/>
      <c r="H204" s="219"/>
      <c r="I204" s="219"/>
      <c r="J204" s="137" t="s">
        <v>271</v>
      </c>
      <c r="K204" s="138">
        <v>5904.4009999999998</v>
      </c>
      <c r="L204" s="220"/>
      <c r="M204" s="220"/>
      <c r="N204" s="220">
        <f t="shared" si="40"/>
        <v>0</v>
      </c>
      <c r="O204" s="220"/>
      <c r="P204" s="220"/>
      <c r="Q204" s="220"/>
      <c r="R204" s="139"/>
      <c r="T204" s="140" t="s">
        <v>5</v>
      </c>
      <c r="U204" s="38" t="s">
        <v>42</v>
      </c>
      <c r="V204" s="141">
        <v>5.1999999999999998E-2</v>
      </c>
      <c r="W204" s="141">
        <f t="shared" si="41"/>
        <v>307.02885199999997</v>
      </c>
      <c r="X204" s="141">
        <v>4.2000000000000002E-4</v>
      </c>
      <c r="Y204" s="141">
        <f t="shared" si="42"/>
        <v>2.4798484200000002</v>
      </c>
      <c r="Z204" s="141">
        <v>0</v>
      </c>
      <c r="AA204" s="142">
        <f t="shared" si="43"/>
        <v>0</v>
      </c>
      <c r="AR204" s="19" t="s">
        <v>272</v>
      </c>
      <c r="AT204" s="19" t="s">
        <v>268</v>
      </c>
      <c r="AU204" s="19" t="s">
        <v>102</v>
      </c>
      <c r="AY204" s="19" t="s">
        <v>267</v>
      </c>
      <c r="BE204" s="143">
        <f t="shared" si="44"/>
        <v>0</v>
      </c>
      <c r="BF204" s="143">
        <f t="shared" si="45"/>
        <v>0</v>
      </c>
      <c r="BG204" s="143">
        <f t="shared" si="46"/>
        <v>0</v>
      </c>
      <c r="BH204" s="143">
        <f t="shared" si="47"/>
        <v>0</v>
      </c>
      <c r="BI204" s="143">
        <f t="shared" si="48"/>
        <v>0</v>
      </c>
      <c r="BJ204" s="19" t="s">
        <v>102</v>
      </c>
      <c r="BK204" s="143">
        <f t="shared" si="49"/>
        <v>0</v>
      </c>
      <c r="BL204" s="19" t="s">
        <v>272</v>
      </c>
      <c r="BM204" s="19" t="s">
        <v>509</v>
      </c>
    </row>
    <row r="205" spans="2:65" s="1" customFormat="1" ht="25.5" customHeight="1">
      <c r="B205" s="134"/>
      <c r="C205" s="135" t="s">
        <v>510</v>
      </c>
      <c r="D205" s="135" t="s">
        <v>268</v>
      </c>
      <c r="E205" s="136" t="s">
        <v>511</v>
      </c>
      <c r="F205" s="219" t="s">
        <v>512</v>
      </c>
      <c r="G205" s="219"/>
      <c r="H205" s="219"/>
      <c r="I205" s="219"/>
      <c r="J205" s="137" t="s">
        <v>271</v>
      </c>
      <c r="K205" s="138">
        <v>2533.35</v>
      </c>
      <c r="L205" s="220"/>
      <c r="M205" s="220"/>
      <c r="N205" s="220">
        <f t="shared" si="40"/>
        <v>0</v>
      </c>
      <c r="O205" s="220"/>
      <c r="P205" s="220"/>
      <c r="Q205" s="220"/>
      <c r="R205" s="139"/>
      <c r="T205" s="140" t="s">
        <v>5</v>
      </c>
      <c r="U205" s="38" t="s">
        <v>42</v>
      </c>
      <c r="V205" s="141">
        <v>0.104</v>
      </c>
      <c r="W205" s="141">
        <f t="shared" si="41"/>
        <v>263.46839999999997</v>
      </c>
      <c r="X205" s="141">
        <v>5.2999999999999998E-4</v>
      </c>
      <c r="Y205" s="141">
        <f t="shared" si="42"/>
        <v>1.3426754999999999</v>
      </c>
      <c r="Z205" s="141">
        <v>0</v>
      </c>
      <c r="AA205" s="142">
        <f t="shared" si="43"/>
        <v>0</v>
      </c>
      <c r="AR205" s="19" t="s">
        <v>272</v>
      </c>
      <c r="AT205" s="19" t="s">
        <v>268</v>
      </c>
      <c r="AU205" s="19" t="s">
        <v>102</v>
      </c>
      <c r="AY205" s="19" t="s">
        <v>267</v>
      </c>
      <c r="BE205" s="143">
        <f t="shared" si="44"/>
        <v>0</v>
      </c>
      <c r="BF205" s="143">
        <f t="shared" si="45"/>
        <v>0</v>
      </c>
      <c r="BG205" s="143">
        <f t="shared" si="46"/>
        <v>0</v>
      </c>
      <c r="BH205" s="143">
        <f t="shared" si="47"/>
        <v>0</v>
      </c>
      <c r="BI205" s="143">
        <f t="shared" si="48"/>
        <v>0</v>
      </c>
      <c r="BJ205" s="19" t="s">
        <v>102</v>
      </c>
      <c r="BK205" s="143">
        <f t="shared" si="49"/>
        <v>0</v>
      </c>
      <c r="BL205" s="19" t="s">
        <v>272</v>
      </c>
      <c r="BM205" s="19" t="s">
        <v>513</v>
      </c>
    </row>
    <row r="206" spans="2:65" s="1" customFormat="1" ht="38.25" customHeight="1">
      <c r="B206" s="134"/>
      <c r="C206" s="135" t="s">
        <v>514</v>
      </c>
      <c r="D206" s="135" t="s">
        <v>268</v>
      </c>
      <c r="E206" s="136" t="s">
        <v>515</v>
      </c>
      <c r="F206" s="219" t="s">
        <v>516</v>
      </c>
      <c r="G206" s="219"/>
      <c r="H206" s="219"/>
      <c r="I206" s="219"/>
      <c r="J206" s="137" t="s">
        <v>271</v>
      </c>
      <c r="K206" s="138">
        <v>3778.49</v>
      </c>
      <c r="L206" s="220"/>
      <c r="M206" s="220"/>
      <c r="N206" s="220">
        <f t="shared" si="40"/>
        <v>0</v>
      </c>
      <c r="O206" s="220"/>
      <c r="P206" s="220"/>
      <c r="Q206" s="220"/>
      <c r="R206" s="139"/>
      <c r="T206" s="140" t="s">
        <v>5</v>
      </c>
      <c r="U206" s="38" t="s">
        <v>42</v>
      </c>
      <c r="V206" s="141">
        <v>0.42899999999999999</v>
      </c>
      <c r="W206" s="141">
        <f t="shared" si="41"/>
        <v>1620.9722099999999</v>
      </c>
      <c r="X206" s="141">
        <v>1.6799999999999999E-2</v>
      </c>
      <c r="Y206" s="141">
        <f t="shared" si="42"/>
        <v>63.47863199999999</v>
      </c>
      <c r="Z206" s="141">
        <v>0</v>
      </c>
      <c r="AA206" s="142">
        <f t="shared" si="43"/>
        <v>0</v>
      </c>
      <c r="AR206" s="19" t="s">
        <v>272</v>
      </c>
      <c r="AT206" s="19" t="s">
        <v>268</v>
      </c>
      <c r="AU206" s="19" t="s">
        <v>102</v>
      </c>
      <c r="AY206" s="19" t="s">
        <v>267</v>
      </c>
      <c r="BE206" s="143">
        <f t="shared" si="44"/>
        <v>0</v>
      </c>
      <c r="BF206" s="143">
        <f t="shared" si="45"/>
        <v>0</v>
      </c>
      <c r="BG206" s="143">
        <f t="shared" si="46"/>
        <v>0</v>
      </c>
      <c r="BH206" s="143">
        <f t="shared" si="47"/>
        <v>0</v>
      </c>
      <c r="BI206" s="143">
        <f t="shared" si="48"/>
        <v>0</v>
      </c>
      <c r="BJ206" s="19" t="s">
        <v>102</v>
      </c>
      <c r="BK206" s="143">
        <f t="shared" si="49"/>
        <v>0</v>
      </c>
      <c r="BL206" s="19" t="s">
        <v>272</v>
      </c>
      <c r="BM206" s="19" t="s">
        <v>517</v>
      </c>
    </row>
    <row r="207" spans="2:65" s="1" customFormat="1" ht="38.25" customHeight="1">
      <c r="B207" s="134"/>
      <c r="C207" s="135" t="s">
        <v>518</v>
      </c>
      <c r="D207" s="135" t="s">
        <v>268</v>
      </c>
      <c r="E207" s="136" t="s">
        <v>519</v>
      </c>
      <c r="F207" s="219" t="s">
        <v>520</v>
      </c>
      <c r="G207" s="219"/>
      <c r="H207" s="219"/>
      <c r="I207" s="219"/>
      <c r="J207" s="137" t="s">
        <v>271</v>
      </c>
      <c r="K207" s="138">
        <v>4962.3609999999999</v>
      </c>
      <c r="L207" s="220"/>
      <c r="M207" s="220"/>
      <c r="N207" s="220">
        <f t="shared" si="40"/>
        <v>0</v>
      </c>
      <c r="O207" s="220"/>
      <c r="P207" s="220"/>
      <c r="Q207" s="220"/>
      <c r="R207" s="139"/>
      <c r="T207" s="140" t="s">
        <v>5</v>
      </c>
      <c r="U207" s="38" t="s">
        <v>42</v>
      </c>
      <c r="V207" s="141">
        <v>0.34699999999999998</v>
      </c>
      <c r="W207" s="141">
        <f t="shared" si="41"/>
        <v>1721.9392669999997</v>
      </c>
      <c r="X207" s="141">
        <v>6.3E-3</v>
      </c>
      <c r="Y207" s="141">
        <f t="shared" si="42"/>
        <v>31.2628743</v>
      </c>
      <c r="Z207" s="141">
        <v>0</v>
      </c>
      <c r="AA207" s="142">
        <f t="shared" si="43"/>
        <v>0</v>
      </c>
      <c r="AR207" s="19" t="s">
        <v>272</v>
      </c>
      <c r="AT207" s="19" t="s">
        <v>268</v>
      </c>
      <c r="AU207" s="19" t="s">
        <v>102</v>
      </c>
      <c r="AY207" s="19" t="s">
        <v>267</v>
      </c>
      <c r="BE207" s="143">
        <f t="shared" si="44"/>
        <v>0</v>
      </c>
      <c r="BF207" s="143">
        <f t="shared" si="45"/>
        <v>0</v>
      </c>
      <c r="BG207" s="143">
        <f t="shared" si="46"/>
        <v>0</v>
      </c>
      <c r="BH207" s="143">
        <f t="shared" si="47"/>
        <v>0</v>
      </c>
      <c r="BI207" s="143">
        <f t="shared" si="48"/>
        <v>0</v>
      </c>
      <c r="BJ207" s="19" t="s">
        <v>102</v>
      </c>
      <c r="BK207" s="143">
        <f t="shared" si="49"/>
        <v>0</v>
      </c>
      <c r="BL207" s="19" t="s">
        <v>272</v>
      </c>
      <c r="BM207" s="19" t="s">
        <v>521</v>
      </c>
    </row>
    <row r="208" spans="2:65" s="1" customFormat="1" ht="38.25" customHeight="1">
      <c r="B208" s="134"/>
      <c r="C208" s="135" t="s">
        <v>522</v>
      </c>
      <c r="D208" s="135" t="s">
        <v>268</v>
      </c>
      <c r="E208" s="136" t="s">
        <v>523</v>
      </c>
      <c r="F208" s="219" t="s">
        <v>524</v>
      </c>
      <c r="G208" s="219"/>
      <c r="H208" s="219"/>
      <c r="I208" s="219"/>
      <c r="J208" s="137" t="s">
        <v>322</v>
      </c>
      <c r="K208" s="138">
        <v>685</v>
      </c>
      <c r="L208" s="220"/>
      <c r="M208" s="220"/>
      <c r="N208" s="220">
        <f t="shared" si="40"/>
        <v>0</v>
      </c>
      <c r="O208" s="220"/>
      <c r="P208" s="220"/>
      <c r="Q208" s="220"/>
      <c r="R208" s="139"/>
      <c r="T208" s="140" t="s">
        <v>5</v>
      </c>
      <c r="U208" s="38" t="s">
        <v>42</v>
      </c>
      <c r="V208" s="141">
        <v>0</v>
      </c>
      <c r="W208" s="141">
        <f t="shared" si="41"/>
        <v>0</v>
      </c>
      <c r="X208" s="141">
        <v>4.6000000000000001E-4</v>
      </c>
      <c r="Y208" s="141">
        <f t="shared" si="42"/>
        <v>0.31509999999999999</v>
      </c>
      <c r="Z208" s="141">
        <v>0</v>
      </c>
      <c r="AA208" s="142">
        <f t="shared" si="43"/>
        <v>0</v>
      </c>
      <c r="AR208" s="19" t="s">
        <v>272</v>
      </c>
      <c r="AT208" s="19" t="s">
        <v>268</v>
      </c>
      <c r="AU208" s="19" t="s">
        <v>102</v>
      </c>
      <c r="AY208" s="19" t="s">
        <v>267</v>
      </c>
      <c r="BE208" s="143">
        <f t="shared" si="44"/>
        <v>0</v>
      </c>
      <c r="BF208" s="143">
        <f t="shared" si="45"/>
        <v>0</v>
      </c>
      <c r="BG208" s="143">
        <f t="shared" si="46"/>
        <v>0</v>
      </c>
      <c r="BH208" s="143">
        <f t="shared" si="47"/>
        <v>0</v>
      </c>
      <c r="BI208" s="143">
        <f t="shared" si="48"/>
        <v>0</v>
      </c>
      <c r="BJ208" s="19" t="s">
        <v>102</v>
      </c>
      <c r="BK208" s="143">
        <f t="shared" si="49"/>
        <v>0</v>
      </c>
      <c r="BL208" s="19" t="s">
        <v>272</v>
      </c>
      <c r="BM208" s="19" t="s">
        <v>525</v>
      </c>
    </row>
    <row r="209" spans="2:65" s="1" customFormat="1" ht="25.5" customHeight="1">
      <c r="B209" s="134"/>
      <c r="C209" s="135" t="s">
        <v>526</v>
      </c>
      <c r="D209" s="135" t="s">
        <v>268</v>
      </c>
      <c r="E209" s="136" t="s">
        <v>527</v>
      </c>
      <c r="F209" s="219" t="s">
        <v>528</v>
      </c>
      <c r="G209" s="219"/>
      <c r="H209" s="219"/>
      <c r="I209" s="219"/>
      <c r="J209" s="137" t="s">
        <v>271</v>
      </c>
      <c r="K209" s="138">
        <v>5904.4009999999998</v>
      </c>
      <c r="L209" s="220"/>
      <c r="M209" s="220"/>
      <c r="N209" s="220">
        <f t="shared" si="40"/>
        <v>0</v>
      </c>
      <c r="O209" s="220"/>
      <c r="P209" s="220"/>
      <c r="Q209" s="220"/>
      <c r="R209" s="139"/>
      <c r="T209" s="140" t="s">
        <v>5</v>
      </c>
      <c r="U209" s="38" t="s">
        <v>42</v>
      </c>
      <c r="V209" s="141">
        <v>0.19400000000000001</v>
      </c>
      <c r="W209" s="141">
        <f t="shared" si="41"/>
        <v>1145.453794</v>
      </c>
      <c r="X209" s="141">
        <v>1.9599999999999999E-3</v>
      </c>
      <c r="Y209" s="141">
        <f t="shared" si="42"/>
        <v>11.57262596</v>
      </c>
      <c r="Z209" s="141">
        <v>0</v>
      </c>
      <c r="AA209" s="142">
        <f t="shared" si="43"/>
        <v>0</v>
      </c>
      <c r="AR209" s="19" t="s">
        <v>272</v>
      </c>
      <c r="AT209" s="19" t="s">
        <v>268</v>
      </c>
      <c r="AU209" s="19" t="s">
        <v>102</v>
      </c>
      <c r="AY209" s="19" t="s">
        <v>267</v>
      </c>
      <c r="BE209" s="143">
        <f t="shared" si="44"/>
        <v>0</v>
      </c>
      <c r="BF209" s="143">
        <f t="shared" si="45"/>
        <v>0</v>
      </c>
      <c r="BG209" s="143">
        <f t="shared" si="46"/>
        <v>0</v>
      </c>
      <c r="BH209" s="143">
        <f t="shared" si="47"/>
        <v>0</v>
      </c>
      <c r="BI209" s="143">
        <f t="shared" si="48"/>
        <v>0</v>
      </c>
      <c r="BJ209" s="19" t="s">
        <v>102</v>
      </c>
      <c r="BK209" s="143">
        <f t="shared" si="49"/>
        <v>0</v>
      </c>
      <c r="BL209" s="19" t="s">
        <v>272</v>
      </c>
      <c r="BM209" s="19" t="s">
        <v>529</v>
      </c>
    </row>
    <row r="210" spans="2:65" s="1" customFormat="1" ht="25.5" customHeight="1">
      <c r="B210" s="134"/>
      <c r="C210" s="135" t="s">
        <v>530</v>
      </c>
      <c r="D210" s="135" t="s">
        <v>268</v>
      </c>
      <c r="E210" s="136" t="s">
        <v>531</v>
      </c>
      <c r="F210" s="219" t="s">
        <v>532</v>
      </c>
      <c r="G210" s="219"/>
      <c r="H210" s="219"/>
      <c r="I210" s="219"/>
      <c r="J210" s="137" t="s">
        <v>271</v>
      </c>
      <c r="K210" s="138">
        <v>1196.674</v>
      </c>
      <c r="L210" s="220"/>
      <c r="M210" s="220"/>
      <c r="N210" s="220">
        <f t="shared" si="40"/>
        <v>0</v>
      </c>
      <c r="O210" s="220"/>
      <c r="P210" s="220"/>
      <c r="Q210" s="220"/>
      <c r="R210" s="139"/>
      <c r="T210" s="140" t="s">
        <v>5</v>
      </c>
      <c r="U210" s="38" t="s">
        <v>42</v>
      </c>
      <c r="V210" s="141">
        <v>9.1999999999999998E-2</v>
      </c>
      <c r="W210" s="141">
        <f t="shared" si="41"/>
        <v>110.094008</v>
      </c>
      <c r="X210" s="141">
        <v>1.3600000000000001E-3</v>
      </c>
      <c r="Y210" s="141">
        <f t="shared" si="42"/>
        <v>1.62747664</v>
      </c>
      <c r="Z210" s="141">
        <v>0</v>
      </c>
      <c r="AA210" s="142">
        <f t="shared" si="43"/>
        <v>0</v>
      </c>
      <c r="AR210" s="19" t="s">
        <v>272</v>
      </c>
      <c r="AT210" s="19" t="s">
        <v>268</v>
      </c>
      <c r="AU210" s="19" t="s">
        <v>102</v>
      </c>
      <c r="AY210" s="19" t="s">
        <v>267</v>
      </c>
      <c r="BE210" s="143">
        <f t="shared" si="44"/>
        <v>0</v>
      </c>
      <c r="BF210" s="143">
        <f t="shared" si="45"/>
        <v>0</v>
      </c>
      <c r="BG210" s="143">
        <f t="shared" si="46"/>
        <v>0</v>
      </c>
      <c r="BH210" s="143">
        <f t="shared" si="47"/>
        <v>0</v>
      </c>
      <c r="BI210" s="143">
        <f t="shared" si="48"/>
        <v>0</v>
      </c>
      <c r="BJ210" s="19" t="s">
        <v>102</v>
      </c>
      <c r="BK210" s="143">
        <f t="shared" si="49"/>
        <v>0</v>
      </c>
      <c r="BL210" s="19" t="s">
        <v>272</v>
      </c>
      <c r="BM210" s="19" t="s">
        <v>533</v>
      </c>
    </row>
    <row r="211" spans="2:65" s="1" customFormat="1" ht="25.5" customHeight="1">
      <c r="B211" s="134"/>
      <c r="C211" s="135" t="s">
        <v>534</v>
      </c>
      <c r="D211" s="135" t="s">
        <v>268</v>
      </c>
      <c r="E211" s="136" t="s">
        <v>535</v>
      </c>
      <c r="F211" s="219" t="s">
        <v>536</v>
      </c>
      <c r="G211" s="219"/>
      <c r="H211" s="219"/>
      <c r="I211" s="219"/>
      <c r="J211" s="137" t="s">
        <v>271</v>
      </c>
      <c r="K211" s="138">
        <v>1353.444</v>
      </c>
      <c r="L211" s="220"/>
      <c r="M211" s="220"/>
      <c r="N211" s="220">
        <f t="shared" si="40"/>
        <v>0</v>
      </c>
      <c r="O211" s="220"/>
      <c r="P211" s="220"/>
      <c r="Q211" s="220"/>
      <c r="R211" s="139"/>
      <c r="T211" s="140" t="s">
        <v>5</v>
      </c>
      <c r="U211" s="38" t="s">
        <v>42</v>
      </c>
      <c r="V211" s="141">
        <v>0.35899999999999999</v>
      </c>
      <c r="W211" s="141">
        <f t="shared" si="41"/>
        <v>485.88639599999999</v>
      </c>
      <c r="X211" s="141">
        <v>3.3E-3</v>
      </c>
      <c r="Y211" s="141">
        <f t="shared" si="42"/>
        <v>4.4663652000000003</v>
      </c>
      <c r="Z211" s="141">
        <v>0</v>
      </c>
      <c r="AA211" s="142">
        <f t="shared" si="43"/>
        <v>0</v>
      </c>
      <c r="AR211" s="19" t="s">
        <v>272</v>
      </c>
      <c r="AT211" s="19" t="s">
        <v>268</v>
      </c>
      <c r="AU211" s="19" t="s">
        <v>102</v>
      </c>
      <c r="AY211" s="19" t="s">
        <v>267</v>
      </c>
      <c r="BE211" s="143">
        <f t="shared" si="44"/>
        <v>0</v>
      </c>
      <c r="BF211" s="143">
        <f t="shared" si="45"/>
        <v>0</v>
      </c>
      <c r="BG211" s="143">
        <f t="shared" si="46"/>
        <v>0</v>
      </c>
      <c r="BH211" s="143">
        <f t="shared" si="47"/>
        <v>0</v>
      </c>
      <c r="BI211" s="143">
        <f t="shared" si="48"/>
        <v>0</v>
      </c>
      <c r="BJ211" s="19" t="s">
        <v>102</v>
      </c>
      <c r="BK211" s="143">
        <f t="shared" si="49"/>
        <v>0</v>
      </c>
      <c r="BL211" s="19" t="s">
        <v>272</v>
      </c>
      <c r="BM211" s="19" t="s">
        <v>537</v>
      </c>
    </row>
    <row r="212" spans="2:65" s="1" customFormat="1" ht="25.5" customHeight="1">
      <c r="B212" s="134"/>
      <c r="C212" s="135" t="s">
        <v>538</v>
      </c>
      <c r="D212" s="135" t="s">
        <v>268</v>
      </c>
      <c r="E212" s="136" t="s">
        <v>539</v>
      </c>
      <c r="F212" s="219" t="s">
        <v>540</v>
      </c>
      <c r="G212" s="219"/>
      <c r="H212" s="219"/>
      <c r="I212" s="219"/>
      <c r="J212" s="137" t="s">
        <v>271</v>
      </c>
      <c r="K212" s="138">
        <v>161.03399999999999</v>
      </c>
      <c r="L212" s="220"/>
      <c r="M212" s="220"/>
      <c r="N212" s="220">
        <f t="shared" si="40"/>
        <v>0</v>
      </c>
      <c r="O212" s="220"/>
      <c r="P212" s="220"/>
      <c r="Q212" s="220"/>
      <c r="R212" s="139"/>
      <c r="T212" s="140" t="s">
        <v>5</v>
      </c>
      <c r="U212" s="38" t="s">
        <v>42</v>
      </c>
      <c r="V212" s="141">
        <v>0.41699999999999998</v>
      </c>
      <c r="W212" s="141">
        <f t="shared" si="41"/>
        <v>67.151177999999987</v>
      </c>
      <c r="X212" s="141">
        <v>6.1799999999999997E-3</v>
      </c>
      <c r="Y212" s="141">
        <f t="shared" si="42"/>
        <v>0.99519011999999996</v>
      </c>
      <c r="Z212" s="141">
        <v>0</v>
      </c>
      <c r="AA212" s="142">
        <f t="shared" si="43"/>
        <v>0</v>
      </c>
      <c r="AR212" s="19" t="s">
        <v>272</v>
      </c>
      <c r="AT212" s="19" t="s">
        <v>268</v>
      </c>
      <c r="AU212" s="19" t="s">
        <v>102</v>
      </c>
      <c r="AY212" s="19" t="s">
        <v>267</v>
      </c>
      <c r="BE212" s="143">
        <f t="shared" si="44"/>
        <v>0</v>
      </c>
      <c r="BF212" s="143">
        <f t="shared" si="45"/>
        <v>0</v>
      </c>
      <c r="BG212" s="143">
        <f t="shared" si="46"/>
        <v>0</v>
      </c>
      <c r="BH212" s="143">
        <f t="shared" si="47"/>
        <v>0</v>
      </c>
      <c r="BI212" s="143">
        <f t="shared" si="48"/>
        <v>0</v>
      </c>
      <c r="BJ212" s="19" t="s">
        <v>102</v>
      </c>
      <c r="BK212" s="143">
        <f t="shared" si="49"/>
        <v>0</v>
      </c>
      <c r="BL212" s="19" t="s">
        <v>272</v>
      </c>
      <c r="BM212" s="19" t="s">
        <v>541</v>
      </c>
    </row>
    <row r="213" spans="2:65" s="1" customFormat="1" ht="38.25" customHeight="1">
      <c r="B213" s="134"/>
      <c r="C213" s="135" t="s">
        <v>542</v>
      </c>
      <c r="D213" s="135" t="s">
        <v>268</v>
      </c>
      <c r="E213" s="136" t="s">
        <v>543</v>
      </c>
      <c r="F213" s="219" t="s">
        <v>544</v>
      </c>
      <c r="G213" s="219"/>
      <c r="H213" s="219"/>
      <c r="I213" s="219"/>
      <c r="J213" s="137" t="s">
        <v>271</v>
      </c>
      <c r="K213" s="138">
        <v>478.67</v>
      </c>
      <c r="L213" s="220"/>
      <c r="M213" s="220"/>
      <c r="N213" s="220">
        <f t="shared" si="40"/>
        <v>0</v>
      </c>
      <c r="O213" s="220"/>
      <c r="P213" s="220"/>
      <c r="Q213" s="220"/>
      <c r="R213" s="139"/>
      <c r="T213" s="140" t="s">
        <v>5</v>
      </c>
      <c r="U213" s="38" t="s">
        <v>42</v>
      </c>
      <c r="V213" s="141">
        <v>0.5</v>
      </c>
      <c r="W213" s="141">
        <f t="shared" si="41"/>
        <v>239.33500000000001</v>
      </c>
      <c r="X213" s="141">
        <v>1.9689999999999999E-2</v>
      </c>
      <c r="Y213" s="141">
        <f t="shared" si="42"/>
        <v>9.4250123000000006</v>
      </c>
      <c r="Z213" s="141">
        <v>0</v>
      </c>
      <c r="AA213" s="142">
        <f t="shared" si="43"/>
        <v>0</v>
      </c>
      <c r="AR213" s="19" t="s">
        <v>272</v>
      </c>
      <c r="AT213" s="19" t="s">
        <v>268</v>
      </c>
      <c r="AU213" s="19" t="s">
        <v>102</v>
      </c>
      <c r="AY213" s="19" t="s">
        <v>267</v>
      </c>
      <c r="BE213" s="143">
        <f t="shared" si="44"/>
        <v>0</v>
      </c>
      <c r="BF213" s="143">
        <f t="shared" si="45"/>
        <v>0</v>
      </c>
      <c r="BG213" s="143">
        <f t="shared" si="46"/>
        <v>0</v>
      </c>
      <c r="BH213" s="143">
        <f t="shared" si="47"/>
        <v>0</v>
      </c>
      <c r="BI213" s="143">
        <f t="shared" si="48"/>
        <v>0</v>
      </c>
      <c r="BJ213" s="19" t="s">
        <v>102</v>
      </c>
      <c r="BK213" s="143">
        <f t="shared" si="49"/>
        <v>0</v>
      </c>
      <c r="BL213" s="19" t="s">
        <v>272</v>
      </c>
      <c r="BM213" s="19" t="s">
        <v>545</v>
      </c>
    </row>
    <row r="214" spans="2:65" s="1" customFormat="1" ht="16.5" customHeight="1">
      <c r="B214" s="134"/>
      <c r="C214" s="135" t="s">
        <v>546</v>
      </c>
      <c r="D214" s="135" t="s">
        <v>268</v>
      </c>
      <c r="E214" s="136" t="s">
        <v>547</v>
      </c>
      <c r="F214" s="219" t="s">
        <v>548</v>
      </c>
      <c r="G214" s="219"/>
      <c r="H214" s="219"/>
      <c r="I214" s="219"/>
      <c r="J214" s="137" t="s">
        <v>271</v>
      </c>
      <c r="K214" s="138">
        <v>1196.674</v>
      </c>
      <c r="L214" s="220"/>
      <c r="M214" s="220"/>
      <c r="N214" s="220">
        <f t="shared" si="40"/>
        <v>0</v>
      </c>
      <c r="O214" s="220"/>
      <c r="P214" s="220"/>
      <c r="Q214" s="220"/>
      <c r="R214" s="139"/>
      <c r="T214" s="140" t="s">
        <v>5</v>
      </c>
      <c r="U214" s="38" t="s">
        <v>42</v>
      </c>
      <c r="V214" s="141">
        <v>0.19700000000000001</v>
      </c>
      <c r="W214" s="141">
        <f t="shared" si="41"/>
        <v>235.744778</v>
      </c>
      <c r="X214" s="141">
        <v>0</v>
      </c>
      <c r="Y214" s="141">
        <f t="shared" si="42"/>
        <v>0</v>
      </c>
      <c r="Z214" s="141">
        <v>0</v>
      </c>
      <c r="AA214" s="142">
        <f t="shared" si="43"/>
        <v>0</v>
      </c>
      <c r="AR214" s="19" t="s">
        <v>272</v>
      </c>
      <c r="AT214" s="19" t="s">
        <v>268</v>
      </c>
      <c r="AU214" s="19" t="s">
        <v>102</v>
      </c>
      <c r="AY214" s="19" t="s">
        <v>267</v>
      </c>
      <c r="BE214" s="143">
        <f t="shared" si="44"/>
        <v>0</v>
      </c>
      <c r="BF214" s="143">
        <f t="shared" si="45"/>
        <v>0</v>
      </c>
      <c r="BG214" s="143">
        <f t="shared" si="46"/>
        <v>0</v>
      </c>
      <c r="BH214" s="143">
        <f t="shared" si="47"/>
        <v>0</v>
      </c>
      <c r="BI214" s="143">
        <f t="shared" si="48"/>
        <v>0</v>
      </c>
      <c r="BJ214" s="19" t="s">
        <v>102</v>
      </c>
      <c r="BK214" s="143">
        <f t="shared" si="49"/>
        <v>0</v>
      </c>
      <c r="BL214" s="19" t="s">
        <v>272</v>
      </c>
      <c r="BM214" s="19" t="s">
        <v>549</v>
      </c>
    </row>
    <row r="215" spans="2:65" s="1" customFormat="1" ht="38.25" customHeight="1">
      <c r="B215" s="134"/>
      <c r="C215" s="135" t="s">
        <v>550</v>
      </c>
      <c r="D215" s="135" t="s">
        <v>268</v>
      </c>
      <c r="E215" s="136" t="s">
        <v>551</v>
      </c>
      <c r="F215" s="219" t="s">
        <v>552</v>
      </c>
      <c r="G215" s="219"/>
      <c r="H215" s="219"/>
      <c r="I215" s="219"/>
      <c r="J215" s="137" t="s">
        <v>271</v>
      </c>
      <c r="K215" s="138">
        <v>18.899999999999999</v>
      </c>
      <c r="L215" s="220"/>
      <c r="M215" s="220"/>
      <c r="N215" s="220">
        <f t="shared" si="40"/>
        <v>0</v>
      </c>
      <c r="O215" s="220"/>
      <c r="P215" s="220"/>
      <c r="Q215" s="220"/>
      <c r="R215" s="139"/>
      <c r="T215" s="140" t="s">
        <v>5</v>
      </c>
      <c r="U215" s="38" t="s">
        <v>42</v>
      </c>
      <c r="V215" s="141">
        <v>0.7167</v>
      </c>
      <c r="W215" s="141">
        <f t="shared" si="41"/>
        <v>13.545629999999999</v>
      </c>
      <c r="X215" s="141">
        <v>1.389E-2</v>
      </c>
      <c r="Y215" s="141">
        <f t="shared" si="42"/>
        <v>0.26252099999999995</v>
      </c>
      <c r="Z215" s="141">
        <v>0</v>
      </c>
      <c r="AA215" s="142">
        <f t="shared" si="43"/>
        <v>0</v>
      </c>
      <c r="AR215" s="19" t="s">
        <v>272</v>
      </c>
      <c r="AT215" s="19" t="s">
        <v>268</v>
      </c>
      <c r="AU215" s="19" t="s">
        <v>102</v>
      </c>
      <c r="AY215" s="19" t="s">
        <v>267</v>
      </c>
      <c r="BE215" s="143">
        <f t="shared" si="44"/>
        <v>0</v>
      </c>
      <c r="BF215" s="143">
        <f t="shared" si="45"/>
        <v>0</v>
      </c>
      <c r="BG215" s="143">
        <f t="shared" si="46"/>
        <v>0</v>
      </c>
      <c r="BH215" s="143">
        <f t="shared" si="47"/>
        <v>0</v>
      </c>
      <c r="BI215" s="143">
        <f t="shared" si="48"/>
        <v>0</v>
      </c>
      <c r="BJ215" s="19" t="s">
        <v>102</v>
      </c>
      <c r="BK215" s="143">
        <f t="shared" si="49"/>
        <v>0</v>
      </c>
      <c r="BL215" s="19" t="s">
        <v>272</v>
      </c>
      <c r="BM215" s="19" t="s">
        <v>553</v>
      </c>
    </row>
    <row r="216" spans="2:65" s="1" customFormat="1" ht="25.5" customHeight="1">
      <c r="B216" s="134"/>
      <c r="C216" s="135" t="s">
        <v>554</v>
      </c>
      <c r="D216" s="135" t="s">
        <v>268</v>
      </c>
      <c r="E216" s="136" t="s">
        <v>555</v>
      </c>
      <c r="F216" s="219" t="s">
        <v>556</v>
      </c>
      <c r="G216" s="219"/>
      <c r="H216" s="219"/>
      <c r="I216" s="219"/>
      <c r="J216" s="137" t="s">
        <v>271</v>
      </c>
      <c r="K216" s="138">
        <v>331.73599999999999</v>
      </c>
      <c r="L216" s="220"/>
      <c r="M216" s="220"/>
      <c r="N216" s="220">
        <f t="shared" si="40"/>
        <v>0</v>
      </c>
      <c r="O216" s="220"/>
      <c r="P216" s="220"/>
      <c r="Q216" s="220"/>
      <c r="R216" s="139"/>
      <c r="T216" s="140" t="s">
        <v>5</v>
      </c>
      <c r="U216" s="38" t="s">
        <v>42</v>
      </c>
      <c r="V216" s="141">
        <v>0.79500000000000004</v>
      </c>
      <c r="W216" s="141">
        <f t="shared" si="41"/>
        <v>263.73012</v>
      </c>
      <c r="X216" s="141">
        <v>1.5779999999999999E-2</v>
      </c>
      <c r="Y216" s="141">
        <f t="shared" si="42"/>
        <v>5.2347940799999995</v>
      </c>
      <c r="Z216" s="141">
        <v>0</v>
      </c>
      <c r="AA216" s="142">
        <f t="shared" si="43"/>
        <v>0</v>
      </c>
      <c r="AR216" s="19" t="s">
        <v>272</v>
      </c>
      <c r="AT216" s="19" t="s">
        <v>268</v>
      </c>
      <c r="AU216" s="19" t="s">
        <v>102</v>
      </c>
      <c r="AY216" s="19" t="s">
        <v>267</v>
      </c>
      <c r="BE216" s="143">
        <f t="shared" si="44"/>
        <v>0</v>
      </c>
      <c r="BF216" s="143">
        <f t="shared" si="45"/>
        <v>0</v>
      </c>
      <c r="BG216" s="143">
        <f t="shared" si="46"/>
        <v>0</v>
      </c>
      <c r="BH216" s="143">
        <f t="shared" si="47"/>
        <v>0</v>
      </c>
      <c r="BI216" s="143">
        <f t="shared" si="48"/>
        <v>0</v>
      </c>
      <c r="BJ216" s="19" t="s">
        <v>102</v>
      </c>
      <c r="BK216" s="143">
        <f t="shared" si="49"/>
        <v>0</v>
      </c>
      <c r="BL216" s="19" t="s">
        <v>272</v>
      </c>
      <c r="BM216" s="19" t="s">
        <v>557</v>
      </c>
    </row>
    <row r="217" spans="2:65" s="1" customFormat="1" ht="25.5" customHeight="1">
      <c r="B217" s="134"/>
      <c r="C217" s="135" t="s">
        <v>558</v>
      </c>
      <c r="D217" s="135" t="s">
        <v>268</v>
      </c>
      <c r="E217" s="136" t="s">
        <v>559</v>
      </c>
      <c r="F217" s="219" t="s">
        <v>560</v>
      </c>
      <c r="G217" s="219"/>
      <c r="H217" s="219"/>
      <c r="I217" s="219"/>
      <c r="J217" s="137" t="s">
        <v>271</v>
      </c>
      <c r="K217" s="138">
        <v>1113.04</v>
      </c>
      <c r="L217" s="220"/>
      <c r="M217" s="220"/>
      <c r="N217" s="220">
        <f t="shared" si="40"/>
        <v>0</v>
      </c>
      <c r="O217" s="220"/>
      <c r="P217" s="220"/>
      <c r="Q217" s="220"/>
      <c r="R217" s="139"/>
      <c r="T217" s="140" t="s">
        <v>5</v>
      </c>
      <c r="U217" s="38" t="s">
        <v>42</v>
      </c>
      <c r="V217" s="141">
        <v>0.92200000000000004</v>
      </c>
      <c r="W217" s="141">
        <f t="shared" si="41"/>
        <v>1026.22288</v>
      </c>
      <c r="X217" s="141">
        <v>3.4889999999999997E-2</v>
      </c>
      <c r="Y217" s="141">
        <f t="shared" si="42"/>
        <v>38.833965599999999</v>
      </c>
      <c r="Z217" s="141">
        <v>0</v>
      </c>
      <c r="AA217" s="142">
        <f t="shared" si="43"/>
        <v>0</v>
      </c>
      <c r="AR217" s="19" t="s">
        <v>272</v>
      </c>
      <c r="AT217" s="19" t="s">
        <v>268</v>
      </c>
      <c r="AU217" s="19" t="s">
        <v>102</v>
      </c>
      <c r="AY217" s="19" t="s">
        <v>267</v>
      </c>
      <c r="BE217" s="143">
        <f t="shared" si="44"/>
        <v>0</v>
      </c>
      <c r="BF217" s="143">
        <f t="shared" si="45"/>
        <v>0</v>
      </c>
      <c r="BG217" s="143">
        <f t="shared" si="46"/>
        <v>0</v>
      </c>
      <c r="BH217" s="143">
        <f t="shared" si="47"/>
        <v>0</v>
      </c>
      <c r="BI217" s="143">
        <f t="shared" si="48"/>
        <v>0</v>
      </c>
      <c r="BJ217" s="19" t="s">
        <v>102</v>
      </c>
      <c r="BK217" s="143">
        <f t="shared" si="49"/>
        <v>0</v>
      </c>
      <c r="BL217" s="19" t="s">
        <v>272</v>
      </c>
      <c r="BM217" s="19" t="s">
        <v>561</v>
      </c>
    </row>
    <row r="218" spans="2:65" s="1" customFormat="1" ht="25.5" customHeight="1">
      <c r="B218" s="134"/>
      <c r="C218" s="135" t="s">
        <v>562</v>
      </c>
      <c r="D218" s="135" t="s">
        <v>268</v>
      </c>
      <c r="E218" s="136" t="s">
        <v>563</v>
      </c>
      <c r="F218" s="219" t="s">
        <v>564</v>
      </c>
      <c r="G218" s="219"/>
      <c r="H218" s="219"/>
      <c r="I218" s="219"/>
      <c r="J218" s="137" t="s">
        <v>271</v>
      </c>
      <c r="K218" s="138">
        <v>162.30000000000001</v>
      </c>
      <c r="L218" s="220"/>
      <c r="M218" s="220"/>
      <c r="N218" s="220">
        <f t="shared" si="40"/>
        <v>0</v>
      </c>
      <c r="O218" s="220"/>
      <c r="P218" s="220"/>
      <c r="Q218" s="220"/>
      <c r="R218" s="139"/>
      <c r="T218" s="140" t="s">
        <v>5</v>
      </c>
      <c r="U218" s="38" t="s">
        <v>42</v>
      </c>
      <c r="V218" s="141">
        <v>1.329</v>
      </c>
      <c r="W218" s="141">
        <f t="shared" si="41"/>
        <v>215.69670000000002</v>
      </c>
      <c r="X218" s="141">
        <v>1.8630000000000001E-2</v>
      </c>
      <c r="Y218" s="141">
        <f t="shared" si="42"/>
        <v>3.0236490000000003</v>
      </c>
      <c r="Z218" s="141">
        <v>0</v>
      </c>
      <c r="AA218" s="142">
        <f t="shared" si="43"/>
        <v>0</v>
      </c>
      <c r="AR218" s="19" t="s">
        <v>272</v>
      </c>
      <c r="AT218" s="19" t="s">
        <v>268</v>
      </c>
      <c r="AU218" s="19" t="s">
        <v>102</v>
      </c>
      <c r="AY218" s="19" t="s">
        <v>267</v>
      </c>
      <c r="BE218" s="143">
        <f t="shared" si="44"/>
        <v>0</v>
      </c>
      <c r="BF218" s="143">
        <f t="shared" si="45"/>
        <v>0</v>
      </c>
      <c r="BG218" s="143">
        <f t="shared" si="46"/>
        <v>0</v>
      </c>
      <c r="BH218" s="143">
        <f t="shared" si="47"/>
        <v>0</v>
      </c>
      <c r="BI218" s="143">
        <f t="shared" si="48"/>
        <v>0</v>
      </c>
      <c r="BJ218" s="19" t="s">
        <v>102</v>
      </c>
      <c r="BK218" s="143">
        <f t="shared" si="49"/>
        <v>0</v>
      </c>
      <c r="BL218" s="19" t="s">
        <v>272</v>
      </c>
      <c r="BM218" s="19" t="s">
        <v>565</v>
      </c>
    </row>
    <row r="219" spans="2:65" s="1" customFormat="1" ht="25.5" customHeight="1">
      <c r="B219" s="134"/>
      <c r="C219" s="135" t="s">
        <v>566</v>
      </c>
      <c r="D219" s="135" t="s">
        <v>268</v>
      </c>
      <c r="E219" s="136" t="s">
        <v>567</v>
      </c>
      <c r="F219" s="219" t="s">
        <v>568</v>
      </c>
      <c r="G219" s="219"/>
      <c r="H219" s="219"/>
      <c r="I219" s="219"/>
      <c r="J219" s="137" t="s">
        <v>271</v>
      </c>
      <c r="K219" s="138">
        <v>78.103999999999999</v>
      </c>
      <c r="L219" s="220"/>
      <c r="M219" s="220"/>
      <c r="N219" s="220">
        <f t="shared" si="40"/>
        <v>0</v>
      </c>
      <c r="O219" s="220"/>
      <c r="P219" s="220"/>
      <c r="Q219" s="220"/>
      <c r="R219" s="139"/>
      <c r="T219" s="140" t="s">
        <v>5</v>
      </c>
      <c r="U219" s="38" t="s">
        <v>42</v>
      </c>
      <c r="V219" s="141">
        <v>0.91400000000000003</v>
      </c>
      <c r="W219" s="141">
        <f t="shared" si="41"/>
        <v>71.387056000000001</v>
      </c>
      <c r="X219" s="141">
        <v>1.924E-2</v>
      </c>
      <c r="Y219" s="141">
        <f t="shared" si="42"/>
        <v>1.50272096</v>
      </c>
      <c r="Z219" s="141">
        <v>0</v>
      </c>
      <c r="AA219" s="142">
        <f t="shared" si="43"/>
        <v>0</v>
      </c>
      <c r="AR219" s="19" t="s">
        <v>272</v>
      </c>
      <c r="AT219" s="19" t="s">
        <v>268</v>
      </c>
      <c r="AU219" s="19" t="s">
        <v>102</v>
      </c>
      <c r="AY219" s="19" t="s">
        <v>267</v>
      </c>
      <c r="BE219" s="143">
        <f t="shared" si="44"/>
        <v>0</v>
      </c>
      <c r="BF219" s="143">
        <f t="shared" si="45"/>
        <v>0</v>
      </c>
      <c r="BG219" s="143">
        <f t="shared" si="46"/>
        <v>0</v>
      </c>
      <c r="BH219" s="143">
        <f t="shared" si="47"/>
        <v>0</v>
      </c>
      <c r="BI219" s="143">
        <f t="shared" si="48"/>
        <v>0</v>
      </c>
      <c r="BJ219" s="19" t="s">
        <v>102</v>
      </c>
      <c r="BK219" s="143">
        <f t="shared" si="49"/>
        <v>0</v>
      </c>
      <c r="BL219" s="19" t="s">
        <v>272</v>
      </c>
      <c r="BM219" s="19" t="s">
        <v>569</v>
      </c>
    </row>
    <row r="220" spans="2:65" s="1" customFormat="1" ht="25.5" customHeight="1">
      <c r="B220" s="134"/>
      <c r="C220" s="135" t="s">
        <v>570</v>
      </c>
      <c r="D220" s="135" t="s">
        <v>268</v>
      </c>
      <c r="E220" s="136" t="s">
        <v>571</v>
      </c>
      <c r="F220" s="219" t="s">
        <v>572</v>
      </c>
      <c r="G220" s="219"/>
      <c r="H220" s="219"/>
      <c r="I220" s="219"/>
      <c r="J220" s="137" t="s">
        <v>280</v>
      </c>
      <c r="K220" s="138">
        <v>0.65800000000000003</v>
      </c>
      <c r="L220" s="220"/>
      <c r="M220" s="220"/>
      <c r="N220" s="220">
        <f t="shared" si="40"/>
        <v>0</v>
      </c>
      <c r="O220" s="220"/>
      <c r="P220" s="220"/>
      <c r="Q220" s="220"/>
      <c r="R220" s="139"/>
      <c r="T220" s="140" t="s">
        <v>5</v>
      </c>
      <c r="U220" s="38" t="s">
        <v>42</v>
      </c>
      <c r="V220" s="141">
        <v>2.5691000000000002</v>
      </c>
      <c r="W220" s="141">
        <f t="shared" si="41"/>
        <v>1.6904678000000002</v>
      </c>
      <c r="X220" s="141">
        <v>2.19407</v>
      </c>
      <c r="Y220" s="141">
        <f t="shared" si="42"/>
        <v>1.44369806</v>
      </c>
      <c r="Z220" s="141">
        <v>0</v>
      </c>
      <c r="AA220" s="142">
        <f t="shared" si="43"/>
        <v>0</v>
      </c>
      <c r="AR220" s="19" t="s">
        <v>272</v>
      </c>
      <c r="AT220" s="19" t="s">
        <v>268</v>
      </c>
      <c r="AU220" s="19" t="s">
        <v>102</v>
      </c>
      <c r="AY220" s="19" t="s">
        <v>267</v>
      </c>
      <c r="BE220" s="143">
        <f t="shared" si="44"/>
        <v>0</v>
      </c>
      <c r="BF220" s="143">
        <f t="shared" si="45"/>
        <v>0</v>
      </c>
      <c r="BG220" s="143">
        <f t="shared" si="46"/>
        <v>0</v>
      </c>
      <c r="BH220" s="143">
        <f t="shared" si="47"/>
        <v>0</v>
      </c>
      <c r="BI220" s="143">
        <f t="shared" si="48"/>
        <v>0</v>
      </c>
      <c r="BJ220" s="19" t="s">
        <v>102</v>
      </c>
      <c r="BK220" s="143">
        <f t="shared" si="49"/>
        <v>0</v>
      </c>
      <c r="BL220" s="19" t="s">
        <v>272</v>
      </c>
      <c r="BM220" s="19" t="s">
        <v>573</v>
      </c>
    </row>
    <row r="221" spans="2:65" s="1" customFormat="1" ht="25.5" customHeight="1">
      <c r="B221" s="134"/>
      <c r="C221" s="135" t="s">
        <v>574</v>
      </c>
      <c r="D221" s="135" t="s">
        <v>268</v>
      </c>
      <c r="E221" s="136" t="s">
        <v>575</v>
      </c>
      <c r="F221" s="219" t="s">
        <v>576</v>
      </c>
      <c r="G221" s="219"/>
      <c r="H221" s="219"/>
      <c r="I221" s="219"/>
      <c r="J221" s="137" t="s">
        <v>280</v>
      </c>
      <c r="K221" s="138">
        <v>1.6459999999999999</v>
      </c>
      <c r="L221" s="220"/>
      <c r="M221" s="220"/>
      <c r="N221" s="220">
        <f t="shared" si="40"/>
        <v>0</v>
      </c>
      <c r="O221" s="220"/>
      <c r="P221" s="220"/>
      <c r="Q221" s="220"/>
      <c r="R221" s="139"/>
      <c r="T221" s="140" t="s">
        <v>5</v>
      </c>
      <c r="U221" s="38" t="s">
        <v>42</v>
      </c>
      <c r="V221" s="141">
        <v>2.3331400000000002</v>
      </c>
      <c r="W221" s="141">
        <f t="shared" si="41"/>
        <v>3.8403484400000001</v>
      </c>
      <c r="X221" s="141">
        <v>2.4157199999999999</v>
      </c>
      <c r="Y221" s="141">
        <f t="shared" si="42"/>
        <v>3.9762751199999995</v>
      </c>
      <c r="Z221" s="141">
        <v>0</v>
      </c>
      <c r="AA221" s="142">
        <f t="shared" si="43"/>
        <v>0</v>
      </c>
      <c r="AR221" s="19" t="s">
        <v>272</v>
      </c>
      <c r="AT221" s="19" t="s">
        <v>268</v>
      </c>
      <c r="AU221" s="19" t="s">
        <v>102</v>
      </c>
      <c r="AY221" s="19" t="s">
        <v>267</v>
      </c>
      <c r="BE221" s="143">
        <f t="shared" si="44"/>
        <v>0</v>
      </c>
      <c r="BF221" s="143">
        <f t="shared" si="45"/>
        <v>0</v>
      </c>
      <c r="BG221" s="143">
        <f t="shared" si="46"/>
        <v>0</v>
      </c>
      <c r="BH221" s="143">
        <f t="shared" si="47"/>
        <v>0</v>
      </c>
      <c r="BI221" s="143">
        <f t="shared" si="48"/>
        <v>0</v>
      </c>
      <c r="BJ221" s="19" t="s">
        <v>102</v>
      </c>
      <c r="BK221" s="143">
        <f t="shared" si="49"/>
        <v>0</v>
      </c>
      <c r="BL221" s="19" t="s">
        <v>272</v>
      </c>
      <c r="BM221" s="19" t="s">
        <v>577</v>
      </c>
    </row>
    <row r="222" spans="2:65" s="1" customFormat="1" ht="38.25" customHeight="1">
      <c r="B222" s="134"/>
      <c r="C222" s="135" t="s">
        <v>578</v>
      </c>
      <c r="D222" s="135" t="s">
        <v>268</v>
      </c>
      <c r="E222" s="136" t="s">
        <v>579</v>
      </c>
      <c r="F222" s="219" t="s">
        <v>580</v>
      </c>
      <c r="G222" s="219"/>
      <c r="H222" s="219"/>
      <c r="I222" s="219"/>
      <c r="J222" s="137" t="s">
        <v>304</v>
      </c>
      <c r="K222" s="138">
        <v>14.728999999999999</v>
      </c>
      <c r="L222" s="220"/>
      <c r="M222" s="220"/>
      <c r="N222" s="220">
        <f t="shared" si="40"/>
        <v>0</v>
      </c>
      <c r="O222" s="220"/>
      <c r="P222" s="220"/>
      <c r="Q222" s="220"/>
      <c r="R222" s="139"/>
      <c r="T222" s="140" t="s">
        <v>5</v>
      </c>
      <c r="U222" s="38" t="s">
        <v>42</v>
      </c>
      <c r="V222" s="141">
        <v>15.772</v>
      </c>
      <c r="W222" s="141">
        <f t="shared" si="41"/>
        <v>232.30578799999998</v>
      </c>
      <c r="X222" s="141">
        <v>1.20296</v>
      </c>
      <c r="Y222" s="141">
        <f t="shared" si="42"/>
        <v>17.718397839999998</v>
      </c>
      <c r="Z222" s="141">
        <v>0</v>
      </c>
      <c r="AA222" s="142">
        <f t="shared" si="43"/>
        <v>0</v>
      </c>
      <c r="AR222" s="19" t="s">
        <v>272</v>
      </c>
      <c r="AT222" s="19" t="s">
        <v>268</v>
      </c>
      <c r="AU222" s="19" t="s">
        <v>102</v>
      </c>
      <c r="AY222" s="19" t="s">
        <v>267</v>
      </c>
      <c r="BE222" s="143">
        <f t="shared" si="44"/>
        <v>0</v>
      </c>
      <c r="BF222" s="143">
        <f t="shared" si="45"/>
        <v>0</v>
      </c>
      <c r="BG222" s="143">
        <f t="shared" si="46"/>
        <v>0</v>
      </c>
      <c r="BH222" s="143">
        <f t="shared" si="47"/>
        <v>0</v>
      </c>
      <c r="BI222" s="143">
        <f t="shared" si="48"/>
        <v>0</v>
      </c>
      <c r="BJ222" s="19" t="s">
        <v>102</v>
      </c>
      <c r="BK222" s="143">
        <f t="shared" si="49"/>
        <v>0</v>
      </c>
      <c r="BL222" s="19" t="s">
        <v>272</v>
      </c>
      <c r="BM222" s="19" t="s">
        <v>581</v>
      </c>
    </row>
    <row r="223" spans="2:65" s="1" customFormat="1" ht="25.5" customHeight="1">
      <c r="B223" s="134"/>
      <c r="C223" s="135" t="s">
        <v>582</v>
      </c>
      <c r="D223" s="135" t="s">
        <v>268</v>
      </c>
      <c r="E223" s="136" t="s">
        <v>583</v>
      </c>
      <c r="F223" s="219" t="s">
        <v>584</v>
      </c>
      <c r="G223" s="219"/>
      <c r="H223" s="219"/>
      <c r="I223" s="219"/>
      <c r="J223" s="137" t="s">
        <v>271</v>
      </c>
      <c r="K223" s="138">
        <v>2266.14</v>
      </c>
      <c r="L223" s="220"/>
      <c r="M223" s="220"/>
      <c r="N223" s="220">
        <f t="shared" si="40"/>
        <v>0</v>
      </c>
      <c r="O223" s="220"/>
      <c r="P223" s="220"/>
      <c r="Q223" s="220"/>
      <c r="R223" s="139"/>
      <c r="T223" s="140" t="s">
        <v>5</v>
      </c>
      <c r="U223" s="38" t="s">
        <v>42</v>
      </c>
      <c r="V223" s="141">
        <v>0.38200000000000001</v>
      </c>
      <c r="W223" s="141">
        <f t="shared" si="41"/>
        <v>865.66548</v>
      </c>
      <c r="X223" s="141">
        <v>0.10780000000000001</v>
      </c>
      <c r="Y223" s="141">
        <f t="shared" si="42"/>
        <v>244.28989200000001</v>
      </c>
      <c r="Z223" s="141">
        <v>0</v>
      </c>
      <c r="AA223" s="142">
        <f t="shared" si="43"/>
        <v>0</v>
      </c>
      <c r="AR223" s="19" t="s">
        <v>272</v>
      </c>
      <c r="AT223" s="19" t="s">
        <v>268</v>
      </c>
      <c r="AU223" s="19" t="s">
        <v>102</v>
      </c>
      <c r="AY223" s="19" t="s">
        <v>267</v>
      </c>
      <c r="BE223" s="143">
        <f t="shared" si="44"/>
        <v>0</v>
      </c>
      <c r="BF223" s="143">
        <f t="shared" si="45"/>
        <v>0</v>
      </c>
      <c r="BG223" s="143">
        <f t="shared" si="46"/>
        <v>0</v>
      </c>
      <c r="BH223" s="143">
        <f t="shared" si="47"/>
        <v>0</v>
      </c>
      <c r="BI223" s="143">
        <f t="shared" si="48"/>
        <v>0</v>
      </c>
      <c r="BJ223" s="19" t="s">
        <v>102</v>
      </c>
      <c r="BK223" s="143">
        <f t="shared" si="49"/>
        <v>0</v>
      </c>
      <c r="BL223" s="19" t="s">
        <v>272</v>
      </c>
      <c r="BM223" s="19" t="s">
        <v>585</v>
      </c>
    </row>
    <row r="224" spans="2:65" s="1" customFormat="1" ht="16.5" customHeight="1">
      <c r="B224" s="134"/>
      <c r="C224" s="135" t="s">
        <v>586</v>
      </c>
      <c r="D224" s="135" t="s">
        <v>268</v>
      </c>
      <c r="E224" s="136" t="s">
        <v>587</v>
      </c>
      <c r="F224" s="219" t="s">
        <v>588</v>
      </c>
      <c r="G224" s="219"/>
      <c r="H224" s="219"/>
      <c r="I224" s="219"/>
      <c r="J224" s="137" t="s">
        <v>271</v>
      </c>
      <c r="K224" s="138">
        <v>2266.14</v>
      </c>
      <c r="L224" s="220"/>
      <c r="M224" s="220"/>
      <c r="N224" s="220">
        <f t="shared" si="40"/>
        <v>0</v>
      </c>
      <c r="O224" s="220"/>
      <c r="P224" s="220"/>
      <c r="Q224" s="220"/>
      <c r="R224" s="139"/>
      <c r="T224" s="140" t="s">
        <v>5</v>
      </c>
      <c r="U224" s="38" t="s">
        <v>42</v>
      </c>
      <c r="V224" s="141">
        <v>0.47</v>
      </c>
      <c r="W224" s="141">
        <f t="shared" si="41"/>
        <v>1065.0857999999998</v>
      </c>
      <c r="X224" s="141">
        <v>4.5999999999999999E-3</v>
      </c>
      <c r="Y224" s="141">
        <f t="shared" si="42"/>
        <v>10.424244</v>
      </c>
      <c r="Z224" s="141">
        <v>0</v>
      </c>
      <c r="AA224" s="142">
        <f t="shared" si="43"/>
        <v>0</v>
      </c>
      <c r="AR224" s="19" t="s">
        <v>272</v>
      </c>
      <c r="AT224" s="19" t="s">
        <v>268</v>
      </c>
      <c r="AU224" s="19" t="s">
        <v>102</v>
      </c>
      <c r="AY224" s="19" t="s">
        <v>267</v>
      </c>
      <c r="BE224" s="143">
        <f t="shared" si="44"/>
        <v>0</v>
      </c>
      <c r="BF224" s="143">
        <f t="shared" si="45"/>
        <v>0</v>
      </c>
      <c r="BG224" s="143">
        <f t="shared" si="46"/>
        <v>0</v>
      </c>
      <c r="BH224" s="143">
        <f t="shared" si="47"/>
        <v>0</v>
      </c>
      <c r="BI224" s="143">
        <f t="shared" si="48"/>
        <v>0</v>
      </c>
      <c r="BJ224" s="19" t="s">
        <v>102</v>
      </c>
      <c r="BK224" s="143">
        <f t="shared" si="49"/>
        <v>0</v>
      </c>
      <c r="BL224" s="19" t="s">
        <v>272</v>
      </c>
      <c r="BM224" s="19" t="s">
        <v>589</v>
      </c>
    </row>
    <row r="225" spans="2:65" s="1" customFormat="1" ht="25.5" customHeight="1">
      <c r="B225" s="134"/>
      <c r="C225" s="135" t="s">
        <v>590</v>
      </c>
      <c r="D225" s="135" t="s">
        <v>268</v>
      </c>
      <c r="E225" s="136" t="s">
        <v>591</v>
      </c>
      <c r="F225" s="219" t="s">
        <v>592</v>
      </c>
      <c r="G225" s="219"/>
      <c r="H225" s="219"/>
      <c r="I225" s="219"/>
      <c r="J225" s="137" t="s">
        <v>374</v>
      </c>
      <c r="K225" s="138">
        <v>143</v>
      </c>
      <c r="L225" s="220"/>
      <c r="M225" s="220"/>
      <c r="N225" s="220">
        <f t="shared" si="40"/>
        <v>0</v>
      </c>
      <c r="O225" s="220"/>
      <c r="P225" s="220"/>
      <c r="Q225" s="220"/>
      <c r="R225" s="139"/>
      <c r="T225" s="140" t="s">
        <v>5</v>
      </c>
      <c r="U225" s="38" t="s">
        <v>42</v>
      </c>
      <c r="V225" s="141">
        <v>0.77934999999999999</v>
      </c>
      <c r="W225" s="141">
        <f t="shared" si="41"/>
        <v>111.44705</v>
      </c>
      <c r="X225" s="141">
        <v>1.7500000000000002E-2</v>
      </c>
      <c r="Y225" s="141">
        <f t="shared" si="42"/>
        <v>2.5025000000000004</v>
      </c>
      <c r="Z225" s="141">
        <v>0</v>
      </c>
      <c r="AA225" s="142">
        <f t="shared" si="43"/>
        <v>0</v>
      </c>
      <c r="AR225" s="19" t="s">
        <v>272</v>
      </c>
      <c r="AT225" s="19" t="s">
        <v>268</v>
      </c>
      <c r="AU225" s="19" t="s">
        <v>102</v>
      </c>
      <c r="AY225" s="19" t="s">
        <v>267</v>
      </c>
      <c r="BE225" s="143">
        <f t="shared" si="44"/>
        <v>0</v>
      </c>
      <c r="BF225" s="143">
        <f t="shared" si="45"/>
        <v>0</v>
      </c>
      <c r="BG225" s="143">
        <f t="shared" si="46"/>
        <v>0</v>
      </c>
      <c r="BH225" s="143">
        <f t="shared" si="47"/>
        <v>0</v>
      </c>
      <c r="BI225" s="143">
        <f t="shared" si="48"/>
        <v>0</v>
      </c>
      <c r="BJ225" s="19" t="s">
        <v>102</v>
      </c>
      <c r="BK225" s="143">
        <f t="shared" si="49"/>
        <v>0</v>
      </c>
      <c r="BL225" s="19" t="s">
        <v>272</v>
      </c>
      <c r="BM225" s="19" t="s">
        <v>593</v>
      </c>
    </row>
    <row r="226" spans="2:65" s="1" customFormat="1" ht="16.5" customHeight="1">
      <c r="B226" s="134"/>
      <c r="C226" s="144" t="s">
        <v>594</v>
      </c>
      <c r="D226" s="144" t="s">
        <v>315</v>
      </c>
      <c r="E226" s="145" t="s">
        <v>595</v>
      </c>
      <c r="F226" s="221" t="s">
        <v>596</v>
      </c>
      <c r="G226" s="221"/>
      <c r="H226" s="221"/>
      <c r="I226" s="221"/>
      <c r="J226" s="146" t="s">
        <v>374</v>
      </c>
      <c r="K226" s="147">
        <v>47</v>
      </c>
      <c r="L226" s="222"/>
      <c r="M226" s="222"/>
      <c r="N226" s="222">
        <f t="shared" si="40"/>
        <v>0</v>
      </c>
      <c r="O226" s="220"/>
      <c r="P226" s="220"/>
      <c r="Q226" s="220"/>
      <c r="R226" s="139"/>
      <c r="T226" s="140" t="s">
        <v>5</v>
      </c>
      <c r="U226" s="38" t="s">
        <v>42</v>
      </c>
      <c r="V226" s="141">
        <v>0</v>
      </c>
      <c r="W226" s="141">
        <f t="shared" si="41"/>
        <v>0</v>
      </c>
      <c r="X226" s="141">
        <v>1.0500000000000001E-2</v>
      </c>
      <c r="Y226" s="141">
        <f t="shared" si="42"/>
        <v>0.49350000000000005</v>
      </c>
      <c r="Z226" s="141">
        <v>0</v>
      </c>
      <c r="AA226" s="142">
        <f t="shared" si="43"/>
        <v>0</v>
      </c>
      <c r="AR226" s="19" t="s">
        <v>297</v>
      </c>
      <c r="AT226" s="19" t="s">
        <v>315</v>
      </c>
      <c r="AU226" s="19" t="s">
        <v>102</v>
      </c>
      <c r="AY226" s="19" t="s">
        <v>267</v>
      </c>
      <c r="BE226" s="143">
        <f t="shared" si="44"/>
        <v>0</v>
      </c>
      <c r="BF226" s="143">
        <f t="shared" si="45"/>
        <v>0</v>
      </c>
      <c r="BG226" s="143">
        <f t="shared" si="46"/>
        <v>0</v>
      </c>
      <c r="BH226" s="143">
        <f t="shared" si="47"/>
        <v>0</v>
      </c>
      <c r="BI226" s="143">
        <f t="shared" si="48"/>
        <v>0</v>
      </c>
      <c r="BJ226" s="19" t="s">
        <v>102</v>
      </c>
      <c r="BK226" s="143">
        <f t="shared" si="49"/>
        <v>0</v>
      </c>
      <c r="BL226" s="19" t="s">
        <v>272</v>
      </c>
      <c r="BM226" s="19" t="s">
        <v>597</v>
      </c>
    </row>
    <row r="227" spans="2:65" s="1" customFormat="1" ht="16.5" customHeight="1">
      <c r="B227" s="134"/>
      <c r="C227" s="144" t="s">
        <v>598</v>
      </c>
      <c r="D227" s="144" t="s">
        <v>315</v>
      </c>
      <c r="E227" s="145" t="s">
        <v>599</v>
      </c>
      <c r="F227" s="221" t="s">
        <v>600</v>
      </c>
      <c r="G227" s="221"/>
      <c r="H227" s="221"/>
      <c r="I227" s="221"/>
      <c r="J227" s="146" t="s">
        <v>374</v>
      </c>
      <c r="K227" s="147">
        <v>25</v>
      </c>
      <c r="L227" s="222"/>
      <c r="M227" s="222"/>
      <c r="N227" s="222">
        <f t="shared" si="40"/>
        <v>0</v>
      </c>
      <c r="O227" s="220"/>
      <c r="P227" s="220"/>
      <c r="Q227" s="220"/>
      <c r="R227" s="139"/>
      <c r="T227" s="140" t="s">
        <v>5</v>
      </c>
      <c r="U227" s="38" t="s">
        <v>42</v>
      </c>
      <c r="V227" s="141">
        <v>0</v>
      </c>
      <c r="W227" s="141">
        <f t="shared" si="41"/>
        <v>0</v>
      </c>
      <c r="X227" s="141">
        <v>1.0999999999999999E-2</v>
      </c>
      <c r="Y227" s="141">
        <f t="shared" si="42"/>
        <v>0.27499999999999997</v>
      </c>
      <c r="Z227" s="141">
        <v>0</v>
      </c>
      <c r="AA227" s="142">
        <f t="shared" si="43"/>
        <v>0</v>
      </c>
      <c r="AR227" s="19" t="s">
        <v>297</v>
      </c>
      <c r="AT227" s="19" t="s">
        <v>315</v>
      </c>
      <c r="AU227" s="19" t="s">
        <v>102</v>
      </c>
      <c r="AY227" s="19" t="s">
        <v>267</v>
      </c>
      <c r="BE227" s="143">
        <f t="shared" si="44"/>
        <v>0</v>
      </c>
      <c r="BF227" s="143">
        <f t="shared" si="45"/>
        <v>0</v>
      </c>
      <c r="BG227" s="143">
        <f t="shared" si="46"/>
        <v>0</v>
      </c>
      <c r="BH227" s="143">
        <f t="shared" si="47"/>
        <v>0</v>
      </c>
      <c r="BI227" s="143">
        <f t="shared" si="48"/>
        <v>0</v>
      </c>
      <c r="BJ227" s="19" t="s">
        <v>102</v>
      </c>
      <c r="BK227" s="143">
        <f t="shared" si="49"/>
        <v>0</v>
      </c>
      <c r="BL227" s="19" t="s">
        <v>272</v>
      </c>
      <c r="BM227" s="19" t="s">
        <v>601</v>
      </c>
    </row>
    <row r="228" spans="2:65" s="1" customFormat="1" ht="16.5" customHeight="1">
      <c r="B228" s="134"/>
      <c r="C228" s="144" t="s">
        <v>602</v>
      </c>
      <c r="D228" s="144" t="s">
        <v>315</v>
      </c>
      <c r="E228" s="145" t="s">
        <v>603</v>
      </c>
      <c r="F228" s="221" t="s">
        <v>604</v>
      </c>
      <c r="G228" s="221"/>
      <c r="H228" s="221"/>
      <c r="I228" s="221"/>
      <c r="J228" s="146" t="s">
        <v>374</v>
      </c>
      <c r="K228" s="147">
        <v>46</v>
      </c>
      <c r="L228" s="222"/>
      <c r="M228" s="222"/>
      <c r="N228" s="222">
        <f t="shared" si="40"/>
        <v>0</v>
      </c>
      <c r="O228" s="220"/>
      <c r="P228" s="220"/>
      <c r="Q228" s="220"/>
      <c r="R228" s="139"/>
      <c r="T228" s="140" t="s">
        <v>5</v>
      </c>
      <c r="U228" s="38" t="s">
        <v>42</v>
      </c>
      <c r="V228" s="141">
        <v>0</v>
      </c>
      <c r="W228" s="141">
        <f t="shared" si="41"/>
        <v>0</v>
      </c>
      <c r="X228" s="141">
        <v>9.7000000000000003E-3</v>
      </c>
      <c r="Y228" s="141">
        <f t="shared" si="42"/>
        <v>0.44620000000000004</v>
      </c>
      <c r="Z228" s="141">
        <v>0</v>
      </c>
      <c r="AA228" s="142">
        <f t="shared" si="43"/>
        <v>0</v>
      </c>
      <c r="AR228" s="19" t="s">
        <v>297</v>
      </c>
      <c r="AT228" s="19" t="s">
        <v>315</v>
      </c>
      <c r="AU228" s="19" t="s">
        <v>102</v>
      </c>
      <c r="AY228" s="19" t="s">
        <v>267</v>
      </c>
      <c r="BE228" s="143">
        <f t="shared" si="44"/>
        <v>0</v>
      </c>
      <c r="BF228" s="143">
        <f t="shared" si="45"/>
        <v>0</v>
      </c>
      <c r="BG228" s="143">
        <f t="shared" si="46"/>
        <v>0</v>
      </c>
      <c r="BH228" s="143">
        <f t="shared" si="47"/>
        <v>0</v>
      </c>
      <c r="BI228" s="143">
        <f t="shared" si="48"/>
        <v>0</v>
      </c>
      <c r="BJ228" s="19" t="s">
        <v>102</v>
      </c>
      <c r="BK228" s="143">
        <f t="shared" si="49"/>
        <v>0</v>
      </c>
      <c r="BL228" s="19" t="s">
        <v>272</v>
      </c>
      <c r="BM228" s="19" t="s">
        <v>605</v>
      </c>
    </row>
    <row r="229" spans="2:65" s="1" customFormat="1" ht="16.5" customHeight="1">
      <c r="B229" s="134"/>
      <c r="C229" s="144" t="s">
        <v>606</v>
      </c>
      <c r="D229" s="144" t="s">
        <v>315</v>
      </c>
      <c r="E229" s="145" t="s">
        <v>607</v>
      </c>
      <c r="F229" s="221" t="s">
        <v>608</v>
      </c>
      <c r="G229" s="221"/>
      <c r="H229" s="221"/>
      <c r="I229" s="221"/>
      <c r="J229" s="146" t="s">
        <v>374</v>
      </c>
      <c r="K229" s="147">
        <v>25</v>
      </c>
      <c r="L229" s="222"/>
      <c r="M229" s="222"/>
      <c r="N229" s="222">
        <f t="shared" si="40"/>
        <v>0</v>
      </c>
      <c r="O229" s="220"/>
      <c r="P229" s="220"/>
      <c r="Q229" s="220"/>
      <c r="R229" s="139"/>
      <c r="T229" s="140" t="s">
        <v>5</v>
      </c>
      <c r="U229" s="38" t="s">
        <v>42</v>
      </c>
      <c r="V229" s="141">
        <v>0</v>
      </c>
      <c r="W229" s="141">
        <f t="shared" si="41"/>
        <v>0</v>
      </c>
      <c r="X229" s="141">
        <v>1.03E-2</v>
      </c>
      <c r="Y229" s="141">
        <f t="shared" si="42"/>
        <v>0.25750000000000001</v>
      </c>
      <c r="Z229" s="141">
        <v>0</v>
      </c>
      <c r="AA229" s="142">
        <f t="shared" si="43"/>
        <v>0</v>
      </c>
      <c r="AR229" s="19" t="s">
        <v>297</v>
      </c>
      <c r="AT229" s="19" t="s">
        <v>315</v>
      </c>
      <c r="AU229" s="19" t="s">
        <v>102</v>
      </c>
      <c r="AY229" s="19" t="s">
        <v>267</v>
      </c>
      <c r="BE229" s="143">
        <f t="shared" si="44"/>
        <v>0</v>
      </c>
      <c r="BF229" s="143">
        <f t="shared" si="45"/>
        <v>0</v>
      </c>
      <c r="BG229" s="143">
        <f t="shared" si="46"/>
        <v>0</v>
      </c>
      <c r="BH229" s="143">
        <f t="shared" si="47"/>
        <v>0</v>
      </c>
      <c r="BI229" s="143">
        <f t="shared" si="48"/>
        <v>0</v>
      </c>
      <c r="BJ229" s="19" t="s">
        <v>102</v>
      </c>
      <c r="BK229" s="143">
        <f t="shared" si="49"/>
        <v>0</v>
      </c>
      <c r="BL229" s="19" t="s">
        <v>272</v>
      </c>
      <c r="BM229" s="19" t="s">
        <v>609</v>
      </c>
    </row>
    <row r="230" spans="2:65" s="1" customFormat="1" ht="25.5" customHeight="1">
      <c r="B230" s="134"/>
      <c r="C230" s="135" t="s">
        <v>610</v>
      </c>
      <c r="D230" s="135" t="s">
        <v>268</v>
      </c>
      <c r="E230" s="136" t="s">
        <v>611</v>
      </c>
      <c r="F230" s="219" t="s">
        <v>612</v>
      </c>
      <c r="G230" s="219"/>
      <c r="H230" s="219"/>
      <c r="I230" s="219"/>
      <c r="J230" s="137" t="s">
        <v>322</v>
      </c>
      <c r="K230" s="138">
        <v>33.200000000000003</v>
      </c>
      <c r="L230" s="220"/>
      <c r="M230" s="220"/>
      <c r="N230" s="220">
        <f t="shared" si="40"/>
        <v>0</v>
      </c>
      <c r="O230" s="220"/>
      <c r="P230" s="220"/>
      <c r="Q230" s="220"/>
      <c r="R230" s="139"/>
      <c r="T230" s="140" t="s">
        <v>5</v>
      </c>
      <c r="U230" s="38" t="s">
        <v>42</v>
      </c>
      <c r="V230" s="141">
        <v>0.38100000000000001</v>
      </c>
      <c r="W230" s="141">
        <f t="shared" si="41"/>
        <v>12.6492</v>
      </c>
      <c r="X230" s="141">
        <v>7.9900000000000006E-3</v>
      </c>
      <c r="Y230" s="141">
        <f t="shared" si="42"/>
        <v>0.26526800000000006</v>
      </c>
      <c r="Z230" s="141">
        <v>0</v>
      </c>
      <c r="AA230" s="142">
        <f t="shared" si="43"/>
        <v>0</v>
      </c>
      <c r="AR230" s="19" t="s">
        <v>272</v>
      </c>
      <c r="AT230" s="19" t="s">
        <v>268</v>
      </c>
      <c r="AU230" s="19" t="s">
        <v>102</v>
      </c>
      <c r="AY230" s="19" t="s">
        <v>267</v>
      </c>
      <c r="BE230" s="143">
        <f t="shared" si="44"/>
        <v>0</v>
      </c>
      <c r="BF230" s="143">
        <f t="shared" si="45"/>
        <v>0</v>
      </c>
      <c r="BG230" s="143">
        <f t="shared" si="46"/>
        <v>0</v>
      </c>
      <c r="BH230" s="143">
        <f t="shared" si="47"/>
        <v>0</v>
      </c>
      <c r="BI230" s="143">
        <f t="shared" si="48"/>
        <v>0</v>
      </c>
      <c r="BJ230" s="19" t="s">
        <v>102</v>
      </c>
      <c r="BK230" s="143">
        <f t="shared" si="49"/>
        <v>0</v>
      </c>
      <c r="BL230" s="19" t="s">
        <v>272</v>
      </c>
      <c r="BM230" s="19" t="s">
        <v>613</v>
      </c>
    </row>
    <row r="231" spans="2:65" s="1" customFormat="1" ht="16.5" customHeight="1">
      <c r="B231" s="134"/>
      <c r="C231" s="144" t="s">
        <v>614</v>
      </c>
      <c r="D231" s="144" t="s">
        <v>315</v>
      </c>
      <c r="E231" s="145" t="s">
        <v>615</v>
      </c>
      <c r="F231" s="221" t="s">
        <v>616</v>
      </c>
      <c r="G231" s="221"/>
      <c r="H231" s="221"/>
      <c r="I231" s="221"/>
      <c r="J231" s="146" t="s">
        <v>322</v>
      </c>
      <c r="K231" s="147">
        <v>33.200000000000003</v>
      </c>
      <c r="L231" s="222"/>
      <c r="M231" s="222"/>
      <c r="N231" s="222">
        <f t="shared" si="40"/>
        <v>0</v>
      </c>
      <c r="O231" s="220"/>
      <c r="P231" s="220"/>
      <c r="Q231" s="220"/>
      <c r="R231" s="139"/>
      <c r="T231" s="140" t="s">
        <v>5</v>
      </c>
      <c r="U231" s="38" t="s">
        <v>42</v>
      </c>
      <c r="V231" s="141">
        <v>0</v>
      </c>
      <c r="W231" s="141">
        <f t="shared" si="41"/>
        <v>0</v>
      </c>
      <c r="X231" s="141">
        <v>5.0000000000000001E-4</v>
      </c>
      <c r="Y231" s="141">
        <f t="shared" si="42"/>
        <v>1.66E-2</v>
      </c>
      <c r="Z231" s="141">
        <v>0</v>
      </c>
      <c r="AA231" s="142">
        <f t="shared" si="43"/>
        <v>0</v>
      </c>
      <c r="AR231" s="19" t="s">
        <v>297</v>
      </c>
      <c r="AT231" s="19" t="s">
        <v>315</v>
      </c>
      <c r="AU231" s="19" t="s">
        <v>102</v>
      </c>
      <c r="AY231" s="19" t="s">
        <v>267</v>
      </c>
      <c r="BE231" s="143">
        <f t="shared" si="44"/>
        <v>0</v>
      </c>
      <c r="BF231" s="143">
        <f t="shared" si="45"/>
        <v>0</v>
      </c>
      <c r="BG231" s="143">
        <f t="shared" si="46"/>
        <v>0</v>
      </c>
      <c r="BH231" s="143">
        <f t="shared" si="47"/>
        <v>0</v>
      </c>
      <c r="BI231" s="143">
        <f t="shared" si="48"/>
        <v>0</v>
      </c>
      <c r="BJ231" s="19" t="s">
        <v>102</v>
      </c>
      <c r="BK231" s="143">
        <f t="shared" si="49"/>
        <v>0</v>
      </c>
      <c r="BL231" s="19" t="s">
        <v>272</v>
      </c>
      <c r="BM231" s="19" t="s">
        <v>617</v>
      </c>
    </row>
    <row r="232" spans="2:65" s="10" customFormat="1" ht="29.85" customHeight="1">
      <c r="B232" s="124"/>
      <c r="D232" s="133" t="s">
        <v>232</v>
      </c>
      <c r="E232" s="133"/>
      <c r="F232" s="133"/>
      <c r="G232" s="133"/>
      <c r="H232" s="133"/>
      <c r="I232" s="133"/>
      <c r="J232" s="133"/>
      <c r="K232" s="133"/>
      <c r="L232" s="133"/>
      <c r="M232" s="133"/>
      <c r="N232" s="208">
        <f>BK232</f>
        <v>0</v>
      </c>
      <c r="O232" s="209"/>
      <c r="P232" s="209"/>
      <c r="Q232" s="209"/>
      <c r="R232" s="126"/>
      <c r="T232" s="127"/>
      <c r="W232" s="128">
        <f>SUM(W233:W264)</f>
        <v>10057.225015</v>
      </c>
      <c r="Y232" s="128">
        <f>SUM(Y233:Y264)</f>
        <v>95.282911520000013</v>
      </c>
      <c r="AA232" s="129">
        <f>SUM(AA233:AA264)</f>
        <v>742.34977099999992</v>
      </c>
      <c r="AR232" s="130" t="s">
        <v>83</v>
      </c>
      <c r="AT232" s="131" t="s">
        <v>74</v>
      </c>
      <c r="AU232" s="131" t="s">
        <v>83</v>
      </c>
      <c r="AY232" s="130" t="s">
        <v>267</v>
      </c>
      <c r="BK232" s="132">
        <f>SUM(BK233:BK264)</f>
        <v>0</v>
      </c>
    </row>
    <row r="233" spans="2:65" s="1" customFormat="1" ht="38.25" customHeight="1">
      <c r="B233" s="134"/>
      <c r="C233" s="135" t="s">
        <v>618</v>
      </c>
      <c r="D233" s="135" t="s">
        <v>268</v>
      </c>
      <c r="E233" s="136" t="s">
        <v>619</v>
      </c>
      <c r="F233" s="219" t="s">
        <v>620</v>
      </c>
      <c r="G233" s="219"/>
      <c r="H233" s="219"/>
      <c r="I233" s="219"/>
      <c r="J233" s="137" t="s">
        <v>322</v>
      </c>
      <c r="K233" s="138">
        <v>103.5</v>
      </c>
      <c r="L233" s="220"/>
      <c r="M233" s="220"/>
      <c r="N233" s="220">
        <f t="shared" ref="N233:N264" si="50">ROUND(L233*K233,2)</f>
        <v>0</v>
      </c>
      <c r="O233" s="220"/>
      <c r="P233" s="220"/>
      <c r="Q233" s="220"/>
      <c r="R233" s="139"/>
      <c r="T233" s="140" t="s">
        <v>5</v>
      </c>
      <c r="U233" s="38" t="s">
        <v>42</v>
      </c>
      <c r="V233" s="141">
        <v>0.13200000000000001</v>
      </c>
      <c r="W233" s="141">
        <f t="shared" ref="W233:W264" si="51">V233*K233</f>
        <v>13.662000000000001</v>
      </c>
      <c r="X233" s="141">
        <v>9.8530000000000006E-2</v>
      </c>
      <c r="Y233" s="141">
        <f t="shared" ref="Y233:Y264" si="52">X233*K233</f>
        <v>10.197855000000001</v>
      </c>
      <c r="Z233" s="141">
        <v>0</v>
      </c>
      <c r="AA233" s="142">
        <f t="shared" ref="AA233:AA264" si="53">Z233*K233</f>
        <v>0</v>
      </c>
      <c r="AR233" s="19" t="s">
        <v>272</v>
      </c>
      <c r="AT233" s="19" t="s">
        <v>268</v>
      </c>
      <c r="AU233" s="19" t="s">
        <v>102</v>
      </c>
      <c r="AY233" s="19" t="s">
        <v>267</v>
      </c>
      <c r="BE233" s="143">
        <f t="shared" ref="BE233:BE264" si="54">IF(U233="základná",N233,0)</f>
        <v>0</v>
      </c>
      <c r="BF233" s="143">
        <f t="shared" ref="BF233:BF264" si="55">IF(U233="znížená",N233,0)</f>
        <v>0</v>
      </c>
      <c r="BG233" s="143">
        <f t="shared" ref="BG233:BG264" si="56">IF(U233="zákl. prenesená",N233,0)</f>
        <v>0</v>
      </c>
      <c r="BH233" s="143">
        <f t="shared" ref="BH233:BH264" si="57">IF(U233="zníž. prenesená",N233,0)</f>
        <v>0</v>
      </c>
      <c r="BI233" s="143">
        <f t="shared" ref="BI233:BI264" si="58">IF(U233="nulová",N233,0)</f>
        <v>0</v>
      </c>
      <c r="BJ233" s="19" t="s">
        <v>102</v>
      </c>
      <c r="BK233" s="143">
        <f t="shared" ref="BK233:BK264" si="59">ROUND(L233*K233,2)</f>
        <v>0</v>
      </c>
      <c r="BL233" s="19" t="s">
        <v>272</v>
      </c>
      <c r="BM233" s="19" t="s">
        <v>621</v>
      </c>
    </row>
    <row r="234" spans="2:65" s="1" customFormat="1" ht="16.5" customHeight="1">
      <c r="B234" s="134"/>
      <c r="C234" s="144" t="s">
        <v>622</v>
      </c>
      <c r="D234" s="144" t="s">
        <v>315</v>
      </c>
      <c r="E234" s="145" t="s">
        <v>623</v>
      </c>
      <c r="F234" s="221" t="s">
        <v>624</v>
      </c>
      <c r="G234" s="221"/>
      <c r="H234" s="221"/>
      <c r="I234" s="221"/>
      <c r="J234" s="146" t="s">
        <v>374</v>
      </c>
      <c r="K234" s="147">
        <v>104.535</v>
      </c>
      <c r="L234" s="222"/>
      <c r="M234" s="222"/>
      <c r="N234" s="222">
        <f t="shared" si="50"/>
        <v>0</v>
      </c>
      <c r="O234" s="220"/>
      <c r="P234" s="220"/>
      <c r="Q234" s="220"/>
      <c r="R234" s="139"/>
      <c r="T234" s="140" t="s">
        <v>5</v>
      </c>
      <c r="U234" s="38" t="s">
        <v>42</v>
      </c>
      <c r="V234" s="141">
        <v>0</v>
      </c>
      <c r="W234" s="141">
        <f t="shared" si="51"/>
        <v>0</v>
      </c>
      <c r="X234" s="141">
        <v>2.3E-2</v>
      </c>
      <c r="Y234" s="141">
        <f t="shared" si="52"/>
        <v>2.4043049999999999</v>
      </c>
      <c r="Z234" s="141">
        <v>0</v>
      </c>
      <c r="AA234" s="142">
        <f t="shared" si="53"/>
        <v>0</v>
      </c>
      <c r="AR234" s="19" t="s">
        <v>297</v>
      </c>
      <c r="AT234" s="19" t="s">
        <v>315</v>
      </c>
      <c r="AU234" s="19" t="s">
        <v>102</v>
      </c>
      <c r="AY234" s="19" t="s">
        <v>267</v>
      </c>
      <c r="BE234" s="143">
        <f t="shared" si="54"/>
        <v>0</v>
      </c>
      <c r="BF234" s="143">
        <f t="shared" si="55"/>
        <v>0</v>
      </c>
      <c r="BG234" s="143">
        <f t="shared" si="56"/>
        <v>0</v>
      </c>
      <c r="BH234" s="143">
        <f t="shared" si="57"/>
        <v>0</v>
      </c>
      <c r="BI234" s="143">
        <f t="shared" si="58"/>
        <v>0</v>
      </c>
      <c r="BJ234" s="19" t="s">
        <v>102</v>
      </c>
      <c r="BK234" s="143">
        <f t="shared" si="59"/>
        <v>0</v>
      </c>
      <c r="BL234" s="19" t="s">
        <v>272</v>
      </c>
      <c r="BM234" s="19" t="s">
        <v>625</v>
      </c>
    </row>
    <row r="235" spans="2:65" s="1" customFormat="1" ht="38.25" customHeight="1">
      <c r="B235" s="134"/>
      <c r="C235" s="135" t="s">
        <v>626</v>
      </c>
      <c r="D235" s="135" t="s">
        <v>268</v>
      </c>
      <c r="E235" s="136" t="s">
        <v>627</v>
      </c>
      <c r="F235" s="219" t="s">
        <v>628</v>
      </c>
      <c r="G235" s="219"/>
      <c r="H235" s="219"/>
      <c r="I235" s="219"/>
      <c r="J235" s="137" t="s">
        <v>280</v>
      </c>
      <c r="K235" s="138">
        <v>6.21</v>
      </c>
      <c r="L235" s="220"/>
      <c r="M235" s="220"/>
      <c r="N235" s="220">
        <f t="shared" si="50"/>
        <v>0</v>
      </c>
      <c r="O235" s="220"/>
      <c r="P235" s="220"/>
      <c r="Q235" s="220"/>
      <c r="R235" s="139"/>
      <c r="T235" s="140" t="s">
        <v>5</v>
      </c>
      <c r="U235" s="38" t="s">
        <v>42</v>
      </c>
      <c r="V235" s="141">
        <v>1.363</v>
      </c>
      <c r="W235" s="141">
        <f t="shared" si="51"/>
        <v>8.4642300000000006</v>
      </c>
      <c r="X235" s="141">
        <v>2.2151299999999998</v>
      </c>
      <c r="Y235" s="141">
        <f t="shared" si="52"/>
        <v>13.755957299999999</v>
      </c>
      <c r="Z235" s="141">
        <v>0</v>
      </c>
      <c r="AA235" s="142">
        <f t="shared" si="53"/>
        <v>0</v>
      </c>
      <c r="AR235" s="19" t="s">
        <v>272</v>
      </c>
      <c r="AT235" s="19" t="s">
        <v>268</v>
      </c>
      <c r="AU235" s="19" t="s">
        <v>102</v>
      </c>
      <c r="AY235" s="19" t="s">
        <v>267</v>
      </c>
      <c r="BE235" s="143">
        <f t="shared" si="54"/>
        <v>0</v>
      </c>
      <c r="BF235" s="143">
        <f t="shared" si="55"/>
        <v>0</v>
      </c>
      <c r="BG235" s="143">
        <f t="shared" si="56"/>
        <v>0</v>
      </c>
      <c r="BH235" s="143">
        <f t="shared" si="57"/>
        <v>0</v>
      </c>
      <c r="BI235" s="143">
        <f t="shared" si="58"/>
        <v>0</v>
      </c>
      <c r="BJ235" s="19" t="s">
        <v>102</v>
      </c>
      <c r="BK235" s="143">
        <f t="shared" si="59"/>
        <v>0</v>
      </c>
      <c r="BL235" s="19" t="s">
        <v>272</v>
      </c>
      <c r="BM235" s="19" t="s">
        <v>629</v>
      </c>
    </row>
    <row r="236" spans="2:65" s="1" customFormat="1" ht="25.5" customHeight="1">
      <c r="B236" s="134"/>
      <c r="C236" s="135" t="s">
        <v>630</v>
      </c>
      <c r="D236" s="135" t="s">
        <v>268</v>
      </c>
      <c r="E236" s="136" t="s">
        <v>631</v>
      </c>
      <c r="F236" s="219" t="s">
        <v>632</v>
      </c>
      <c r="G236" s="219"/>
      <c r="H236" s="219"/>
      <c r="I236" s="219"/>
      <c r="J236" s="137" t="s">
        <v>322</v>
      </c>
      <c r="K236" s="138">
        <v>26.4</v>
      </c>
      <c r="L236" s="220"/>
      <c r="M236" s="220"/>
      <c r="N236" s="220">
        <f t="shared" si="50"/>
        <v>0</v>
      </c>
      <c r="O236" s="220"/>
      <c r="P236" s="220"/>
      <c r="Q236" s="220"/>
      <c r="R236" s="139"/>
      <c r="T236" s="140" t="s">
        <v>5</v>
      </c>
      <c r="U236" s="38" t="s">
        <v>42</v>
      </c>
      <c r="V236" s="141">
        <v>0.29899999999999999</v>
      </c>
      <c r="W236" s="141">
        <f t="shared" si="51"/>
        <v>7.8935999999999993</v>
      </c>
      <c r="X236" s="141">
        <v>3.0000000000000001E-5</v>
      </c>
      <c r="Y236" s="141">
        <f t="shared" si="52"/>
        <v>7.9199999999999995E-4</v>
      </c>
      <c r="Z236" s="141">
        <v>0</v>
      </c>
      <c r="AA236" s="142">
        <f t="shared" si="53"/>
        <v>0</v>
      </c>
      <c r="AR236" s="19" t="s">
        <v>272</v>
      </c>
      <c r="AT236" s="19" t="s">
        <v>268</v>
      </c>
      <c r="AU236" s="19" t="s">
        <v>102</v>
      </c>
      <c r="AY236" s="19" t="s">
        <v>267</v>
      </c>
      <c r="BE236" s="143">
        <f t="shared" si="54"/>
        <v>0</v>
      </c>
      <c r="BF236" s="143">
        <f t="shared" si="55"/>
        <v>0</v>
      </c>
      <c r="BG236" s="143">
        <f t="shared" si="56"/>
        <v>0</v>
      </c>
      <c r="BH236" s="143">
        <f t="shared" si="57"/>
        <v>0</v>
      </c>
      <c r="BI236" s="143">
        <f t="shared" si="58"/>
        <v>0</v>
      </c>
      <c r="BJ236" s="19" t="s">
        <v>102</v>
      </c>
      <c r="BK236" s="143">
        <f t="shared" si="59"/>
        <v>0</v>
      </c>
      <c r="BL236" s="19" t="s">
        <v>272</v>
      </c>
      <c r="BM236" s="19" t="s">
        <v>633</v>
      </c>
    </row>
    <row r="237" spans="2:65" s="1" customFormat="1" ht="38.25" customHeight="1">
      <c r="B237" s="134"/>
      <c r="C237" s="135" t="s">
        <v>634</v>
      </c>
      <c r="D237" s="135" t="s">
        <v>268</v>
      </c>
      <c r="E237" s="136" t="s">
        <v>635</v>
      </c>
      <c r="F237" s="219" t="s">
        <v>636</v>
      </c>
      <c r="G237" s="219"/>
      <c r="H237" s="219"/>
      <c r="I237" s="219"/>
      <c r="J237" s="137" t="s">
        <v>271</v>
      </c>
      <c r="K237" s="138">
        <v>1349.549</v>
      </c>
      <c r="L237" s="220"/>
      <c r="M237" s="220"/>
      <c r="N237" s="220">
        <f t="shared" si="50"/>
        <v>0</v>
      </c>
      <c r="O237" s="220"/>
      <c r="P237" s="220"/>
      <c r="Q237" s="220"/>
      <c r="R237" s="139"/>
      <c r="T237" s="140" t="s">
        <v>5</v>
      </c>
      <c r="U237" s="38" t="s">
        <v>42</v>
      </c>
      <c r="V237" s="141">
        <v>0.124</v>
      </c>
      <c r="W237" s="141">
        <f t="shared" si="51"/>
        <v>167.344076</v>
      </c>
      <c r="X237" s="141">
        <v>2.3990000000000001E-2</v>
      </c>
      <c r="Y237" s="141">
        <f t="shared" si="52"/>
        <v>32.375680510000002</v>
      </c>
      <c r="Z237" s="141">
        <v>0</v>
      </c>
      <c r="AA237" s="142">
        <f t="shared" si="53"/>
        <v>0</v>
      </c>
      <c r="AR237" s="19" t="s">
        <v>272</v>
      </c>
      <c r="AT237" s="19" t="s">
        <v>268</v>
      </c>
      <c r="AU237" s="19" t="s">
        <v>102</v>
      </c>
      <c r="AY237" s="19" t="s">
        <v>267</v>
      </c>
      <c r="BE237" s="143">
        <f t="shared" si="54"/>
        <v>0</v>
      </c>
      <c r="BF237" s="143">
        <f t="shared" si="55"/>
        <v>0</v>
      </c>
      <c r="BG237" s="143">
        <f t="shared" si="56"/>
        <v>0</v>
      </c>
      <c r="BH237" s="143">
        <f t="shared" si="57"/>
        <v>0</v>
      </c>
      <c r="BI237" s="143">
        <f t="shared" si="58"/>
        <v>0</v>
      </c>
      <c r="BJ237" s="19" t="s">
        <v>102</v>
      </c>
      <c r="BK237" s="143">
        <f t="shared" si="59"/>
        <v>0</v>
      </c>
      <c r="BL237" s="19" t="s">
        <v>272</v>
      </c>
      <c r="BM237" s="19" t="s">
        <v>637</v>
      </c>
    </row>
    <row r="238" spans="2:65" s="1" customFormat="1" ht="51" customHeight="1">
      <c r="B238" s="134"/>
      <c r="C238" s="135" t="s">
        <v>638</v>
      </c>
      <c r="D238" s="135" t="s">
        <v>268</v>
      </c>
      <c r="E238" s="136" t="s">
        <v>639</v>
      </c>
      <c r="F238" s="219" t="s">
        <v>640</v>
      </c>
      <c r="G238" s="219"/>
      <c r="H238" s="219"/>
      <c r="I238" s="219"/>
      <c r="J238" s="137" t="s">
        <v>271</v>
      </c>
      <c r="K238" s="138">
        <v>4048.6469999999999</v>
      </c>
      <c r="L238" s="220"/>
      <c r="M238" s="220"/>
      <c r="N238" s="220">
        <f t="shared" si="50"/>
        <v>0</v>
      </c>
      <c r="O238" s="220"/>
      <c r="P238" s="220"/>
      <c r="Q238" s="220"/>
      <c r="R238" s="139"/>
      <c r="T238" s="140" t="s">
        <v>5</v>
      </c>
      <c r="U238" s="38" t="s">
        <v>42</v>
      </c>
      <c r="V238" s="141">
        <v>7.0000000000000001E-3</v>
      </c>
      <c r="W238" s="141">
        <f t="shared" si="51"/>
        <v>28.340529</v>
      </c>
      <c r="X238" s="141">
        <v>0</v>
      </c>
      <c r="Y238" s="141">
        <f t="shared" si="52"/>
        <v>0</v>
      </c>
      <c r="Z238" s="141">
        <v>0</v>
      </c>
      <c r="AA238" s="142">
        <f t="shared" si="53"/>
        <v>0</v>
      </c>
      <c r="AR238" s="19" t="s">
        <v>272</v>
      </c>
      <c r="AT238" s="19" t="s">
        <v>268</v>
      </c>
      <c r="AU238" s="19" t="s">
        <v>102</v>
      </c>
      <c r="AY238" s="19" t="s">
        <v>267</v>
      </c>
      <c r="BE238" s="143">
        <f t="shared" si="54"/>
        <v>0</v>
      </c>
      <c r="BF238" s="143">
        <f t="shared" si="55"/>
        <v>0</v>
      </c>
      <c r="BG238" s="143">
        <f t="shared" si="56"/>
        <v>0</v>
      </c>
      <c r="BH238" s="143">
        <f t="shared" si="57"/>
        <v>0</v>
      </c>
      <c r="BI238" s="143">
        <f t="shared" si="58"/>
        <v>0</v>
      </c>
      <c r="BJ238" s="19" t="s">
        <v>102</v>
      </c>
      <c r="BK238" s="143">
        <f t="shared" si="59"/>
        <v>0</v>
      </c>
      <c r="BL238" s="19" t="s">
        <v>272</v>
      </c>
      <c r="BM238" s="19" t="s">
        <v>641</v>
      </c>
    </row>
    <row r="239" spans="2:65" s="1" customFormat="1" ht="38.25" customHeight="1">
      <c r="B239" s="134"/>
      <c r="C239" s="135" t="s">
        <v>642</v>
      </c>
      <c r="D239" s="135" t="s">
        <v>268</v>
      </c>
      <c r="E239" s="136" t="s">
        <v>643</v>
      </c>
      <c r="F239" s="219" t="s">
        <v>644</v>
      </c>
      <c r="G239" s="219"/>
      <c r="H239" s="219"/>
      <c r="I239" s="219"/>
      <c r="J239" s="137" t="s">
        <v>271</v>
      </c>
      <c r="K239" s="138">
        <v>1349.549</v>
      </c>
      <c r="L239" s="220"/>
      <c r="M239" s="220"/>
      <c r="N239" s="220">
        <f t="shared" si="50"/>
        <v>0</v>
      </c>
      <c r="O239" s="220"/>
      <c r="P239" s="220"/>
      <c r="Q239" s="220"/>
      <c r="R239" s="139"/>
      <c r="T239" s="140" t="s">
        <v>5</v>
      </c>
      <c r="U239" s="38" t="s">
        <v>42</v>
      </c>
      <c r="V239" s="141">
        <v>8.5999999999999993E-2</v>
      </c>
      <c r="W239" s="141">
        <f t="shared" si="51"/>
        <v>116.06121399999999</v>
      </c>
      <c r="X239" s="141">
        <v>2.3990000000000001E-2</v>
      </c>
      <c r="Y239" s="141">
        <f t="shared" si="52"/>
        <v>32.375680510000002</v>
      </c>
      <c r="Z239" s="141">
        <v>0</v>
      </c>
      <c r="AA239" s="142">
        <f t="shared" si="53"/>
        <v>0</v>
      </c>
      <c r="AR239" s="19" t="s">
        <v>272</v>
      </c>
      <c r="AT239" s="19" t="s">
        <v>268</v>
      </c>
      <c r="AU239" s="19" t="s">
        <v>102</v>
      </c>
      <c r="AY239" s="19" t="s">
        <v>267</v>
      </c>
      <c r="BE239" s="143">
        <f t="shared" si="54"/>
        <v>0</v>
      </c>
      <c r="BF239" s="143">
        <f t="shared" si="55"/>
        <v>0</v>
      </c>
      <c r="BG239" s="143">
        <f t="shared" si="56"/>
        <v>0</v>
      </c>
      <c r="BH239" s="143">
        <f t="shared" si="57"/>
        <v>0</v>
      </c>
      <c r="BI239" s="143">
        <f t="shared" si="58"/>
        <v>0</v>
      </c>
      <c r="BJ239" s="19" t="s">
        <v>102</v>
      </c>
      <c r="BK239" s="143">
        <f t="shared" si="59"/>
        <v>0</v>
      </c>
      <c r="BL239" s="19" t="s">
        <v>272</v>
      </c>
      <c r="BM239" s="19" t="s">
        <v>645</v>
      </c>
    </row>
    <row r="240" spans="2:65" s="1" customFormat="1" ht="25.5" customHeight="1">
      <c r="B240" s="134"/>
      <c r="C240" s="135" t="s">
        <v>646</v>
      </c>
      <c r="D240" s="135" t="s">
        <v>268</v>
      </c>
      <c r="E240" s="136" t="s">
        <v>647</v>
      </c>
      <c r="F240" s="219" t="s">
        <v>648</v>
      </c>
      <c r="G240" s="219"/>
      <c r="H240" s="219"/>
      <c r="I240" s="219"/>
      <c r="J240" s="137" t="s">
        <v>271</v>
      </c>
      <c r="K240" s="138">
        <v>2050</v>
      </c>
      <c r="L240" s="220"/>
      <c r="M240" s="220"/>
      <c r="N240" s="220">
        <f t="shared" si="50"/>
        <v>0</v>
      </c>
      <c r="O240" s="220"/>
      <c r="P240" s="220"/>
      <c r="Q240" s="220"/>
      <c r="R240" s="139"/>
      <c r="T240" s="140" t="s">
        <v>5</v>
      </c>
      <c r="U240" s="38" t="s">
        <v>42</v>
      </c>
      <c r="V240" s="141">
        <v>9.9000000000000005E-2</v>
      </c>
      <c r="W240" s="141">
        <f t="shared" si="51"/>
        <v>202.95000000000002</v>
      </c>
      <c r="X240" s="141">
        <v>1.5299999999999999E-3</v>
      </c>
      <c r="Y240" s="141">
        <f t="shared" si="52"/>
        <v>3.1364999999999998</v>
      </c>
      <c r="Z240" s="141">
        <v>0</v>
      </c>
      <c r="AA240" s="142">
        <f t="shared" si="53"/>
        <v>0</v>
      </c>
      <c r="AR240" s="19" t="s">
        <v>272</v>
      </c>
      <c r="AT240" s="19" t="s">
        <v>268</v>
      </c>
      <c r="AU240" s="19" t="s">
        <v>102</v>
      </c>
      <c r="AY240" s="19" t="s">
        <v>267</v>
      </c>
      <c r="BE240" s="143">
        <f t="shared" si="54"/>
        <v>0</v>
      </c>
      <c r="BF240" s="143">
        <f t="shared" si="55"/>
        <v>0</v>
      </c>
      <c r="BG240" s="143">
        <f t="shared" si="56"/>
        <v>0</v>
      </c>
      <c r="BH240" s="143">
        <f t="shared" si="57"/>
        <v>0</v>
      </c>
      <c r="BI240" s="143">
        <f t="shared" si="58"/>
        <v>0</v>
      </c>
      <c r="BJ240" s="19" t="s">
        <v>102</v>
      </c>
      <c r="BK240" s="143">
        <f t="shared" si="59"/>
        <v>0</v>
      </c>
      <c r="BL240" s="19" t="s">
        <v>272</v>
      </c>
      <c r="BM240" s="19" t="s">
        <v>649</v>
      </c>
    </row>
    <row r="241" spans="2:65" s="1" customFormat="1" ht="16.5" customHeight="1">
      <c r="B241" s="134"/>
      <c r="C241" s="135" t="s">
        <v>650</v>
      </c>
      <c r="D241" s="135" t="s">
        <v>268</v>
      </c>
      <c r="E241" s="136" t="s">
        <v>651</v>
      </c>
      <c r="F241" s="219" t="s">
        <v>652</v>
      </c>
      <c r="G241" s="219"/>
      <c r="H241" s="219"/>
      <c r="I241" s="219"/>
      <c r="J241" s="137" t="s">
        <v>271</v>
      </c>
      <c r="K241" s="138">
        <v>2266.14</v>
      </c>
      <c r="L241" s="220"/>
      <c r="M241" s="220"/>
      <c r="N241" s="220">
        <f t="shared" si="50"/>
        <v>0</v>
      </c>
      <c r="O241" s="220"/>
      <c r="P241" s="220"/>
      <c r="Q241" s="220"/>
      <c r="R241" s="139"/>
      <c r="T241" s="140" t="s">
        <v>5</v>
      </c>
      <c r="U241" s="38" t="s">
        <v>42</v>
      </c>
      <c r="V241" s="141">
        <v>0.32400000000000001</v>
      </c>
      <c r="W241" s="141">
        <f t="shared" si="51"/>
        <v>734.22935999999993</v>
      </c>
      <c r="X241" s="141">
        <v>5.0000000000000002E-5</v>
      </c>
      <c r="Y241" s="141">
        <f t="shared" si="52"/>
        <v>0.113307</v>
      </c>
      <c r="Z241" s="141">
        <v>0</v>
      </c>
      <c r="AA241" s="142">
        <f t="shared" si="53"/>
        <v>0</v>
      </c>
      <c r="AR241" s="19" t="s">
        <v>272</v>
      </c>
      <c r="AT241" s="19" t="s">
        <v>268</v>
      </c>
      <c r="AU241" s="19" t="s">
        <v>102</v>
      </c>
      <c r="AY241" s="19" t="s">
        <v>267</v>
      </c>
      <c r="BE241" s="143">
        <f t="shared" si="54"/>
        <v>0</v>
      </c>
      <c r="BF241" s="143">
        <f t="shared" si="55"/>
        <v>0</v>
      </c>
      <c r="BG241" s="143">
        <f t="shared" si="56"/>
        <v>0</v>
      </c>
      <c r="BH241" s="143">
        <f t="shared" si="57"/>
        <v>0</v>
      </c>
      <c r="BI241" s="143">
        <f t="shared" si="58"/>
        <v>0</v>
      </c>
      <c r="BJ241" s="19" t="s">
        <v>102</v>
      </c>
      <c r="BK241" s="143">
        <f t="shared" si="59"/>
        <v>0</v>
      </c>
      <c r="BL241" s="19" t="s">
        <v>272</v>
      </c>
      <c r="BM241" s="19" t="s">
        <v>653</v>
      </c>
    </row>
    <row r="242" spans="2:65" s="1" customFormat="1" ht="16.5" customHeight="1">
      <c r="B242" s="134"/>
      <c r="C242" s="135" t="s">
        <v>654</v>
      </c>
      <c r="D242" s="135" t="s">
        <v>268</v>
      </c>
      <c r="E242" s="136" t="s">
        <v>655</v>
      </c>
      <c r="F242" s="219" t="s">
        <v>4225</v>
      </c>
      <c r="G242" s="219"/>
      <c r="H242" s="219"/>
      <c r="I242" s="219"/>
      <c r="J242" s="137" t="s">
        <v>322</v>
      </c>
      <c r="K242" s="138">
        <v>112.66</v>
      </c>
      <c r="L242" s="220"/>
      <c r="M242" s="220"/>
      <c r="N242" s="220">
        <f t="shared" si="50"/>
        <v>0</v>
      </c>
      <c r="O242" s="220"/>
      <c r="P242" s="220"/>
      <c r="Q242" s="220"/>
      <c r="R242" s="139"/>
      <c r="T242" s="140" t="s">
        <v>5</v>
      </c>
      <c r="U242" s="38" t="s">
        <v>42</v>
      </c>
      <c r="V242" s="141">
        <v>0.188</v>
      </c>
      <c r="W242" s="141">
        <f t="shared" si="51"/>
        <v>21.18008</v>
      </c>
      <c r="X242" s="141">
        <v>4.2000000000000002E-4</v>
      </c>
      <c r="Y242" s="141">
        <f t="shared" si="52"/>
        <v>4.7317200000000004E-2</v>
      </c>
      <c r="Z242" s="141">
        <v>0</v>
      </c>
      <c r="AA242" s="142">
        <f t="shared" si="53"/>
        <v>0</v>
      </c>
      <c r="AR242" s="19" t="s">
        <v>272</v>
      </c>
      <c r="AT242" s="19" t="s">
        <v>268</v>
      </c>
      <c r="AU242" s="19" t="s">
        <v>102</v>
      </c>
      <c r="AY242" s="19" t="s">
        <v>267</v>
      </c>
      <c r="BE242" s="143">
        <f t="shared" si="54"/>
        <v>0</v>
      </c>
      <c r="BF242" s="143">
        <f t="shared" si="55"/>
        <v>0</v>
      </c>
      <c r="BG242" s="143">
        <f t="shared" si="56"/>
        <v>0</v>
      </c>
      <c r="BH242" s="143">
        <f t="shared" si="57"/>
        <v>0</v>
      </c>
      <c r="BI242" s="143">
        <f t="shared" si="58"/>
        <v>0</v>
      </c>
      <c r="BJ242" s="19" t="s">
        <v>102</v>
      </c>
      <c r="BK242" s="143">
        <f t="shared" si="59"/>
        <v>0</v>
      </c>
      <c r="BL242" s="19" t="s">
        <v>272</v>
      </c>
      <c r="BM242" s="19" t="s">
        <v>656</v>
      </c>
    </row>
    <row r="243" spans="2:65" s="1" customFormat="1" ht="38.25" customHeight="1">
      <c r="B243" s="134"/>
      <c r="C243" s="135" t="s">
        <v>657</v>
      </c>
      <c r="D243" s="135" t="s">
        <v>268</v>
      </c>
      <c r="E243" s="136" t="s">
        <v>658</v>
      </c>
      <c r="F243" s="219" t="s">
        <v>659</v>
      </c>
      <c r="G243" s="219"/>
      <c r="H243" s="219"/>
      <c r="I243" s="219"/>
      <c r="J243" s="137" t="s">
        <v>322</v>
      </c>
      <c r="K243" s="138">
        <v>630.20000000000005</v>
      </c>
      <c r="L243" s="220"/>
      <c r="M243" s="220"/>
      <c r="N243" s="220">
        <f t="shared" si="50"/>
        <v>0</v>
      </c>
      <c r="O243" s="220"/>
      <c r="P243" s="220"/>
      <c r="Q243" s="220"/>
      <c r="R243" s="139"/>
      <c r="T243" s="140" t="s">
        <v>5</v>
      </c>
      <c r="U243" s="38" t="s">
        <v>42</v>
      </c>
      <c r="V243" s="141">
        <v>0.18</v>
      </c>
      <c r="W243" s="141">
        <f t="shared" si="51"/>
        <v>113.43600000000001</v>
      </c>
      <c r="X243" s="141">
        <v>8.7000000000000001E-4</v>
      </c>
      <c r="Y243" s="141">
        <f t="shared" si="52"/>
        <v>0.54827400000000004</v>
      </c>
      <c r="Z243" s="141">
        <v>0</v>
      </c>
      <c r="AA243" s="142">
        <f t="shared" si="53"/>
        <v>0</v>
      </c>
      <c r="AR243" s="19" t="s">
        <v>272</v>
      </c>
      <c r="AT243" s="19" t="s">
        <v>268</v>
      </c>
      <c r="AU243" s="19" t="s">
        <v>102</v>
      </c>
      <c r="AY243" s="19" t="s">
        <v>267</v>
      </c>
      <c r="BE243" s="143">
        <f t="shared" si="54"/>
        <v>0</v>
      </c>
      <c r="BF243" s="143">
        <f t="shared" si="55"/>
        <v>0</v>
      </c>
      <c r="BG243" s="143">
        <f t="shared" si="56"/>
        <v>0</v>
      </c>
      <c r="BH243" s="143">
        <f t="shared" si="57"/>
        <v>0</v>
      </c>
      <c r="BI243" s="143">
        <f t="shared" si="58"/>
        <v>0</v>
      </c>
      <c r="BJ243" s="19" t="s">
        <v>102</v>
      </c>
      <c r="BK243" s="143">
        <f t="shared" si="59"/>
        <v>0</v>
      </c>
      <c r="BL243" s="19" t="s">
        <v>272</v>
      </c>
      <c r="BM243" s="19" t="s">
        <v>660</v>
      </c>
    </row>
    <row r="244" spans="2:65" s="1" customFormat="1" ht="38.25" customHeight="1">
      <c r="B244" s="134"/>
      <c r="C244" s="135" t="s">
        <v>661</v>
      </c>
      <c r="D244" s="135" t="s">
        <v>268</v>
      </c>
      <c r="E244" s="136" t="s">
        <v>662</v>
      </c>
      <c r="F244" s="219" t="s">
        <v>663</v>
      </c>
      <c r="G244" s="219"/>
      <c r="H244" s="219"/>
      <c r="I244" s="219"/>
      <c r="J244" s="137" t="s">
        <v>322</v>
      </c>
      <c r="K244" s="138">
        <v>251.7</v>
      </c>
      <c r="L244" s="220"/>
      <c r="M244" s="220"/>
      <c r="N244" s="220">
        <f t="shared" si="50"/>
        <v>0</v>
      </c>
      <c r="O244" s="220"/>
      <c r="P244" s="220"/>
      <c r="Q244" s="220"/>
      <c r="R244" s="139"/>
      <c r="T244" s="140" t="s">
        <v>5</v>
      </c>
      <c r="U244" s="38" t="s">
        <v>42</v>
      </c>
      <c r="V244" s="141">
        <v>0.09</v>
      </c>
      <c r="W244" s="141">
        <f t="shared" si="51"/>
        <v>22.652999999999999</v>
      </c>
      <c r="X244" s="141">
        <v>8.8999999999999995E-4</v>
      </c>
      <c r="Y244" s="141">
        <f t="shared" si="52"/>
        <v>0.22401299999999999</v>
      </c>
      <c r="Z244" s="141">
        <v>0</v>
      </c>
      <c r="AA244" s="142">
        <f t="shared" si="53"/>
        <v>0</v>
      </c>
      <c r="AR244" s="19" t="s">
        <v>272</v>
      </c>
      <c r="AT244" s="19" t="s">
        <v>268</v>
      </c>
      <c r="AU244" s="19" t="s">
        <v>102</v>
      </c>
      <c r="AY244" s="19" t="s">
        <v>267</v>
      </c>
      <c r="BE244" s="143">
        <f t="shared" si="54"/>
        <v>0</v>
      </c>
      <c r="BF244" s="143">
        <f t="shared" si="55"/>
        <v>0</v>
      </c>
      <c r="BG244" s="143">
        <f t="shared" si="56"/>
        <v>0</v>
      </c>
      <c r="BH244" s="143">
        <f t="shared" si="57"/>
        <v>0</v>
      </c>
      <c r="BI244" s="143">
        <f t="shared" si="58"/>
        <v>0</v>
      </c>
      <c r="BJ244" s="19" t="s">
        <v>102</v>
      </c>
      <c r="BK244" s="143">
        <f t="shared" si="59"/>
        <v>0</v>
      </c>
      <c r="BL244" s="19" t="s">
        <v>272</v>
      </c>
      <c r="BM244" s="19" t="s">
        <v>664</v>
      </c>
    </row>
    <row r="245" spans="2:65" s="1" customFormat="1" ht="51" customHeight="1">
      <c r="B245" s="134"/>
      <c r="C245" s="135" t="s">
        <v>665</v>
      </c>
      <c r="D245" s="135" t="s">
        <v>268</v>
      </c>
      <c r="E245" s="136" t="s">
        <v>666</v>
      </c>
      <c r="F245" s="219" t="s">
        <v>667</v>
      </c>
      <c r="G245" s="219"/>
      <c r="H245" s="219"/>
      <c r="I245" s="219"/>
      <c r="J245" s="137" t="s">
        <v>322</v>
      </c>
      <c r="K245" s="138">
        <v>114.7</v>
      </c>
      <c r="L245" s="220"/>
      <c r="M245" s="220"/>
      <c r="N245" s="220">
        <f t="shared" si="50"/>
        <v>0</v>
      </c>
      <c r="O245" s="220"/>
      <c r="P245" s="220"/>
      <c r="Q245" s="220"/>
      <c r="R245" s="139"/>
      <c r="T245" s="140" t="s">
        <v>5</v>
      </c>
      <c r="U245" s="38" t="s">
        <v>42</v>
      </c>
      <c r="V245" s="141">
        <v>0.09</v>
      </c>
      <c r="W245" s="141">
        <f t="shared" si="51"/>
        <v>10.323</v>
      </c>
      <c r="X245" s="141">
        <v>8.9999999999999998E-4</v>
      </c>
      <c r="Y245" s="141">
        <f t="shared" si="52"/>
        <v>0.10323</v>
      </c>
      <c r="Z245" s="141">
        <v>0</v>
      </c>
      <c r="AA245" s="142">
        <f t="shared" si="53"/>
        <v>0</v>
      </c>
      <c r="AR245" s="19" t="s">
        <v>272</v>
      </c>
      <c r="AT245" s="19" t="s">
        <v>268</v>
      </c>
      <c r="AU245" s="19" t="s">
        <v>102</v>
      </c>
      <c r="AY245" s="19" t="s">
        <v>267</v>
      </c>
      <c r="BE245" s="143">
        <f t="shared" si="54"/>
        <v>0</v>
      </c>
      <c r="BF245" s="143">
        <f t="shared" si="55"/>
        <v>0</v>
      </c>
      <c r="BG245" s="143">
        <f t="shared" si="56"/>
        <v>0</v>
      </c>
      <c r="BH245" s="143">
        <f t="shared" si="57"/>
        <v>0</v>
      </c>
      <c r="BI245" s="143">
        <f t="shared" si="58"/>
        <v>0</v>
      </c>
      <c r="BJ245" s="19" t="s">
        <v>102</v>
      </c>
      <c r="BK245" s="143">
        <f t="shared" si="59"/>
        <v>0</v>
      </c>
      <c r="BL245" s="19" t="s">
        <v>272</v>
      </c>
      <c r="BM245" s="19" t="s">
        <v>668</v>
      </c>
    </row>
    <row r="246" spans="2:65" s="1" customFormat="1" ht="38.25" customHeight="1">
      <c r="B246" s="134"/>
      <c r="C246" s="135" t="s">
        <v>669</v>
      </c>
      <c r="D246" s="135" t="s">
        <v>268</v>
      </c>
      <c r="E246" s="136" t="s">
        <v>670</v>
      </c>
      <c r="F246" s="219" t="s">
        <v>671</v>
      </c>
      <c r="G246" s="219"/>
      <c r="H246" s="219"/>
      <c r="I246" s="219"/>
      <c r="J246" s="137" t="s">
        <v>280</v>
      </c>
      <c r="K246" s="138">
        <v>14.586</v>
      </c>
      <c r="L246" s="220"/>
      <c r="M246" s="220"/>
      <c r="N246" s="220">
        <f t="shared" si="50"/>
        <v>0</v>
      </c>
      <c r="O246" s="220"/>
      <c r="P246" s="220"/>
      <c r="Q246" s="220"/>
      <c r="R246" s="139"/>
      <c r="T246" s="140" t="s">
        <v>5</v>
      </c>
      <c r="U246" s="38" t="s">
        <v>42</v>
      </c>
      <c r="V246" s="141">
        <v>1.4550000000000001</v>
      </c>
      <c r="W246" s="141">
        <f t="shared" si="51"/>
        <v>21.222630000000002</v>
      </c>
      <c r="X246" s="141">
        <v>0</v>
      </c>
      <c r="Y246" s="141">
        <f t="shared" si="52"/>
        <v>0</v>
      </c>
      <c r="Z246" s="141">
        <v>1.905</v>
      </c>
      <c r="AA246" s="142">
        <f t="shared" si="53"/>
        <v>27.78633</v>
      </c>
      <c r="AR246" s="19" t="s">
        <v>272</v>
      </c>
      <c r="AT246" s="19" t="s">
        <v>268</v>
      </c>
      <c r="AU246" s="19" t="s">
        <v>102</v>
      </c>
      <c r="AY246" s="19" t="s">
        <v>267</v>
      </c>
      <c r="BE246" s="143">
        <f t="shared" si="54"/>
        <v>0</v>
      </c>
      <c r="BF246" s="143">
        <f t="shared" si="55"/>
        <v>0</v>
      </c>
      <c r="BG246" s="143">
        <f t="shared" si="56"/>
        <v>0</v>
      </c>
      <c r="BH246" s="143">
        <f t="shared" si="57"/>
        <v>0</v>
      </c>
      <c r="BI246" s="143">
        <f t="shared" si="58"/>
        <v>0</v>
      </c>
      <c r="BJ246" s="19" t="s">
        <v>102</v>
      </c>
      <c r="BK246" s="143">
        <f t="shared" si="59"/>
        <v>0</v>
      </c>
      <c r="BL246" s="19" t="s">
        <v>272</v>
      </c>
      <c r="BM246" s="19" t="s">
        <v>672</v>
      </c>
    </row>
    <row r="247" spans="2:65" s="1" customFormat="1" ht="38.25" customHeight="1">
      <c r="B247" s="134"/>
      <c r="C247" s="135" t="s">
        <v>673</v>
      </c>
      <c r="D247" s="135" t="s">
        <v>268</v>
      </c>
      <c r="E247" s="136" t="s">
        <v>674</v>
      </c>
      <c r="F247" s="219" t="s">
        <v>675</v>
      </c>
      <c r="G247" s="219"/>
      <c r="H247" s="219"/>
      <c r="I247" s="219"/>
      <c r="J247" s="137" t="s">
        <v>280</v>
      </c>
      <c r="K247" s="138">
        <v>15.574999999999999</v>
      </c>
      <c r="L247" s="220"/>
      <c r="M247" s="220"/>
      <c r="N247" s="220">
        <f t="shared" si="50"/>
        <v>0</v>
      </c>
      <c r="O247" s="220"/>
      <c r="P247" s="220"/>
      <c r="Q247" s="220"/>
      <c r="R247" s="139"/>
      <c r="T247" s="140" t="s">
        <v>5</v>
      </c>
      <c r="U247" s="38" t="s">
        <v>42</v>
      </c>
      <c r="V247" s="141">
        <v>2.464</v>
      </c>
      <c r="W247" s="141">
        <f t="shared" si="51"/>
        <v>38.376799999999996</v>
      </c>
      <c r="X247" s="141">
        <v>0</v>
      </c>
      <c r="Y247" s="141">
        <f t="shared" si="52"/>
        <v>0</v>
      </c>
      <c r="Z247" s="141">
        <v>1.633</v>
      </c>
      <c r="AA247" s="142">
        <f t="shared" si="53"/>
        <v>25.433975</v>
      </c>
      <c r="AR247" s="19" t="s">
        <v>272</v>
      </c>
      <c r="AT247" s="19" t="s">
        <v>268</v>
      </c>
      <c r="AU247" s="19" t="s">
        <v>102</v>
      </c>
      <c r="AY247" s="19" t="s">
        <v>267</v>
      </c>
      <c r="BE247" s="143">
        <f t="shared" si="54"/>
        <v>0</v>
      </c>
      <c r="BF247" s="143">
        <f t="shared" si="55"/>
        <v>0</v>
      </c>
      <c r="BG247" s="143">
        <f t="shared" si="56"/>
        <v>0</v>
      </c>
      <c r="BH247" s="143">
        <f t="shared" si="57"/>
        <v>0</v>
      </c>
      <c r="BI247" s="143">
        <f t="shared" si="58"/>
        <v>0</v>
      </c>
      <c r="BJ247" s="19" t="s">
        <v>102</v>
      </c>
      <c r="BK247" s="143">
        <f t="shared" si="59"/>
        <v>0</v>
      </c>
      <c r="BL247" s="19" t="s">
        <v>272</v>
      </c>
      <c r="BM247" s="19" t="s">
        <v>676</v>
      </c>
    </row>
    <row r="248" spans="2:65" s="1" customFormat="1" ht="25.5" customHeight="1">
      <c r="B248" s="134"/>
      <c r="C248" s="135" t="s">
        <v>677</v>
      </c>
      <c r="D248" s="135" t="s">
        <v>268</v>
      </c>
      <c r="E248" s="136" t="s">
        <v>678</v>
      </c>
      <c r="F248" s="219" t="s">
        <v>679</v>
      </c>
      <c r="G248" s="219"/>
      <c r="H248" s="219"/>
      <c r="I248" s="219"/>
      <c r="J248" s="137" t="s">
        <v>280</v>
      </c>
      <c r="K248" s="138">
        <v>2.3340000000000001</v>
      </c>
      <c r="L248" s="220"/>
      <c r="M248" s="220"/>
      <c r="N248" s="220">
        <f t="shared" si="50"/>
        <v>0</v>
      </c>
      <c r="O248" s="220"/>
      <c r="P248" s="220"/>
      <c r="Q248" s="220"/>
      <c r="R248" s="139"/>
      <c r="T248" s="140" t="s">
        <v>5</v>
      </c>
      <c r="U248" s="38" t="s">
        <v>42</v>
      </c>
      <c r="V248" s="141">
        <v>5.7830000000000004</v>
      </c>
      <c r="W248" s="141">
        <f t="shared" si="51"/>
        <v>13.497522000000002</v>
      </c>
      <c r="X248" s="141">
        <v>0</v>
      </c>
      <c r="Y248" s="141">
        <f t="shared" si="52"/>
        <v>0</v>
      </c>
      <c r="Z248" s="141">
        <v>2.4</v>
      </c>
      <c r="AA248" s="142">
        <f t="shared" si="53"/>
        <v>5.6016000000000004</v>
      </c>
      <c r="AR248" s="19" t="s">
        <v>272</v>
      </c>
      <c r="AT248" s="19" t="s">
        <v>268</v>
      </c>
      <c r="AU248" s="19" t="s">
        <v>102</v>
      </c>
      <c r="AY248" s="19" t="s">
        <v>267</v>
      </c>
      <c r="BE248" s="143">
        <f t="shared" si="54"/>
        <v>0</v>
      </c>
      <c r="BF248" s="143">
        <f t="shared" si="55"/>
        <v>0</v>
      </c>
      <c r="BG248" s="143">
        <f t="shared" si="56"/>
        <v>0</v>
      </c>
      <c r="BH248" s="143">
        <f t="shared" si="57"/>
        <v>0</v>
      </c>
      <c r="BI248" s="143">
        <f t="shared" si="58"/>
        <v>0</v>
      </c>
      <c r="BJ248" s="19" t="s">
        <v>102</v>
      </c>
      <c r="BK248" s="143">
        <f t="shared" si="59"/>
        <v>0</v>
      </c>
      <c r="BL248" s="19" t="s">
        <v>272</v>
      </c>
      <c r="BM248" s="19" t="s">
        <v>680</v>
      </c>
    </row>
    <row r="249" spans="2:65" s="1" customFormat="1" ht="16.5" customHeight="1">
      <c r="B249" s="134"/>
      <c r="C249" s="135" t="s">
        <v>681</v>
      </c>
      <c r="D249" s="135" t="s">
        <v>268</v>
      </c>
      <c r="E249" s="136" t="s">
        <v>682</v>
      </c>
      <c r="F249" s="219" t="s">
        <v>683</v>
      </c>
      <c r="G249" s="219"/>
      <c r="H249" s="219"/>
      <c r="I249" s="219"/>
      <c r="J249" s="137" t="s">
        <v>271</v>
      </c>
      <c r="K249" s="138">
        <v>2275.14</v>
      </c>
      <c r="L249" s="220"/>
      <c r="M249" s="220"/>
      <c r="N249" s="220">
        <f t="shared" si="50"/>
        <v>0</v>
      </c>
      <c r="O249" s="220"/>
      <c r="P249" s="220"/>
      <c r="Q249" s="220"/>
      <c r="R249" s="139"/>
      <c r="T249" s="140" t="s">
        <v>5</v>
      </c>
      <c r="U249" s="38" t="s">
        <v>42</v>
      </c>
      <c r="V249" s="141">
        <v>0</v>
      </c>
      <c r="W249" s="141">
        <f t="shared" si="51"/>
        <v>0</v>
      </c>
      <c r="X249" s="141">
        <v>0</v>
      </c>
      <c r="Y249" s="141">
        <f t="shared" si="52"/>
        <v>0</v>
      </c>
      <c r="Z249" s="141">
        <v>0</v>
      </c>
      <c r="AA249" s="142">
        <f t="shared" si="53"/>
        <v>0</v>
      </c>
      <c r="AR249" s="19" t="s">
        <v>272</v>
      </c>
      <c r="AT249" s="19" t="s">
        <v>268</v>
      </c>
      <c r="AU249" s="19" t="s">
        <v>102</v>
      </c>
      <c r="AY249" s="19" t="s">
        <v>267</v>
      </c>
      <c r="BE249" s="143">
        <f t="shared" si="54"/>
        <v>0</v>
      </c>
      <c r="BF249" s="143">
        <f t="shared" si="55"/>
        <v>0</v>
      </c>
      <c r="BG249" s="143">
        <f t="shared" si="56"/>
        <v>0</v>
      </c>
      <c r="BH249" s="143">
        <f t="shared" si="57"/>
        <v>0</v>
      </c>
      <c r="BI249" s="143">
        <f t="shared" si="58"/>
        <v>0</v>
      </c>
      <c r="BJ249" s="19" t="s">
        <v>102</v>
      </c>
      <c r="BK249" s="143">
        <f t="shared" si="59"/>
        <v>0</v>
      </c>
      <c r="BL249" s="19" t="s">
        <v>272</v>
      </c>
      <c r="BM249" s="19" t="s">
        <v>684</v>
      </c>
    </row>
    <row r="250" spans="2:65" s="1" customFormat="1" ht="51" customHeight="1">
      <c r="B250" s="134"/>
      <c r="C250" s="135" t="s">
        <v>685</v>
      </c>
      <c r="D250" s="135" t="s">
        <v>268</v>
      </c>
      <c r="E250" s="136" t="s">
        <v>686</v>
      </c>
      <c r="F250" s="219" t="s">
        <v>687</v>
      </c>
      <c r="G250" s="219"/>
      <c r="H250" s="219"/>
      <c r="I250" s="219"/>
      <c r="J250" s="137" t="s">
        <v>280</v>
      </c>
      <c r="K250" s="138">
        <v>113.75700000000001</v>
      </c>
      <c r="L250" s="220"/>
      <c r="M250" s="220"/>
      <c r="N250" s="220">
        <f t="shared" si="50"/>
        <v>0</v>
      </c>
      <c r="O250" s="220"/>
      <c r="P250" s="220"/>
      <c r="Q250" s="220"/>
      <c r="R250" s="139"/>
      <c r="T250" s="140" t="s">
        <v>5</v>
      </c>
      <c r="U250" s="38" t="s">
        <v>42</v>
      </c>
      <c r="V250" s="141">
        <v>5.843</v>
      </c>
      <c r="W250" s="141">
        <f t="shared" si="51"/>
        <v>664.68215099999998</v>
      </c>
      <c r="X250" s="141">
        <v>0</v>
      </c>
      <c r="Y250" s="141">
        <f t="shared" si="52"/>
        <v>0</v>
      </c>
      <c r="Z250" s="141">
        <v>2.2000000000000002</v>
      </c>
      <c r="AA250" s="142">
        <f t="shared" si="53"/>
        <v>250.26540000000003</v>
      </c>
      <c r="AR250" s="19" t="s">
        <v>272</v>
      </c>
      <c r="AT250" s="19" t="s">
        <v>268</v>
      </c>
      <c r="AU250" s="19" t="s">
        <v>102</v>
      </c>
      <c r="AY250" s="19" t="s">
        <v>267</v>
      </c>
      <c r="BE250" s="143">
        <f t="shared" si="54"/>
        <v>0</v>
      </c>
      <c r="BF250" s="143">
        <f t="shared" si="55"/>
        <v>0</v>
      </c>
      <c r="BG250" s="143">
        <f t="shared" si="56"/>
        <v>0</v>
      </c>
      <c r="BH250" s="143">
        <f t="shared" si="57"/>
        <v>0</v>
      </c>
      <c r="BI250" s="143">
        <f t="shared" si="58"/>
        <v>0</v>
      </c>
      <c r="BJ250" s="19" t="s">
        <v>102</v>
      </c>
      <c r="BK250" s="143">
        <f t="shared" si="59"/>
        <v>0</v>
      </c>
      <c r="BL250" s="19" t="s">
        <v>272</v>
      </c>
      <c r="BM250" s="19" t="s">
        <v>688</v>
      </c>
    </row>
    <row r="251" spans="2:65" s="1" customFormat="1" ht="25.5" customHeight="1">
      <c r="B251" s="134"/>
      <c r="C251" s="135" t="s">
        <v>689</v>
      </c>
      <c r="D251" s="135" t="s">
        <v>268</v>
      </c>
      <c r="E251" s="136" t="s">
        <v>690</v>
      </c>
      <c r="F251" s="219" t="s">
        <v>691</v>
      </c>
      <c r="G251" s="219"/>
      <c r="H251" s="219"/>
      <c r="I251" s="219"/>
      <c r="J251" s="137" t="s">
        <v>374</v>
      </c>
      <c r="K251" s="138">
        <v>170</v>
      </c>
      <c r="L251" s="220"/>
      <c r="M251" s="220"/>
      <c r="N251" s="220">
        <f t="shared" si="50"/>
        <v>0</v>
      </c>
      <c r="O251" s="220"/>
      <c r="P251" s="220"/>
      <c r="Q251" s="220"/>
      <c r="R251" s="139"/>
      <c r="T251" s="140" t="s">
        <v>5</v>
      </c>
      <c r="U251" s="38" t="s">
        <v>42</v>
      </c>
      <c r="V251" s="141">
        <v>0.109</v>
      </c>
      <c r="W251" s="141">
        <f t="shared" si="51"/>
        <v>18.53</v>
      </c>
      <c r="X251" s="141">
        <v>0</v>
      </c>
      <c r="Y251" s="141">
        <f t="shared" si="52"/>
        <v>0</v>
      </c>
      <c r="Z251" s="141">
        <v>0</v>
      </c>
      <c r="AA251" s="142">
        <f t="shared" si="53"/>
        <v>0</v>
      </c>
      <c r="AR251" s="19" t="s">
        <v>272</v>
      </c>
      <c r="AT251" s="19" t="s">
        <v>268</v>
      </c>
      <c r="AU251" s="19" t="s">
        <v>102</v>
      </c>
      <c r="AY251" s="19" t="s">
        <v>267</v>
      </c>
      <c r="BE251" s="143">
        <f t="shared" si="54"/>
        <v>0</v>
      </c>
      <c r="BF251" s="143">
        <f t="shared" si="55"/>
        <v>0</v>
      </c>
      <c r="BG251" s="143">
        <f t="shared" si="56"/>
        <v>0</v>
      </c>
      <c r="BH251" s="143">
        <f t="shared" si="57"/>
        <v>0</v>
      </c>
      <c r="BI251" s="143">
        <f t="shared" si="58"/>
        <v>0</v>
      </c>
      <c r="BJ251" s="19" t="s">
        <v>102</v>
      </c>
      <c r="BK251" s="143">
        <f t="shared" si="59"/>
        <v>0</v>
      </c>
      <c r="BL251" s="19" t="s">
        <v>272</v>
      </c>
      <c r="BM251" s="19" t="s">
        <v>692</v>
      </c>
    </row>
    <row r="252" spans="2:65" s="1" customFormat="1" ht="25.5" customHeight="1">
      <c r="B252" s="134"/>
      <c r="C252" s="135" t="s">
        <v>693</v>
      </c>
      <c r="D252" s="135" t="s">
        <v>268</v>
      </c>
      <c r="E252" s="136" t="s">
        <v>694</v>
      </c>
      <c r="F252" s="219" t="s">
        <v>695</v>
      </c>
      <c r="G252" s="219"/>
      <c r="H252" s="219"/>
      <c r="I252" s="219"/>
      <c r="J252" s="137" t="s">
        <v>271</v>
      </c>
      <c r="K252" s="138">
        <v>228.8</v>
      </c>
      <c r="L252" s="220"/>
      <c r="M252" s="220"/>
      <c r="N252" s="220">
        <f t="shared" si="50"/>
        <v>0</v>
      </c>
      <c r="O252" s="220"/>
      <c r="P252" s="220"/>
      <c r="Q252" s="220"/>
      <c r="R252" s="139"/>
      <c r="T252" s="140" t="s">
        <v>5</v>
      </c>
      <c r="U252" s="38" t="s">
        <v>42</v>
      </c>
      <c r="V252" s="141">
        <v>0.42399999999999999</v>
      </c>
      <c r="W252" s="141">
        <f t="shared" si="51"/>
        <v>97.011200000000002</v>
      </c>
      <c r="X252" s="141">
        <v>0</v>
      </c>
      <c r="Y252" s="141">
        <f t="shared" si="52"/>
        <v>0</v>
      </c>
      <c r="Z252" s="141">
        <v>8.2000000000000003E-2</v>
      </c>
      <c r="AA252" s="142">
        <f t="shared" si="53"/>
        <v>18.761600000000001</v>
      </c>
      <c r="AR252" s="19" t="s">
        <v>272</v>
      </c>
      <c r="AT252" s="19" t="s">
        <v>268</v>
      </c>
      <c r="AU252" s="19" t="s">
        <v>102</v>
      </c>
      <c r="AY252" s="19" t="s">
        <v>267</v>
      </c>
      <c r="BE252" s="143">
        <f t="shared" si="54"/>
        <v>0</v>
      </c>
      <c r="BF252" s="143">
        <f t="shared" si="55"/>
        <v>0</v>
      </c>
      <c r="BG252" s="143">
        <f t="shared" si="56"/>
        <v>0</v>
      </c>
      <c r="BH252" s="143">
        <f t="shared" si="57"/>
        <v>0</v>
      </c>
      <c r="BI252" s="143">
        <f t="shared" si="58"/>
        <v>0</v>
      </c>
      <c r="BJ252" s="19" t="s">
        <v>102</v>
      </c>
      <c r="BK252" s="143">
        <f t="shared" si="59"/>
        <v>0</v>
      </c>
      <c r="BL252" s="19" t="s">
        <v>272</v>
      </c>
      <c r="BM252" s="19" t="s">
        <v>696</v>
      </c>
    </row>
    <row r="253" spans="2:65" s="1" customFormat="1" ht="16.5" customHeight="1">
      <c r="B253" s="134"/>
      <c r="C253" s="135" t="s">
        <v>697</v>
      </c>
      <c r="D253" s="135" t="s">
        <v>268</v>
      </c>
      <c r="E253" s="136" t="s">
        <v>698</v>
      </c>
      <c r="F253" s="219" t="s">
        <v>699</v>
      </c>
      <c r="G253" s="219"/>
      <c r="H253" s="219"/>
      <c r="I253" s="219"/>
      <c r="J253" s="137" t="s">
        <v>374</v>
      </c>
      <c r="K253" s="138">
        <v>34</v>
      </c>
      <c r="L253" s="220"/>
      <c r="M253" s="220"/>
      <c r="N253" s="220">
        <f t="shared" si="50"/>
        <v>0</v>
      </c>
      <c r="O253" s="220"/>
      <c r="P253" s="220"/>
      <c r="Q253" s="220"/>
      <c r="R253" s="139"/>
      <c r="T253" s="140" t="s">
        <v>5</v>
      </c>
      <c r="U253" s="38" t="s">
        <v>42</v>
      </c>
      <c r="V253" s="141">
        <v>0</v>
      </c>
      <c r="W253" s="141">
        <f t="shared" si="51"/>
        <v>0</v>
      </c>
      <c r="X253" s="141">
        <v>0</v>
      </c>
      <c r="Y253" s="141">
        <f t="shared" si="52"/>
        <v>0</v>
      </c>
      <c r="Z253" s="141">
        <v>0.05</v>
      </c>
      <c r="AA253" s="142">
        <f t="shared" si="53"/>
        <v>1.7000000000000002</v>
      </c>
      <c r="AR253" s="19" t="s">
        <v>272</v>
      </c>
      <c r="AT253" s="19" t="s">
        <v>268</v>
      </c>
      <c r="AU253" s="19" t="s">
        <v>102</v>
      </c>
      <c r="AY253" s="19" t="s">
        <v>267</v>
      </c>
      <c r="BE253" s="143">
        <f t="shared" si="54"/>
        <v>0</v>
      </c>
      <c r="BF253" s="143">
        <f t="shared" si="55"/>
        <v>0</v>
      </c>
      <c r="BG253" s="143">
        <f t="shared" si="56"/>
        <v>0</v>
      </c>
      <c r="BH253" s="143">
        <f t="shared" si="57"/>
        <v>0</v>
      </c>
      <c r="BI253" s="143">
        <f t="shared" si="58"/>
        <v>0</v>
      </c>
      <c r="BJ253" s="19" t="s">
        <v>102</v>
      </c>
      <c r="BK253" s="143">
        <f t="shared" si="59"/>
        <v>0</v>
      </c>
      <c r="BL253" s="19" t="s">
        <v>272</v>
      </c>
      <c r="BM253" s="19" t="s">
        <v>700</v>
      </c>
    </row>
    <row r="254" spans="2:65" s="1" customFormat="1" ht="38.25" customHeight="1">
      <c r="B254" s="134"/>
      <c r="C254" s="135" t="s">
        <v>701</v>
      </c>
      <c r="D254" s="135" t="s">
        <v>268</v>
      </c>
      <c r="E254" s="136" t="s">
        <v>702</v>
      </c>
      <c r="F254" s="219" t="s">
        <v>703</v>
      </c>
      <c r="G254" s="219"/>
      <c r="H254" s="219"/>
      <c r="I254" s="219"/>
      <c r="J254" s="137" t="s">
        <v>271</v>
      </c>
      <c r="K254" s="138">
        <v>5813.0619999999999</v>
      </c>
      <c r="L254" s="220"/>
      <c r="M254" s="220"/>
      <c r="N254" s="220">
        <f t="shared" si="50"/>
        <v>0</v>
      </c>
      <c r="O254" s="220"/>
      <c r="P254" s="220"/>
      <c r="Q254" s="220"/>
      <c r="R254" s="139"/>
      <c r="T254" s="140" t="s">
        <v>5</v>
      </c>
      <c r="U254" s="38" t="s">
        <v>42</v>
      </c>
      <c r="V254" s="141">
        <v>0.30399999999999999</v>
      </c>
      <c r="W254" s="141">
        <f t="shared" si="51"/>
        <v>1767.170848</v>
      </c>
      <c r="X254" s="141">
        <v>0</v>
      </c>
      <c r="Y254" s="141">
        <f t="shared" si="52"/>
        <v>0</v>
      </c>
      <c r="Z254" s="141">
        <v>0.05</v>
      </c>
      <c r="AA254" s="142">
        <f t="shared" si="53"/>
        <v>290.65309999999999</v>
      </c>
      <c r="AR254" s="19" t="s">
        <v>272</v>
      </c>
      <c r="AT254" s="19" t="s">
        <v>268</v>
      </c>
      <c r="AU254" s="19" t="s">
        <v>102</v>
      </c>
      <c r="AY254" s="19" t="s">
        <v>267</v>
      </c>
      <c r="BE254" s="143">
        <f t="shared" si="54"/>
        <v>0</v>
      </c>
      <c r="BF254" s="143">
        <f t="shared" si="55"/>
        <v>0</v>
      </c>
      <c r="BG254" s="143">
        <f t="shared" si="56"/>
        <v>0</v>
      </c>
      <c r="BH254" s="143">
        <f t="shared" si="57"/>
        <v>0</v>
      </c>
      <c r="BI254" s="143">
        <f t="shared" si="58"/>
        <v>0</v>
      </c>
      <c r="BJ254" s="19" t="s">
        <v>102</v>
      </c>
      <c r="BK254" s="143">
        <f t="shared" si="59"/>
        <v>0</v>
      </c>
      <c r="BL254" s="19" t="s">
        <v>272</v>
      </c>
      <c r="BM254" s="19" t="s">
        <v>704</v>
      </c>
    </row>
    <row r="255" spans="2:65" s="1" customFormat="1" ht="51" customHeight="1">
      <c r="B255" s="134"/>
      <c r="C255" s="135" t="s">
        <v>705</v>
      </c>
      <c r="D255" s="135" t="s">
        <v>268</v>
      </c>
      <c r="E255" s="136" t="s">
        <v>706</v>
      </c>
      <c r="F255" s="219" t="s">
        <v>707</v>
      </c>
      <c r="G255" s="219"/>
      <c r="H255" s="219"/>
      <c r="I255" s="219"/>
      <c r="J255" s="137" t="s">
        <v>271</v>
      </c>
      <c r="K255" s="138">
        <v>1196.674</v>
      </c>
      <c r="L255" s="220"/>
      <c r="M255" s="220"/>
      <c r="N255" s="220">
        <f t="shared" si="50"/>
        <v>0</v>
      </c>
      <c r="O255" s="220"/>
      <c r="P255" s="220"/>
      <c r="Q255" s="220"/>
      <c r="R255" s="139"/>
      <c r="T255" s="140" t="s">
        <v>5</v>
      </c>
      <c r="U255" s="38" t="s">
        <v>42</v>
      </c>
      <c r="V255" s="141">
        <v>0.19500000000000001</v>
      </c>
      <c r="W255" s="141">
        <f t="shared" si="51"/>
        <v>233.35142999999999</v>
      </c>
      <c r="X255" s="141">
        <v>0</v>
      </c>
      <c r="Y255" s="141">
        <f t="shared" si="52"/>
        <v>0</v>
      </c>
      <c r="Z255" s="141">
        <v>5.8999999999999997E-2</v>
      </c>
      <c r="AA255" s="142">
        <f t="shared" si="53"/>
        <v>70.603765999999993</v>
      </c>
      <c r="AR255" s="19" t="s">
        <v>272</v>
      </c>
      <c r="AT255" s="19" t="s">
        <v>268</v>
      </c>
      <c r="AU255" s="19" t="s">
        <v>102</v>
      </c>
      <c r="AY255" s="19" t="s">
        <v>267</v>
      </c>
      <c r="BE255" s="143">
        <f t="shared" si="54"/>
        <v>0</v>
      </c>
      <c r="BF255" s="143">
        <f t="shared" si="55"/>
        <v>0</v>
      </c>
      <c r="BG255" s="143">
        <f t="shared" si="56"/>
        <v>0</v>
      </c>
      <c r="BH255" s="143">
        <f t="shared" si="57"/>
        <v>0</v>
      </c>
      <c r="BI255" s="143">
        <f t="shared" si="58"/>
        <v>0</v>
      </c>
      <c r="BJ255" s="19" t="s">
        <v>102</v>
      </c>
      <c r="BK255" s="143">
        <f t="shared" si="59"/>
        <v>0</v>
      </c>
      <c r="BL255" s="19" t="s">
        <v>272</v>
      </c>
      <c r="BM255" s="19" t="s">
        <v>708</v>
      </c>
    </row>
    <row r="256" spans="2:65" s="1" customFormat="1" ht="25.5" customHeight="1">
      <c r="B256" s="134"/>
      <c r="C256" s="135" t="s">
        <v>709</v>
      </c>
      <c r="D256" s="135" t="s">
        <v>268</v>
      </c>
      <c r="E256" s="136" t="s">
        <v>710</v>
      </c>
      <c r="F256" s="219" t="s">
        <v>711</v>
      </c>
      <c r="G256" s="219"/>
      <c r="H256" s="219"/>
      <c r="I256" s="219"/>
      <c r="J256" s="137" t="s">
        <v>271</v>
      </c>
      <c r="K256" s="138">
        <v>758</v>
      </c>
      <c r="L256" s="220"/>
      <c r="M256" s="220"/>
      <c r="N256" s="220">
        <f t="shared" si="50"/>
        <v>0</v>
      </c>
      <c r="O256" s="220"/>
      <c r="P256" s="220"/>
      <c r="Q256" s="220"/>
      <c r="R256" s="139"/>
      <c r="T256" s="140" t="s">
        <v>5</v>
      </c>
      <c r="U256" s="38" t="s">
        <v>42</v>
      </c>
      <c r="V256" s="141">
        <v>0.28399999999999997</v>
      </c>
      <c r="W256" s="141">
        <f t="shared" si="51"/>
        <v>215.27199999999999</v>
      </c>
      <c r="X256" s="141">
        <v>0</v>
      </c>
      <c r="Y256" s="141">
        <f t="shared" si="52"/>
        <v>0</v>
      </c>
      <c r="Z256" s="141">
        <v>6.8000000000000005E-2</v>
      </c>
      <c r="AA256" s="142">
        <f t="shared" si="53"/>
        <v>51.544000000000004</v>
      </c>
      <c r="AR256" s="19" t="s">
        <v>272</v>
      </c>
      <c r="AT256" s="19" t="s">
        <v>268</v>
      </c>
      <c r="AU256" s="19" t="s">
        <v>102</v>
      </c>
      <c r="AY256" s="19" t="s">
        <v>267</v>
      </c>
      <c r="BE256" s="143">
        <f t="shared" si="54"/>
        <v>0</v>
      </c>
      <c r="BF256" s="143">
        <f t="shared" si="55"/>
        <v>0</v>
      </c>
      <c r="BG256" s="143">
        <f t="shared" si="56"/>
        <v>0</v>
      </c>
      <c r="BH256" s="143">
        <f t="shared" si="57"/>
        <v>0</v>
      </c>
      <c r="BI256" s="143">
        <f t="shared" si="58"/>
        <v>0</v>
      </c>
      <c r="BJ256" s="19" t="s">
        <v>102</v>
      </c>
      <c r="BK256" s="143">
        <f t="shared" si="59"/>
        <v>0</v>
      </c>
      <c r="BL256" s="19" t="s">
        <v>272</v>
      </c>
      <c r="BM256" s="19" t="s">
        <v>712</v>
      </c>
    </row>
    <row r="257" spans="2:65" s="1" customFormat="1" ht="38.25" customHeight="1">
      <c r="B257" s="134"/>
      <c r="C257" s="135" t="s">
        <v>713</v>
      </c>
      <c r="D257" s="135" t="s">
        <v>268</v>
      </c>
      <c r="E257" s="136" t="s">
        <v>714</v>
      </c>
      <c r="F257" s="219" t="s">
        <v>715</v>
      </c>
      <c r="G257" s="219"/>
      <c r="H257" s="219"/>
      <c r="I257" s="219"/>
      <c r="J257" s="137" t="s">
        <v>304</v>
      </c>
      <c r="K257" s="138">
        <v>786.48500000000001</v>
      </c>
      <c r="L257" s="220"/>
      <c r="M257" s="220"/>
      <c r="N257" s="220">
        <f t="shared" si="50"/>
        <v>0</v>
      </c>
      <c r="O257" s="220"/>
      <c r="P257" s="220"/>
      <c r="Q257" s="220"/>
      <c r="R257" s="139"/>
      <c r="T257" s="140" t="s">
        <v>5</v>
      </c>
      <c r="U257" s="38" t="s">
        <v>42</v>
      </c>
      <c r="V257" s="141">
        <v>0.88200000000000001</v>
      </c>
      <c r="W257" s="141">
        <f t="shared" si="51"/>
        <v>693.67976999999996</v>
      </c>
      <c r="X257" s="141">
        <v>0</v>
      </c>
      <c r="Y257" s="141">
        <f t="shared" si="52"/>
        <v>0</v>
      </c>
      <c r="Z257" s="141">
        <v>0</v>
      </c>
      <c r="AA257" s="142">
        <f t="shared" si="53"/>
        <v>0</v>
      </c>
      <c r="AR257" s="19" t="s">
        <v>272</v>
      </c>
      <c r="AT257" s="19" t="s">
        <v>268</v>
      </c>
      <c r="AU257" s="19" t="s">
        <v>102</v>
      </c>
      <c r="AY257" s="19" t="s">
        <v>267</v>
      </c>
      <c r="BE257" s="143">
        <f t="shared" si="54"/>
        <v>0</v>
      </c>
      <c r="BF257" s="143">
        <f t="shared" si="55"/>
        <v>0</v>
      </c>
      <c r="BG257" s="143">
        <f t="shared" si="56"/>
        <v>0</v>
      </c>
      <c r="BH257" s="143">
        <f t="shared" si="57"/>
        <v>0</v>
      </c>
      <c r="BI257" s="143">
        <f t="shared" si="58"/>
        <v>0</v>
      </c>
      <c r="BJ257" s="19" t="s">
        <v>102</v>
      </c>
      <c r="BK257" s="143">
        <f t="shared" si="59"/>
        <v>0</v>
      </c>
      <c r="BL257" s="19" t="s">
        <v>272</v>
      </c>
      <c r="BM257" s="19" t="s">
        <v>716</v>
      </c>
    </row>
    <row r="258" spans="2:65" s="1" customFormat="1" ht="25.5" customHeight="1">
      <c r="B258" s="134"/>
      <c r="C258" s="135" t="s">
        <v>717</v>
      </c>
      <c r="D258" s="135" t="s">
        <v>268</v>
      </c>
      <c r="E258" s="136" t="s">
        <v>718</v>
      </c>
      <c r="F258" s="219" t="s">
        <v>719</v>
      </c>
      <c r="G258" s="219"/>
      <c r="H258" s="219"/>
      <c r="I258" s="219"/>
      <c r="J258" s="137" t="s">
        <v>304</v>
      </c>
      <c r="K258" s="138">
        <v>2359.4549999999999</v>
      </c>
      <c r="L258" s="220"/>
      <c r="M258" s="220"/>
      <c r="N258" s="220">
        <f t="shared" si="50"/>
        <v>0</v>
      </c>
      <c r="O258" s="220"/>
      <c r="P258" s="220"/>
      <c r="Q258" s="220"/>
      <c r="R258" s="139"/>
      <c r="T258" s="140" t="s">
        <v>5</v>
      </c>
      <c r="U258" s="38" t="s">
        <v>42</v>
      </c>
      <c r="V258" s="141">
        <v>0.61799999999999999</v>
      </c>
      <c r="W258" s="141">
        <f t="shared" si="51"/>
        <v>1458.14319</v>
      </c>
      <c r="X258" s="141">
        <v>0</v>
      </c>
      <c r="Y258" s="141">
        <f t="shared" si="52"/>
        <v>0</v>
      </c>
      <c r="Z258" s="141">
        <v>0</v>
      </c>
      <c r="AA258" s="142">
        <f t="shared" si="53"/>
        <v>0</v>
      </c>
      <c r="AR258" s="19" t="s">
        <v>272</v>
      </c>
      <c r="AT258" s="19" t="s">
        <v>268</v>
      </c>
      <c r="AU258" s="19" t="s">
        <v>102</v>
      </c>
      <c r="AY258" s="19" t="s">
        <v>267</v>
      </c>
      <c r="BE258" s="143">
        <f t="shared" si="54"/>
        <v>0</v>
      </c>
      <c r="BF258" s="143">
        <f t="shared" si="55"/>
        <v>0</v>
      </c>
      <c r="BG258" s="143">
        <f t="shared" si="56"/>
        <v>0</v>
      </c>
      <c r="BH258" s="143">
        <f t="shared" si="57"/>
        <v>0</v>
      </c>
      <c r="BI258" s="143">
        <f t="shared" si="58"/>
        <v>0</v>
      </c>
      <c r="BJ258" s="19" t="s">
        <v>102</v>
      </c>
      <c r="BK258" s="143">
        <f t="shared" si="59"/>
        <v>0</v>
      </c>
      <c r="BL258" s="19" t="s">
        <v>272</v>
      </c>
      <c r="BM258" s="19" t="s">
        <v>720</v>
      </c>
    </row>
    <row r="259" spans="2:65" s="1" customFormat="1" ht="25.5" customHeight="1">
      <c r="B259" s="134"/>
      <c r="C259" s="135" t="s">
        <v>721</v>
      </c>
      <c r="D259" s="135" t="s">
        <v>268</v>
      </c>
      <c r="E259" s="136" t="s">
        <v>722</v>
      </c>
      <c r="F259" s="219" t="s">
        <v>723</v>
      </c>
      <c r="G259" s="219"/>
      <c r="H259" s="219"/>
      <c r="I259" s="219"/>
      <c r="J259" s="137" t="s">
        <v>304</v>
      </c>
      <c r="K259" s="138">
        <v>786.48500000000001</v>
      </c>
      <c r="L259" s="220"/>
      <c r="M259" s="220"/>
      <c r="N259" s="220">
        <f t="shared" si="50"/>
        <v>0</v>
      </c>
      <c r="O259" s="220"/>
      <c r="P259" s="220"/>
      <c r="Q259" s="220"/>
      <c r="R259" s="139"/>
      <c r="T259" s="140" t="s">
        <v>5</v>
      </c>
      <c r="U259" s="38" t="s">
        <v>42</v>
      </c>
      <c r="V259" s="141">
        <v>0.59799999999999998</v>
      </c>
      <c r="W259" s="141">
        <f t="shared" si="51"/>
        <v>470.31802999999996</v>
      </c>
      <c r="X259" s="141">
        <v>0</v>
      </c>
      <c r="Y259" s="141">
        <f t="shared" si="52"/>
        <v>0</v>
      </c>
      <c r="Z259" s="141">
        <v>0</v>
      </c>
      <c r="AA259" s="142">
        <f t="shared" si="53"/>
        <v>0</v>
      </c>
      <c r="AR259" s="19" t="s">
        <v>272</v>
      </c>
      <c r="AT259" s="19" t="s">
        <v>268</v>
      </c>
      <c r="AU259" s="19" t="s">
        <v>102</v>
      </c>
      <c r="AY259" s="19" t="s">
        <v>267</v>
      </c>
      <c r="BE259" s="143">
        <f t="shared" si="54"/>
        <v>0</v>
      </c>
      <c r="BF259" s="143">
        <f t="shared" si="55"/>
        <v>0</v>
      </c>
      <c r="BG259" s="143">
        <f t="shared" si="56"/>
        <v>0</v>
      </c>
      <c r="BH259" s="143">
        <f t="shared" si="57"/>
        <v>0</v>
      </c>
      <c r="BI259" s="143">
        <f t="shared" si="58"/>
        <v>0</v>
      </c>
      <c r="BJ259" s="19" t="s">
        <v>102</v>
      </c>
      <c r="BK259" s="143">
        <f t="shared" si="59"/>
        <v>0</v>
      </c>
      <c r="BL259" s="19" t="s">
        <v>272</v>
      </c>
      <c r="BM259" s="19" t="s">
        <v>724</v>
      </c>
    </row>
    <row r="260" spans="2:65" s="1" customFormat="1" ht="25.5" customHeight="1">
      <c r="B260" s="134"/>
      <c r="C260" s="135" t="s">
        <v>725</v>
      </c>
      <c r="D260" s="135" t="s">
        <v>268</v>
      </c>
      <c r="E260" s="136" t="s">
        <v>726</v>
      </c>
      <c r="F260" s="219" t="s">
        <v>727</v>
      </c>
      <c r="G260" s="219"/>
      <c r="H260" s="219"/>
      <c r="I260" s="219"/>
      <c r="J260" s="137" t="s">
        <v>304</v>
      </c>
      <c r="K260" s="138">
        <v>30672.92</v>
      </c>
      <c r="L260" s="220"/>
      <c r="M260" s="220"/>
      <c r="N260" s="220">
        <f t="shared" si="50"/>
        <v>0</v>
      </c>
      <c r="O260" s="220"/>
      <c r="P260" s="220"/>
      <c r="Q260" s="220"/>
      <c r="R260" s="139"/>
      <c r="T260" s="140" t="s">
        <v>5</v>
      </c>
      <c r="U260" s="38" t="s">
        <v>42</v>
      </c>
      <c r="V260" s="141">
        <v>7.0000000000000001E-3</v>
      </c>
      <c r="W260" s="141">
        <f t="shared" si="51"/>
        <v>214.71044000000001</v>
      </c>
      <c r="X260" s="141">
        <v>0</v>
      </c>
      <c r="Y260" s="141">
        <f t="shared" si="52"/>
        <v>0</v>
      </c>
      <c r="Z260" s="141">
        <v>0</v>
      </c>
      <c r="AA260" s="142">
        <f t="shared" si="53"/>
        <v>0</v>
      </c>
      <c r="AR260" s="19" t="s">
        <v>272</v>
      </c>
      <c r="AT260" s="19" t="s">
        <v>268</v>
      </c>
      <c r="AU260" s="19" t="s">
        <v>102</v>
      </c>
      <c r="AY260" s="19" t="s">
        <v>267</v>
      </c>
      <c r="BE260" s="143">
        <f t="shared" si="54"/>
        <v>0</v>
      </c>
      <c r="BF260" s="143">
        <f t="shared" si="55"/>
        <v>0</v>
      </c>
      <c r="BG260" s="143">
        <f t="shared" si="56"/>
        <v>0</v>
      </c>
      <c r="BH260" s="143">
        <f t="shared" si="57"/>
        <v>0</v>
      </c>
      <c r="BI260" s="143">
        <f t="shared" si="58"/>
        <v>0</v>
      </c>
      <c r="BJ260" s="19" t="s">
        <v>102</v>
      </c>
      <c r="BK260" s="143">
        <f t="shared" si="59"/>
        <v>0</v>
      </c>
      <c r="BL260" s="19" t="s">
        <v>272</v>
      </c>
      <c r="BM260" s="19" t="s">
        <v>728</v>
      </c>
    </row>
    <row r="261" spans="2:65" s="1" customFormat="1" ht="25.5" customHeight="1">
      <c r="B261" s="134"/>
      <c r="C261" s="135" t="s">
        <v>729</v>
      </c>
      <c r="D261" s="135" t="s">
        <v>268</v>
      </c>
      <c r="E261" s="136" t="s">
        <v>730</v>
      </c>
      <c r="F261" s="219" t="s">
        <v>731</v>
      </c>
      <c r="G261" s="219"/>
      <c r="H261" s="219"/>
      <c r="I261" s="219"/>
      <c r="J261" s="137" t="s">
        <v>304</v>
      </c>
      <c r="K261" s="138">
        <v>786.48500000000001</v>
      </c>
      <c r="L261" s="220"/>
      <c r="M261" s="220"/>
      <c r="N261" s="220">
        <f t="shared" si="50"/>
        <v>0</v>
      </c>
      <c r="O261" s="220"/>
      <c r="P261" s="220"/>
      <c r="Q261" s="220"/>
      <c r="R261" s="139"/>
      <c r="T261" s="140" t="s">
        <v>5</v>
      </c>
      <c r="U261" s="38" t="s">
        <v>42</v>
      </c>
      <c r="V261" s="141">
        <v>0.89</v>
      </c>
      <c r="W261" s="141">
        <f t="shared" si="51"/>
        <v>699.97165000000007</v>
      </c>
      <c r="X261" s="141">
        <v>0</v>
      </c>
      <c r="Y261" s="141">
        <f t="shared" si="52"/>
        <v>0</v>
      </c>
      <c r="Z261" s="141">
        <v>0</v>
      </c>
      <c r="AA261" s="142">
        <f t="shared" si="53"/>
        <v>0</v>
      </c>
      <c r="AR261" s="19" t="s">
        <v>272</v>
      </c>
      <c r="AT261" s="19" t="s">
        <v>268</v>
      </c>
      <c r="AU261" s="19" t="s">
        <v>102</v>
      </c>
      <c r="AY261" s="19" t="s">
        <v>267</v>
      </c>
      <c r="BE261" s="143">
        <f t="shared" si="54"/>
        <v>0</v>
      </c>
      <c r="BF261" s="143">
        <f t="shared" si="55"/>
        <v>0</v>
      </c>
      <c r="BG261" s="143">
        <f t="shared" si="56"/>
        <v>0</v>
      </c>
      <c r="BH261" s="143">
        <f t="shared" si="57"/>
        <v>0</v>
      </c>
      <c r="BI261" s="143">
        <f t="shared" si="58"/>
        <v>0</v>
      </c>
      <c r="BJ261" s="19" t="s">
        <v>102</v>
      </c>
      <c r="BK261" s="143">
        <f t="shared" si="59"/>
        <v>0</v>
      </c>
      <c r="BL261" s="19" t="s">
        <v>272</v>
      </c>
      <c r="BM261" s="19" t="s">
        <v>732</v>
      </c>
    </row>
    <row r="262" spans="2:65" s="1" customFormat="1" ht="25.5" customHeight="1">
      <c r="B262" s="134"/>
      <c r="C262" s="135" t="s">
        <v>733</v>
      </c>
      <c r="D262" s="135" t="s">
        <v>268</v>
      </c>
      <c r="E262" s="136" t="s">
        <v>734</v>
      </c>
      <c r="F262" s="219" t="s">
        <v>735</v>
      </c>
      <c r="G262" s="219"/>
      <c r="H262" s="219"/>
      <c r="I262" s="219"/>
      <c r="J262" s="137" t="s">
        <v>304</v>
      </c>
      <c r="K262" s="138">
        <v>14156.73</v>
      </c>
      <c r="L262" s="220"/>
      <c r="M262" s="220"/>
      <c r="N262" s="220">
        <f t="shared" si="50"/>
        <v>0</v>
      </c>
      <c r="O262" s="220"/>
      <c r="P262" s="220"/>
      <c r="Q262" s="220"/>
      <c r="R262" s="139"/>
      <c r="T262" s="140" t="s">
        <v>5</v>
      </c>
      <c r="U262" s="38" t="s">
        <v>42</v>
      </c>
      <c r="V262" s="141">
        <v>0.1</v>
      </c>
      <c r="W262" s="141">
        <f t="shared" si="51"/>
        <v>1415.673</v>
      </c>
      <c r="X262" s="141">
        <v>0</v>
      </c>
      <c r="Y262" s="141">
        <f t="shared" si="52"/>
        <v>0</v>
      </c>
      <c r="Z262" s="141">
        <v>0</v>
      </c>
      <c r="AA262" s="142">
        <f t="shared" si="53"/>
        <v>0</v>
      </c>
      <c r="AR262" s="19" t="s">
        <v>272</v>
      </c>
      <c r="AT262" s="19" t="s">
        <v>268</v>
      </c>
      <c r="AU262" s="19" t="s">
        <v>102</v>
      </c>
      <c r="AY262" s="19" t="s">
        <v>267</v>
      </c>
      <c r="BE262" s="143">
        <f t="shared" si="54"/>
        <v>0</v>
      </c>
      <c r="BF262" s="143">
        <f t="shared" si="55"/>
        <v>0</v>
      </c>
      <c r="BG262" s="143">
        <f t="shared" si="56"/>
        <v>0</v>
      </c>
      <c r="BH262" s="143">
        <f t="shared" si="57"/>
        <v>0</v>
      </c>
      <c r="BI262" s="143">
        <f t="shared" si="58"/>
        <v>0</v>
      </c>
      <c r="BJ262" s="19" t="s">
        <v>102</v>
      </c>
      <c r="BK262" s="143">
        <f t="shared" si="59"/>
        <v>0</v>
      </c>
      <c r="BL262" s="19" t="s">
        <v>272</v>
      </c>
      <c r="BM262" s="19" t="s">
        <v>736</v>
      </c>
    </row>
    <row r="263" spans="2:65" s="1" customFormat="1" ht="25.5" customHeight="1">
      <c r="B263" s="134"/>
      <c r="C263" s="135" t="s">
        <v>737</v>
      </c>
      <c r="D263" s="135" t="s">
        <v>268</v>
      </c>
      <c r="E263" s="136" t="s">
        <v>738</v>
      </c>
      <c r="F263" s="219" t="s">
        <v>739</v>
      </c>
      <c r="G263" s="219"/>
      <c r="H263" s="219"/>
      <c r="I263" s="219"/>
      <c r="J263" s="137" t="s">
        <v>304</v>
      </c>
      <c r="K263" s="138">
        <v>786.48500000000001</v>
      </c>
      <c r="L263" s="220"/>
      <c r="M263" s="220"/>
      <c r="N263" s="220">
        <f t="shared" si="50"/>
        <v>0</v>
      </c>
      <c r="O263" s="220"/>
      <c r="P263" s="220"/>
      <c r="Q263" s="220"/>
      <c r="R263" s="139"/>
      <c r="T263" s="140" t="s">
        <v>5</v>
      </c>
      <c r="U263" s="38" t="s">
        <v>42</v>
      </c>
      <c r="V263" s="141">
        <v>0.749</v>
      </c>
      <c r="W263" s="141">
        <f t="shared" si="51"/>
        <v>589.07726500000001</v>
      </c>
      <c r="X263" s="141">
        <v>0</v>
      </c>
      <c r="Y263" s="141">
        <f t="shared" si="52"/>
        <v>0</v>
      </c>
      <c r="Z263" s="141">
        <v>0</v>
      </c>
      <c r="AA263" s="142">
        <f t="shared" si="53"/>
        <v>0</v>
      </c>
      <c r="AR263" s="19" t="s">
        <v>272</v>
      </c>
      <c r="AT263" s="19" t="s">
        <v>268</v>
      </c>
      <c r="AU263" s="19" t="s">
        <v>102</v>
      </c>
      <c r="AY263" s="19" t="s">
        <v>267</v>
      </c>
      <c r="BE263" s="143">
        <f t="shared" si="54"/>
        <v>0</v>
      </c>
      <c r="BF263" s="143">
        <f t="shared" si="55"/>
        <v>0</v>
      </c>
      <c r="BG263" s="143">
        <f t="shared" si="56"/>
        <v>0</v>
      </c>
      <c r="BH263" s="143">
        <f t="shared" si="57"/>
        <v>0</v>
      </c>
      <c r="BI263" s="143">
        <f t="shared" si="58"/>
        <v>0</v>
      </c>
      <c r="BJ263" s="19" t="s">
        <v>102</v>
      </c>
      <c r="BK263" s="143">
        <f t="shared" si="59"/>
        <v>0</v>
      </c>
      <c r="BL263" s="19" t="s">
        <v>272</v>
      </c>
      <c r="BM263" s="19" t="s">
        <v>740</v>
      </c>
    </row>
    <row r="264" spans="2:65" s="1" customFormat="1" ht="25.5" customHeight="1">
      <c r="B264" s="134"/>
      <c r="C264" s="135" t="s">
        <v>741</v>
      </c>
      <c r="D264" s="135" t="s">
        <v>268</v>
      </c>
      <c r="E264" s="136" t="s">
        <v>742</v>
      </c>
      <c r="F264" s="219" t="s">
        <v>743</v>
      </c>
      <c r="G264" s="219"/>
      <c r="H264" s="219"/>
      <c r="I264" s="219"/>
      <c r="J264" s="137" t="s">
        <v>304</v>
      </c>
      <c r="K264" s="138">
        <v>786.48500000000001</v>
      </c>
      <c r="L264" s="220"/>
      <c r="M264" s="220"/>
      <c r="N264" s="220">
        <f t="shared" si="50"/>
        <v>0</v>
      </c>
      <c r="O264" s="220"/>
      <c r="P264" s="220"/>
      <c r="Q264" s="220"/>
      <c r="R264" s="139"/>
      <c r="T264" s="140" t="s">
        <v>5</v>
      </c>
      <c r="U264" s="38" t="s">
        <v>42</v>
      </c>
      <c r="V264" s="141">
        <v>0</v>
      </c>
      <c r="W264" s="141">
        <f t="shared" si="51"/>
        <v>0</v>
      </c>
      <c r="X264" s="141">
        <v>0</v>
      </c>
      <c r="Y264" s="141">
        <f t="shared" si="52"/>
        <v>0</v>
      </c>
      <c r="Z264" s="141">
        <v>0</v>
      </c>
      <c r="AA264" s="142">
        <f t="shared" si="53"/>
        <v>0</v>
      </c>
      <c r="AR264" s="19" t="s">
        <v>272</v>
      </c>
      <c r="AT264" s="19" t="s">
        <v>268</v>
      </c>
      <c r="AU264" s="19" t="s">
        <v>102</v>
      </c>
      <c r="AY264" s="19" t="s">
        <v>267</v>
      </c>
      <c r="BE264" s="143">
        <f t="shared" si="54"/>
        <v>0</v>
      </c>
      <c r="BF264" s="143">
        <f t="shared" si="55"/>
        <v>0</v>
      </c>
      <c r="BG264" s="143">
        <f t="shared" si="56"/>
        <v>0</v>
      </c>
      <c r="BH264" s="143">
        <f t="shared" si="57"/>
        <v>0</v>
      </c>
      <c r="BI264" s="143">
        <f t="shared" si="58"/>
        <v>0</v>
      </c>
      <c r="BJ264" s="19" t="s">
        <v>102</v>
      </c>
      <c r="BK264" s="143">
        <f t="shared" si="59"/>
        <v>0</v>
      </c>
      <c r="BL264" s="19" t="s">
        <v>272</v>
      </c>
      <c r="BM264" s="19" t="s">
        <v>744</v>
      </c>
    </row>
    <row r="265" spans="2:65" s="10" customFormat="1" ht="29.85" customHeight="1">
      <c r="B265" s="124"/>
      <c r="D265" s="133" t="s">
        <v>233</v>
      </c>
      <c r="E265" s="133"/>
      <c r="F265" s="133"/>
      <c r="G265" s="133"/>
      <c r="H265" s="133"/>
      <c r="I265" s="133"/>
      <c r="J265" s="133"/>
      <c r="K265" s="133"/>
      <c r="L265" s="133"/>
      <c r="M265" s="133"/>
      <c r="N265" s="208">
        <f>BK265</f>
        <v>0</v>
      </c>
      <c r="O265" s="209"/>
      <c r="P265" s="209"/>
      <c r="Q265" s="209"/>
      <c r="R265" s="126"/>
      <c r="T265" s="127"/>
      <c r="W265" s="128">
        <f>W266</f>
        <v>2964.961863</v>
      </c>
      <c r="Y265" s="128">
        <f>Y266</f>
        <v>0</v>
      </c>
      <c r="AA265" s="129">
        <f>AA266</f>
        <v>0</v>
      </c>
      <c r="AR265" s="130" t="s">
        <v>83</v>
      </c>
      <c r="AT265" s="131" t="s">
        <v>74</v>
      </c>
      <c r="AU265" s="131" t="s">
        <v>83</v>
      </c>
      <c r="AY265" s="130" t="s">
        <v>267</v>
      </c>
      <c r="BK265" s="132">
        <f>BK266</f>
        <v>0</v>
      </c>
    </row>
    <row r="266" spans="2:65" s="1" customFormat="1" ht="38.25" customHeight="1">
      <c r="B266" s="134"/>
      <c r="C266" s="135" t="s">
        <v>745</v>
      </c>
      <c r="D266" s="135" t="s">
        <v>268</v>
      </c>
      <c r="E266" s="136" t="s">
        <v>746</v>
      </c>
      <c r="F266" s="219" t="s">
        <v>747</v>
      </c>
      <c r="G266" s="219"/>
      <c r="H266" s="219"/>
      <c r="I266" s="219"/>
      <c r="J266" s="137" t="s">
        <v>304</v>
      </c>
      <c r="K266" s="138">
        <v>1203.8009999999999</v>
      </c>
      <c r="L266" s="220"/>
      <c r="M266" s="220"/>
      <c r="N266" s="220">
        <f>ROUND(L266*K266,2)</f>
        <v>0</v>
      </c>
      <c r="O266" s="220"/>
      <c r="P266" s="220"/>
      <c r="Q266" s="220"/>
      <c r="R266" s="139"/>
      <c r="T266" s="140" t="s">
        <v>5</v>
      </c>
      <c r="U266" s="38" t="s">
        <v>42</v>
      </c>
      <c r="V266" s="141">
        <v>2.4630000000000001</v>
      </c>
      <c r="W266" s="141">
        <f>V266*K266</f>
        <v>2964.961863</v>
      </c>
      <c r="X266" s="141">
        <v>0</v>
      </c>
      <c r="Y266" s="141">
        <f>X266*K266</f>
        <v>0</v>
      </c>
      <c r="Z266" s="141">
        <v>0</v>
      </c>
      <c r="AA266" s="142">
        <f>Z266*K266</f>
        <v>0</v>
      </c>
      <c r="AR266" s="19" t="s">
        <v>272</v>
      </c>
      <c r="AT266" s="19" t="s">
        <v>268</v>
      </c>
      <c r="AU266" s="19" t="s">
        <v>102</v>
      </c>
      <c r="AY266" s="19" t="s">
        <v>267</v>
      </c>
      <c r="BE266" s="143">
        <f>IF(U266="základná",N266,0)</f>
        <v>0</v>
      </c>
      <c r="BF266" s="143">
        <f>IF(U266="znížená",N266,0)</f>
        <v>0</v>
      </c>
      <c r="BG266" s="143">
        <f>IF(U266="zákl. prenesená",N266,0)</f>
        <v>0</v>
      </c>
      <c r="BH266" s="143">
        <f>IF(U266="zníž. prenesená",N266,0)</f>
        <v>0</v>
      </c>
      <c r="BI266" s="143">
        <f>IF(U266="nulová",N266,0)</f>
        <v>0</v>
      </c>
      <c r="BJ266" s="19" t="s">
        <v>102</v>
      </c>
      <c r="BK266" s="143">
        <f>ROUND(L266*K266,2)</f>
        <v>0</v>
      </c>
      <c r="BL266" s="19" t="s">
        <v>272</v>
      </c>
      <c r="BM266" s="19" t="s">
        <v>748</v>
      </c>
    </row>
    <row r="267" spans="2:65" s="10" customFormat="1" ht="37.35" customHeight="1">
      <c r="B267" s="124"/>
      <c r="D267" s="125" t="s">
        <v>234</v>
      </c>
      <c r="E267" s="125"/>
      <c r="F267" s="125"/>
      <c r="G267" s="125"/>
      <c r="H267" s="125"/>
      <c r="I267" s="125"/>
      <c r="J267" s="125"/>
      <c r="K267" s="125"/>
      <c r="L267" s="125"/>
      <c r="M267" s="125"/>
      <c r="N267" s="210">
        <f>BK267</f>
        <v>0</v>
      </c>
      <c r="O267" s="211"/>
      <c r="P267" s="211"/>
      <c r="Q267" s="211"/>
      <c r="R267" s="126"/>
      <c r="T267" s="127"/>
      <c r="W267" s="128">
        <f>W268+W278+W282+W289+W303+W308+W327+W333+W385+W392+W397+W407+W415+W420</f>
        <v>9598.8407217900021</v>
      </c>
      <c r="Y267" s="128">
        <f>Y268+Y278+Y282+Y289+Y303+Y308+Y327+Y333+Y385+Y392+Y397+Y407+Y415+Y420</f>
        <v>166.81910162</v>
      </c>
      <c r="AA267" s="129">
        <f>AA268+AA278+AA282+AA289+AA303+AA308+AA327+AA333+AA385+AA392+AA397+AA407+AA415+AA420</f>
        <v>27.793614400000003</v>
      </c>
      <c r="AR267" s="130" t="s">
        <v>102</v>
      </c>
      <c r="AT267" s="131" t="s">
        <v>74</v>
      </c>
      <c r="AU267" s="131" t="s">
        <v>75</v>
      </c>
      <c r="AY267" s="130" t="s">
        <v>267</v>
      </c>
      <c r="BK267" s="132">
        <f>BK268+BK278+BK282+BK289+BK303+BK308+BK327+BK333+BK385+BK392+BK397+BK407+BK415+BK420</f>
        <v>0</v>
      </c>
    </row>
    <row r="268" spans="2:65" s="10" customFormat="1" ht="19.899999999999999" customHeight="1">
      <c r="B268" s="124"/>
      <c r="D268" s="133" t="s">
        <v>235</v>
      </c>
      <c r="E268" s="133"/>
      <c r="F268" s="133"/>
      <c r="G268" s="133"/>
      <c r="H268" s="133"/>
      <c r="I268" s="133"/>
      <c r="J268" s="133"/>
      <c r="K268" s="133"/>
      <c r="L268" s="133"/>
      <c r="M268" s="133"/>
      <c r="N268" s="212">
        <f>BK268</f>
        <v>0</v>
      </c>
      <c r="O268" s="213"/>
      <c r="P268" s="213"/>
      <c r="Q268" s="213"/>
      <c r="R268" s="126"/>
      <c r="T268" s="127"/>
      <c r="W268" s="128">
        <f>SUM(W269:W277)</f>
        <v>939.03303399999993</v>
      </c>
      <c r="Y268" s="128">
        <f>SUM(Y269:Y277)</f>
        <v>4.8235578199999996</v>
      </c>
      <c r="AA268" s="129">
        <f>SUM(AA269:AA277)</f>
        <v>0</v>
      </c>
      <c r="AR268" s="130" t="s">
        <v>102</v>
      </c>
      <c r="AT268" s="131" t="s">
        <v>74</v>
      </c>
      <c r="AU268" s="131" t="s">
        <v>83</v>
      </c>
      <c r="AY268" s="130" t="s">
        <v>267</v>
      </c>
      <c r="BK268" s="132">
        <f>SUM(BK269:BK277)</f>
        <v>0</v>
      </c>
    </row>
    <row r="269" spans="2:65" s="1" customFormat="1" ht="38.25" customHeight="1">
      <c r="B269" s="134"/>
      <c r="C269" s="135" t="s">
        <v>749</v>
      </c>
      <c r="D269" s="135" t="s">
        <v>268</v>
      </c>
      <c r="E269" s="136" t="s">
        <v>750</v>
      </c>
      <c r="F269" s="219" t="s">
        <v>751</v>
      </c>
      <c r="G269" s="219"/>
      <c r="H269" s="219"/>
      <c r="I269" s="219"/>
      <c r="J269" s="137" t="s">
        <v>271</v>
      </c>
      <c r="K269" s="138">
        <v>160.80000000000001</v>
      </c>
      <c r="L269" s="220"/>
      <c r="M269" s="220"/>
      <c r="N269" s="220">
        <f t="shared" ref="N269:N277" si="60">ROUND(L269*K269,2)</f>
        <v>0</v>
      </c>
      <c r="O269" s="220"/>
      <c r="P269" s="220"/>
      <c r="Q269" s="220"/>
      <c r="R269" s="139"/>
      <c r="T269" s="140" t="s">
        <v>5</v>
      </c>
      <c r="U269" s="38" t="s">
        <v>42</v>
      </c>
      <c r="V269" s="141">
        <v>0.16524</v>
      </c>
      <c r="W269" s="141">
        <f t="shared" ref="W269:W277" si="61">V269*K269</f>
        <v>26.570592000000001</v>
      </c>
      <c r="X269" s="141">
        <v>8.0000000000000007E-5</v>
      </c>
      <c r="Y269" s="141">
        <f t="shared" ref="Y269:Y277" si="62">X269*K269</f>
        <v>1.2864000000000002E-2</v>
      </c>
      <c r="Z269" s="141">
        <v>0</v>
      </c>
      <c r="AA269" s="142">
        <f t="shared" ref="AA269:AA277" si="63">Z269*K269</f>
        <v>0</v>
      </c>
      <c r="AR269" s="19" t="s">
        <v>331</v>
      </c>
      <c r="AT269" s="19" t="s">
        <v>268</v>
      </c>
      <c r="AU269" s="19" t="s">
        <v>102</v>
      </c>
      <c r="AY269" s="19" t="s">
        <v>267</v>
      </c>
      <c r="BE269" s="143">
        <f t="shared" ref="BE269:BE277" si="64">IF(U269="základná",N269,0)</f>
        <v>0</v>
      </c>
      <c r="BF269" s="143">
        <f t="shared" ref="BF269:BF277" si="65">IF(U269="znížená",N269,0)</f>
        <v>0</v>
      </c>
      <c r="BG269" s="143">
        <f t="shared" ref="BG269:BG277" si="66">IF(U269="zákl. prenesená",N269,0)</f>
        <v>0</v>
      </c>
      <c r="BH269" s="143">
        <f t="shared" ref="BH269:BH277" si="67">IF(U269="zníž. prenesená",N269,0)</f>
        <v>0</v>
      </c>
      <c r="BI269" s="143">
        <f t="shared" ref="BI269:BI277" si="68">IF(U269="nulová",N269,0)</f>
        <v>0</v>
      </c>
      <c r="BJ269" s="19" t="s">
        <v>102</v>
      </c>
      <c r="BK269" s="143">
        <f t="shared" ref="BK269:BK277" si="69">ROUND(L269*K269,2)</f>
        <v>0</v>
      </c>
      <c r="BL269" s="19" t="s">
        <v>331</v>
      </c>
      <c r="BM269" s="19" t="s">
        <v>752</v>
      </c>
    </row>
    <row r="270" spans="2:65" s="1" customFormat="1" ht="16.5" customHeight="1">
      <c r="B270" s="134"/>
      <c r="C270" s="144" t="s">
        <v>753</v>
      </c>
      <c r="D270" s="144" t="s">
        <v>315</v>
      </c>
      <c r="E270" s="145" t="s">
        <v>754</v>
      </c>
      <c r="F270" s="221" t="s">
        <v>755</v>
      </c>
      <c r="G270" s="221"/>
      <c r="H270" s="221"/>
      <c r="I270" s="221"/>
      <c r="J270" s="146" t="s">
        <v>271</v>
      </c>
      <c r="K270" s="147">
        <v>184.92</v>
      </c>
      <c r="L270" s="222"/>
      <c r="M270" s="222"/>
      <c r="N270" s="222">
        <f t="shared" si="60"/>
        <v>0</v>
      </c>
      <c r="O270" s="220"/>
      <c r="P270" s="220"/>
      <c r="Q270" s="220"/>
      <c r="R270" s="139"/>
      <c r="T270" s="140" t="s">
        <v>5</v>
      </c>
      <c r="U270" s="38" t="s">
        <v>42</v>
      </c>
      <c r="V270" s="141">
        <v>0</v>
      </c>
      <c r="W270" s="141">
        <f t="shared" si="61"/>
        <v>0</v>
      </c>
      <c r="X270" s="141">
        <v>2E-3</v>
      </c>
      <c r="Y270" s="141">
        <f t="shared" si="62"/>
        <v>0.36984</v>
      </c>
      <c r="Z270" s="141">
        <v>0</v>
      </c>
      <c r="AA270" s="142">
        <f t="shared" si="63"/>
        <v>0</v>
      </c>
      <c r="AR270" s="19" t="s">
        <v>392</v>
      </c>
      <c r="AT270" s="19" t="s">
        <v>315</v>
      </c>
      <c r="AU270" s="19" t="s">
        <v>102</v>
      </c>
      <c r="AY270" s="19" t="s">
        <v>267</v>
      </c>
      <c r="BE270" s="143">
        <f t="shared" si="64"/>
        <v>0</v>
      </c>
      <c r="BF270" s="143">
        <f t="shared" si="65"/>
        <v>0</v>
      </c>
      <c r="BG270" s="143">
        <f t="shared" si="66"/>
        <v>0</v>
      </c>
      <c r="BH270" s="143">
        <f t="shared" si="67"/>
        <v>0</v>
      </c>
      <c r="BI270" s="143">
        <f t="shared" si="68"/>
        <v>0</v>
      </c>
      <c r="BJ270" s="19" t="s">
        <v>102</v>
      </c>
      <c r="BK270" s="143">
        <f t="shared" si="69"/>
        <v>0</v>
      </c>
      <c r="BL270" s="19" t="s">
        <v>331</v>
      </c>
      <c r="BM270" s="19" t="s">
        <v>756</v>
      </c>
    </row>
    <row r="271" spans="2:65" s="1" customFormat="1" ht="38.25" customHeight="1">
      <c r="B271" s="134"/>
      <c r="C271" s="135" t="s">
        <v>757</v>
      </c>
      <c r="D271" s="135" t="s">
        <v>268</v>
      </c>
      <c r="E271" s="136" t="s">
        <v>758</v>
      </c>
      <c r="F271" s="219" t="s">
        <v>759</v>
      </c>
      <c r="G271" s="219"/>
      <c r="H271" s="219"/>
      <c r="I271" s="219"/>
      <c r="J271" s="137" t="s">
        <v>271</v>
      </c>
      <c r="K271" s="138">
        <v>160.80000000000001</v>
      </c>
      <c r="L271" s="220"/>
      <c r="M271" s="220"/>
      <c r="N271" s="220">
        <f t="shared" si="60"/>
        <v>0</v>
      </c>
      <c r="O271" s="220"/>
      <c r="P271" s="220"/>
      <c r="Q271" s="220"/>
      <c r="R271" s="139"/>
      <c r="T271" s="140" t="s">
        <v>5</v>
      </c>
      <c r="U271" s="38" t="s">
        <v>42</v>
      </c>
      <c r="V271" s="141">
        <v>0.16574</v>
      </c>
      <c r="W271" s="141">
        <f t="shared" si="61"/>
        <v>26.650992000000002</v>
      </c>
      <c r="X271" s="141">
        <v>8.9999999999999993E-3</v>
      </c>
      <c r="Y271" s="141">
        <f t="shared" si="62"/>
        <v>1.4472</v>
      </c>
      <c r="Z271" s="141">
        <v>0</v>
      </c>
      <c r="AA271" s="142">
        <f t="shared" si="63"/>
        <v>0</v>
      </c>
      <c r="AR271" s="19" t="s">
        <v>331</v>
      </c>
      <c r="AT271" s="19" t="s">
        <v>268</v>
      </c>
      <c r="AU271" s="19" t="s">
        <v>102</v>
      </c>
      <c r="AY271" s="19" t="s">
        <v>267</v>
      </c>
      <c r="BE271" s="143">
        <f t="shared" si="64"/>
        <v>0</v>
      </c>
      <c r="BF271" s="143">
        <f t="shared" si="65"/>
        <v>0</v>
      </c>
      <c r="BG271" s="143">
        <f t="shared" si="66"/>
        <v>0</v>
      </c>
      <c r="BH271" s="143">
        <f t="shared" si="67"/>
        <v>0</v>
      </c>
      <c r="BI271" s="143">
        <f t="shared" si="68"/>
        <v>0</v>
      </c>
      <c r="BJ271" s="19" t="s">
        <v>102</v>
      </c>
      <c r="BK271" s="143">
        <f t="shared" si="69"/>
        <v>0</v>
      </c>
      <c r="BL271" s="19" t="s">
        <v>331</v>
      </c>
      <c r="BM271" s="19" t="s">
        <v>760</v>
      </c>
    </row>
    <row r="272" spans="2:65" s="1" customFormat="1" ht="16.5" customHeight="1">
      <c r="B272" s="134"/>
      <c r="C272" s="144" t="s">
        <v>761</v>
      </c>
      <c r="D272" s="144" t="s">
        <v>315</v>
      </c>
      <c r="E272" s="145" t="s">
        <v>762</v>
      </c>
      <c r="F272" s="221" t="s">
        <v>763</v>
      </c>
      <c r="G272" s="221"/>
      <c r="H272" s="221"/>
      <c r="I272" s="221"/>
      <c r="J272" s="146" t="s">
        <v>764</v>
      </c>
      <c r="K272" s="147">
        <v>217.08</v>
      </c>
      <c r="L272" s="222"/>
      <c r="M272" s="222"/>
      <c r="N272" s="222">
        <f t="shared" si="60"/>
        <v>0</v>
      </c>
      <c r="O272" s="220"/>
      <c r="P272" s="220"/>
      <c r="Q272" s="220"/>
      <c r="R272" s="139"/>
      <c r="T272" s="140" t="s">
        <v>5</v>
      </c>
      <c r="U272" s="38" t="s">
        <v>42</v>
      </c>
      <c r="V272" s="141">
        <v>0</v>
      </c>
      <c r="W272" s="141">
        <f t="shared" si="61"/>
        <v>0</v>
      </c>
      <c r="X272" s="141">
        <v>1E-3</v>
      </c>
      <c r="Y272" s="141">
        <f t="shared" si="62"/>
        <v>0.21708000000000002</v>
      </c>
      <c r="Z272" s="141">
        <v>0</v>
      </c>
      <c r="AA272" s="142">
        <f t="shared" si="63"/>
        <v>0</v>
      </c>
      <c r="AR272" s="19" t="s">
        <v>392</v>
      </c>
      <c r="AT272" s="19" t="s">
        <v>315</v>
      </c>
      <c r="AU272" s="19" t="s">
        <v>102</v>
      </c>
      <c r="AY272" s="19" t="s">
        <v>267</v>
      </c>
      <c r="BE272" s="143">
        <f t="shared" si="64"/>
        <v>0</v>
      </c>
      <c r="BF272" s="143">
        <f t="shared" si="65"/>
        <v>0</v>
      </c>
      <c r="BG272" s="143">
        <f t="shared" si="66"/>
        <v>0</v>
      </c>
      <c r="BH272" s="143">
        <f t="shared" si="67"/>
        <v>0</v>
      </c>
      <c r="BI272" s="143">
        <f t="shared" si="68"/>
        <v>0</v>
      </c>
      <c r="BJ272" s="19" t="s">
        <v>102</v>
      </c>
      <c r="BK272" s="143">
        <f t="shared" si="69"/>
        <v>0</v>
      </c>
      <c r="BL272" s="19" t="s">
        <v>331</v>
      </c>
      <c r="BM272" s="19" t="s">
        <v>765</v>
      </c>
    </row>
    <row r="273" spans="2:65" s="1" customFormat="1" ht="38.25" customHeight="1">
      <c r="B273" s="134"/>
      <c r="C273" s="135" t="s">
        <v>766</v>
      </c>
      <c r="D273" s="135" t="s">
        <v>268</v>
      </c>
      <c r="E273" s="136" t="s">
        <v>767</v>
      </c>
      <c r="F273" s="219" t="s">
        <v>768</v>
      </c>
      <c r="G273" s="219"/>
      <c r="H273" s="219"/>
      <c r="I273" s="219"/>
      <c r="J273" s="137" t="s">
        <v>271</v>
      </c>
      <c r="K273" s="138">
        <v>108.259</v>
      </c>
      <c r="L273" s="220"/>
      <c r="M273" s="220"/>
      <c r="N273" s="220">
        <f t="shared" si="60"/>
        <v>0</v>
      </c>
      <c r="O273" s="220"/>
      <c r="P273" s="220"/>
      <c r="Q273" s="220"/>
      <c r="R273" s="139"/>
      <c r="T273" s="140" t="s">
        <v>5</v>
      </c>
      <c r="U273" s="38" t="s">
        <v>42</v>
      </c>
      <c r="V273" s="141">
        <v>0.39400000000000002</v>
      </c>
      <c r="W273" s="141">
        <f t="shared" si="61"/>
        <v>42.654046000000001</v>
      </c>
      <c r="X273" s="141">
        <v>4.5199999999999997E-3</v>
      </c>
      <c r="Y273" s="141">
        <f t="shared" si="62"/>
        <v>0.48933067999999996</v>
      </c>
      <c r="Z273" s="141">
        <v>0</v>
      </c>
      <c r="AA273" s="142">
        <f t="shared" si="63"/>
        <v>0</v>
      </c>
      <c r="AR273" s="19" t="s">
        <v>331</v>
      </c>
      <c r="AT273" s="19" t="s">
        <v>268</v>
      </c>
      <c r="AU273" s="19" t="s">
        <v>102</v>
      </c>
      <c r="AY273" s="19" t="s">
        <v>267</v>
      </c>
      <c r="BE273" s="143">
        <f t="shared" si="64"/>
        <v>0</v>
      </c>
      <c r="BF273" s="143">
        <f t="shared" si="65"/>
        <v>0</v>
      </c>
      <c r="BG273" s="143">
        <f t="shared" si="66"/>
        <v>0</v>
      </c>
      <c r="BH273" s="143">
        <f t="shared" si="67"/>
        <v>0</v>
      </c>
      <c r="BI273" s="143">
        <f t="shared" si="68"/>
        <v>0</v>
      </c>
      <c r="BJ273" s="19" t="s">
        <v>102</v>
      </c>
      <c r="BK273" s="143">
        <f t="shared" si="69"/>
        <v>0</v>
      </c>
      <c r="BL273" s="19" t="s">
        <v>331</v>
      </c>
      <c r="BM273" s="19" t="s">
        <v>769</v>
      </c>
    </row>
    <row r="274" spans="2:65" s="1" customFormat="1" ht="38.25" customHeight="1">
      <c r="B274" s="134"/>
      <c r="C274" s="135" t="s">
        <v>770</v>
      </c>
      <c r="D274" s="135" t="s">
        <v>268</v>
      </c>
      <c r="E274" s="136" t="s">
        <v>771</v>
      </c>
      <c r="F274" s="219" t="s">
        <v>772</v>
      </c>
      <c r="G274" s="219"/>
      <c r="H274" s="219"/>
      <c r="I274" s="219"/>
      <c r="J274" s="137" t="s">
        <v>271</v>
      </c>
      <c r="K274" s="138">
        <v>494.49599999999998</v>
      </c>
      <c r="L274" s="220"/>
      <c r="M274" s="220"/>
      <c r="N274" s="220">
        <f t="shared" si="60"/>
        <v>0</v>
      </c>
      <c r="O274" s="220"/>
      <c r="P274" s="220"/>
      <c r="Q274" s="220"/>
      <c r="R274" s="139"/>
      <c r="T274" s="140" t="s">
        <v>5</v>
      </c>
      <c r="U274" s="38" t="s">
        <v>42</v>
      </c>
      <c r="V274" s="141">
        <v>0.45400000000000001</v>
      </c>
      <c r="W274" s="141">
        <f t="shared" si="61"/>
        <v>224.50118399999999</v>
      </c>
      <c r="X274" s="141">
        <v>4.5199999999999997E-3</v>
      </c>
      <c r="Y274" s="141">
        <f t="shared" si="62"/>
        <v>2.2351219199999997</v>
      </c>
      <c r="Z274" s="141">
        <v>0</v>
      </c>
      <c r="AA274" s="142">
        <f t="shared" si="63"/>
        <v>0</v>
      </c>
      <c r="AR274" s="19" t="s">
        <v>331</v>
      </c>
      <c r="AT274" s="19" t="s">
        <v>268</v>
      </c>
      <c r="AU274" s="19" t="s">
        <v>102</v>
      </c>
      <c r="AY274" s="19" t="s">
        <v>267</v>
      </c>
      <c r="BE274" s="143">
        <f t="shared" si="64"/>
        <v>0</v>
      </c>
      <c r="BF274" s="143">
        <f t="shared" si="65"/>
        <v>0</v>
      </c>
      <c r="BG274" s="143">
        <f t="shared" si="66"/>
        <v>0</v>
      </c>
      <c r="BH274" s="143">
        <f t="shared" si="67"/>
        <v>0</v>
      </c>
      <c r="BI274" s="143">
        <f t="shared" si="68"/>
        <v>0</v>
      </c>
      <c r="BJ274" s="19" t="s">
        <v>102</v>
      </c>
      <c r="BK274" s="143">
        <f t="shared" si="69"/>
        <v>0</v>
      </c>
      <c r="BL274" s="19" t="s">
        <v>331</v>
      </c>
      <c r="BM274" s="19" t="s">
        <v>773</v>
      </c>
    </row>
    <row r="275" spans="2:65" s="1" customFormat="1" ht="25.5" customHeight="1">
      <c r="B275" s="134"/>
      <c r="C275" s="135" t="s">
        <v>774</v>
      </c>
      <c r="D275" s="135" t="s">
        <v>268</v>
      </c>
      <c r="E275" s="136" t="s">
        <v>775</v>
      </c>
      <c r="F275" s="219" t="s">
        <v>776</v>
      </c>
      <c r="G275" s="219"/>
      <c r="H275" s="219"/>
      <c r="I275" s="219"/>
      <c r="J275" s="137" t="s">
        <v>271</v>
      </c>
      <c r="K275" s="138">
        <v>2266.14</v>
      </c>
      <c r="L275" s="220"/>
      <c r="M275" s="220"/>
      <c r="N275" s="220">
        <f t="shared" si="60"/>
        <v>0</v>
      </c>
      <c r="O275" s="220"/>
      <c r="P275" s="220"/>
      <c r="Q275" s="220"/>
      <c r="R275" s="139"/>
      <c r="T275" s="140" t="s">
        <v>5</v>
      </c>
      <c r="U275" s="38" t="s">
        <v>42</v>
      </c>
      <c r="V275" s="141">
        <v>0.27300000000000002</v>
      </c>
      <c r="W275" s="141">
        <f t="shared" si="61"/>
        <v>618.65621999999996</v>
      </c>
      <c r="X275" s="141">
        <v>0</v>
      </c>
      <c r="Y275" s="141">
        <f t="shared" si="62"/>
        <v>0</v>
      </c>
      <c r="Z275" s="141">
        <v>0</v>
      </c>
      <c r="AA275" s="142">
        <f t="shared" si="63"/>
        <v>0</v>
      </c>
      <c r="AR275" s="19" t="s">
        <v>331</v>
      </c>
      <c r="AT275" s="19" t="s">
        <v>268</v>
      </c>
      <c r="AU275" s="19" t="s">
        <v>102</v>
      </c>
      <c r="AY275" s="19" t="s">
        <v>267</v>
      </c>
      <c r="BE275" s="143">
        <f t="shared" si="64"/>
        <v>0</v>
      </c>
      <c r="BF275" s="143">
        <f t="shared" si="65"/>
        <v>0</v>
      </c>
      <c r="BG275" s="143">
        <f t="shared" si="66"/>
        <v>0</v>
      </c>
      <c r="BH275" s="143">
        <f t="shared" si="67"/>
        <v>0</v>
      </c>
      <c r="BI275" s="143">
        <f t="shared" si="68"/>
        <v>0</v>
      </c>
      <c r="BJ275" s="19" t="s">
        <v>102</v>
      </c>
      <c r="BK275" s="143">
        <f t="shared" si="69"/>
        <v>0</v>
      </c>
      <c r="BL275" s="19" t="s">
        <v>331</v>
      </c>
      <c r="BM275" s="19" t="s">
        <v>777</v>
      </c>
    </row>
    <row r="276" spans="2:65" s="1" customFormat="1" ht="16.5" customHeight="1">
      <c r="B276" s="134"/>
      <c r="C276" s="144" t="s">
        <v>778</v>
      </c>
      <c r="D276" s="144" t="s">
        <v>315</v>
      </c>
      <c r="E276" s="145" t="s">
        <v>779</v>
      </c>
      <c r="F276" s="221" t="s">
        <v>780</v>
      </c>
      <c r="G276" s="221"/>
      <c r="H276" s="221"/>
      <c r="I276" s="221"/>
      <c r="J276" s="146" t="s">
        <v>271</v>
      </c>
      <c r="K276" s="147">
        <v>2606.0610000000001</v>
      </c>
      <c r="L276" s="222"/>
      <c r="M276" s="222"/>
      <c r="N276" s="222">
        <f t="shared" si="60"/>
        <v>0</v>
      </c>
      <c r="O276" s="220"/>
      <c r="P276" s="220"/>
      <c r="Q276" s="220"/>
      <c r="R276" s="139"/>
      <c r="T276" s="140" t="s">
        <v>5</v>
      </c>
      <c r="U276" s="38" t="s">
        <v>42</v>
      </c>
      <c r="V276" s="141">
        <v>0</v>
      </c>
      <c r="W276" s="141">
        <f t="shared" si="61"/>
        <v>0</v>
      </c>
      <c r="X276" s="141">
        <v>2.0000000000000002E-5</v>
      </c>
      <c r="Y276" s="141">
        <f t="shared" si="62"/>
        <v>5.212122000000001E-2</v>
      </c>
      <c r="Z276" s="141">
        <v>0</v>
      </c>
      <c r="AA276" s="142">
        <f t="shared" si="63"/>
        <v>0</v>
      </c>
      <c r="AR276" s="19" t="s">
        <v>392</v>
      </c>
      <c r="AT276" s="19" t="s">
        <v>315</v>
      </c>
      <c r="AU276" s="19" t="s">
        <v>102</v>
      </c>
      <c r="AY276" s="19" t="s">
        <v>267</v>
      </c>
      <c r="BE276" s="143">
        <f t="shared" si="64"/>
        <v>0</v>
      </c>
      <c r="BF276" s="143">
        <f t="shared" si="65"/>
        <v>0</v>
      </c>
      <c r="BG276" s="143">
        <f t="shared" si="66"/>
        <v>0</v>
      </c>
      <c r="BH276" s="143">
        <f t="shared" si="67"/>
        <v>0</v>
      </c>
      <c r="BI276" s="143">
        <f t="shared" si="68"/>
        <v>0</v>
      </c>
      <c r="BJ276" s="19" t="s">
        <v>102</v>
      </c>
      <c r="BK276" s="143">
        <f t="shared" si="69"/>
        <v>0</v>
      </c>
      <c r="BL276" s="19" t="s">
        <v>331</v>
      </c>
      <c r="BM276" s="19" t="s">
        <v>781</v>
      </c>
    </row>
    <row r="277" spans="2:65" s="1" customFormat="1" ht="25.5" customHeight="1">
      <c r="B277" s="134"/>
      <c r="C277" s="135" t="s">
        <v>782</v>
      </c>
      <c r="D277" s="135" t="s">
        <v>268</v>
      </c>
      <c r="E277" s="136" t="s">
        <v>783</v>
      </c>
      <c r="F277" s="219" t="s">
        <v>784</v>
      </c>
      <c r="G277" s="219"/>
      <c r="H277" s="219"/>
      <c r="I277" s="219"/>
      <c r="J277" s="137" t="s">
        <v>785</v>
      </c>
      <c r="K277" s="138">
        <v>178.80099999999999</v>
      </c>
      <c r="L277" s="220"/>
      <c r="M277" s="220"/>
      <c r="N277" s="220">
        <f t="shared" si="60"/>
        <v>0</v>
      </c>
      <c r="O277" s="220"/>
      <c r="P277" s="220"/>
      <c r="Q277" s="220"/>
      <c r="R277" s="139"/>
      <c r="T277" s="140" t="s">
        <v>5</v>
      </c>
      <c r="U277" s="38" t="s">
        <v>42</v>
      </c>
      <c r="V277" s="141">
        <v>0</v>
      </c>
      <c r="W277" s="141">
        <f t="shared" si="61"/>
        <v>0</v>
      </c>
      <c r="X277" s="141">
        <v>0</v>
      </c>
      <c r="Y277" s="141">
        <f t="shared" si="62"/>
        <v>0</v>
      </c>
      <c r="Z277" s="141">
        <v>0</v>
      </c>
      <c r="AA277" s="142">
        <f t="shared" si="63"/>
        <v>0</v>
      </c>
      <c r="AR277" s="19" t="s">
        <v>331</v>
      </c>
      <c r="AT277" s="19" t="s">
        <v>268</v>
      </c>
      <c r="AU277" s="19" t="s">
        <v>102</v>
      </c>
      <c r="AY277" s="19" t="s">
        <v>267</v>
      </c>
      <c r="BE277" s="143">
        <f t="shared" si="64"/>
        <v>0</v>
      </c>
      <c r="BF277" s="143">
        <f t="shared" si="65"/>
        <v>0</v>
      </c>
      <c r="BG277" s="143">
        <f t="shared" si="66"/>
        <v>0</v>
      </c>
      <c r="BH277" s="143">
        <f t="shared" si="67"/>
        <v>0</v>
      </c>
      <c r="BI277" s="143">
        <f t="shared" si="68"/>
        <v>0</v>
      </c>
      <c r="BJ277" s="19" t="s">
        <v>102</v>
      </c>
      <c r="BK277" s="143">
        <f t="shared" si="69"/>
        <v>0</v>
      </c>
      <c r="BL277" s="19" t="s">
        <v>331</v>
      </c>
      <c r="BM277" s="19" t="s">
        <v>786</v>
      </c>
    </row>
    <row r="278" spans="2:65" s="10" customFormat="1" ht="29.85" customHeight="1">
      <c r="B278" s="124"/>
      <c r="D278" s="133" t="s">
        <v>236</v>
      </c>
      <c r="E278" s="133"/>
      <c r="F278" s="133"/>
      <c r="G278" s="133"/>
      <c r="H278" s="133"/>
      <c r="I278" s="133"/>
      <c r="J278" s="133"/>
      <c r="K278" s="133"/>
      <c r="L278" s="133"/>
      <c r="M278" s="133"/>
      <c r="N278" s="208">
        <f>BK278</f>
        <v>0</v>
      </c>
      <c r="O278" s="209"/>
      <c r="P278" s="209"/>
      <c r="Q278" s="209"/>
      <c r="R278" s="126"/>
      <c r="T278" s="127"/>
      <c r="W278" s="128">
        <f>SUM(W279:W281)</f>
        <v>24.818560000000002</v>
      </c>
      <c r="Y278" s="128">
        <f>SUM(Y279:Y281)</f>
        <v>0.12130078000000001</v>
      </c>
      <c r="AA278" s="129">
        <f>SUM(AA279:AA281)</f>
        <v>0</v>
      </c>
      <c r="AR278" s="130" t="s">
        <v>102</v>
      </c>
      <c r="AT278" s="131" t="s">
        <v>74</v>
      </c>
      <c r="AU278" s="131" t="s">
        <v>83</v>
      </c>
      <c r="AY278" s="130" t="s">
        <v>267</v>
      </c>
      <c r="BK278" s="132">
        <f>SUM(BK279:BK281)</f>
        <v>0</v>
      </c>
    </row>
    <row r="279" spans="2:65" s="1" customFormat="1" ht="16.5" customHeight="1">
      <c r="B279" s="134"/>
      <c r="C279" s="135" t="s">
        <v>787</v>
      </c>
      <c r="D279" s="135" t="s">
        <v>268</v>
      </c>
      <c r="E279" s="136" t="s">
        <v>788</v>
      </c>
      <c r="F279" s="219" t="s">
        <v>789</v>
      </c>
      <c r="G279" s="219"/>
      <c r="H279" s="219"/>
      <c r="I279" s="219"/>
      <c r="J279" s="137" t="s">
        <v>271</v>
      </c>
      <c r="K279" s="138">
        <v>620.46400000000006</v>
      </c>
      <c r="L279" s="220"/>
      <c r="M279" s="220"/>
      <c r="N279" s="220">
        <f>ROUND(L279*K279,2)</f>
        <v>0</v>
      </c>
      <c r="O279" s="220"/>
      <c r="P279" s="220"/>
      <c r="Q279" s="220"/>
      <c r="R279" s="139"/>
      <c r="T279" s="140" t="s">
        <v>5</v>
      </c>
      <c r="U279" s="38" t="s">
        <v>42</v>
      </c>
      <c r="V279" s="141">
        <v>0.04</v>
      </c>
      <c r="W279" s="141">
        <f>V279*K279</f>
        <v>24.818560000000002</v>
      </c>
      <c r="X279" s="141">
        <v>0</v>
      </c>
      <c r="Y279" s="141">
        <f>X279*K279</f>
        <v>0</v>
      </c>
      <c r="Z279" s="141">
        <v>0</v>
      </c>
      <c r="AA279" s="142">
        <f>Z279*K279</f>
        <v>0</v>
      </c>
      <c r="AR279" s="19" t="s">
        <v>331</v>
      </c>
      <c r="AT279" s="19" t="s">
        <v>268</v>
      </c>
      <c r="AU279" s="19" t="s">
        <v>102</v>
      </c>
      <c r="AY279" s="19" t="s">
        <v>267</v>
      </c>
      <c r="BE279" s="143">
        <f>IF(U279="základná",N279,0)</f>
        <v>0</v>
      </c>
      <c r="BF279" s="143">
        <f>IF(U279="znížená",N279,0)</f>
        <v>0</v>
      </c>
      <c r="BG279" s="143">
        <f>IF(U279="zákl. prenesená",N279,0)</f>
        <v>0</v>
      </c>
      <c r="BH279" s="143">
        <f>IF(U279="zníž. prenesená",N279,0)</f>
        <v>0</v>
      </c>
      <c r="BI279" s="143">
        <f>IF(U279="nulová",N279,0)</f>
        <v>0</v>
      </c>
      <c r="BJ279" s="19" t="s">
        <v>102</v>
      </c>
      <c r="BK279" s="143">
        <f>ROUND(L279*K279,2)</f>
        <v>0</v>
      </c>
      <c r="BL279" s="19" t="s">
        <v>331</v>
      </c>
      <c r="BM279" s="19" t="s">
        <v>790</v>
      </c>
    </row>
    <row r="280" spans="2:65" s="1" customFormat="1" ht="16.5" customHeight="1">
      <c r="B280" s="134"/>
      <c r="C280" s="144" t="s">
        <v>791</v>
      </c>
      <c r="D280" s="144" t="s">
        <v>315</v>
      </c>
      <c r="E280" s="145" t="s">
        <v>792</v>
      </c>
      <c r="F280" s="221" t="s">
        <v>793</v>
      </c>
      <c r="G280" s="221"/>
      <c r="H280" s="221"/>
      <c r="I280" s="221"/>
      <c r="J280" s="146" t="s">
        <v>271</v>
      </c>
      <c r="K280" s="147">
        <v>713.53399999999999</v>
      </c>
      <c r="L280" s="222"/>
      <c r="M280" s="222"/>
      <c r="N280" s="222">
        <f>ROUND(L280*K280,2)</f>
        <v>0</v>
      </c>
      <c r="O280" s="220"/>
      <c r="P280" s="220"/>
      <c r="Q280" s="220"/>
      <c r="R280" s="139"/>
      <c r="T280" s="140" t="s">
        <v>5</v>
      </c>
      <c r="U280" s="38" t="s">
        <v>42</v>
      </c>
      <c r="V280" s="141">
        <v>0</v>
      </c>
      <c r="W280" s="141">
        <f>V280*K280</f>
        <v>0</v>
      </c>
      <c r="X280" s="141">
        <v>1.7000000000000001E-4</v>
      </c>
      <c r="Y280" s="141">
        <f>X280*K280</f>
        <v>0.12130078000000001</v>
      </c>
      <c r="Z280" s="141">
        <v>0</v>
      </c>
      <c r="AA280" s="142">
        <f>Z280*K280</f>
        <v>0</v>
      </c>
      <c r="AR280" s="19" t="s">
        <v>392</v>
      </c>
      <c r="AT280" s="19" t="s">
        <v>315</v>
      </c>
      <c r="AU280" s="19" t="s">
        <v>102</v>
      </c>
      <c r="AY280" s="19" t="s">
        <v>267</v>
      </c>
      <c r="BE280" s="143">
        <f>IF(U280="základná",N280,0)</f>
        <v>0</v>
      </c>
      <c r="BF280" s="143">
        <f>IF(U280="znížená",N280,0)</f>
        <v>0</v>
      </c>
      <c r="BG280" s="143">
        <f>IF(U280="zákl. prenesená",N280,0)</f>
        <v>0</v>
      </c>
      <c r="BH280" s="143">
        <f>IF(U280="zníž. prenesená",N280,0)</f>
        <v>0</v>
      </c>
      <c r="BI280" s="143">
        <f>IF(U280="nulová",N280,0)</f>
        <v>0</v>
      </c>
      <c r="BJ280" s="19" t="s">
        <v>102</v>
      </c>
      <c r="BK280" s="143">
        <f>ROUND(L280*K280,2)</f>
        <v>0</v>
      </c>
      <c r="BL280" s="19" t="s">
        <v>331</v>
      </c>
      <c r="BM280" s="19" t="s">
        <v>794</v>
      </c>
    </row>
    <row r="281" spans="2:65" s="1" customFormat="1" ht="38.25" customHeight="1">
      <c r="B281" s="134"/>
      <c r="C281" s="135" t="s">
        <v>795</v>
      </c>
      <c r="D281" s="135" t="s">
        <v>268</v>
      </c>
      <c r="E281" s="136" t="s">
        <v>796</v>
      </c>
      <c r="F281" s="219" t="s">
        <v>797</v>
      </c>
      <c r="G281" s="219"/>
      <c r="H281" s="219"/>
      <c r="I281" s="219"/>
      <c r="J281" s="137" t="s">
        <v>785</v>
      </c>
      <c r="K281" s="138">
        <v>11.571999999999999</v>
      </c>
      <c r="L281" s="220"/>
      <c r="M281" s="220"/>
      <c r="N281" s="220">
        <f>ROUND(L281*K281,2)</f>
        <v>0</v>
      </c>
      <c r="O281" s="220"/>
      <c r="P281" s="220"/>
      <c r="Q281" s="220"/>
      <c r="R281" s="139"/>
      <c r="T281" s="140" t="s">
        <v>5</v>
      </c>
      <c r="U281" s="38" t="s">
        <v>42</v>
      </c>
      <c r="V281" s="141">
        <v>0</v>
      </c>
      <c r="W281" s="141">
        <f>V281*K281</f>
        <v>0</v>
      </c>
      <c r="X281" s="141">
        <v>0</v>
      </c>
      <c r="Y281" s="141">
        <f>X281*K281</f>
        <v>0</v>
      </c>
      <c r="Z281" s="141">
        <v>0</v>
      </c>
      <c r="AA281" s="142">
        <f>Z281*K281</f>
        <v>0</v>
      </c>
      <c r="AR281" s="19" t="s">
        <v>331</v>
      </c>
      <c r="AT281" s="19" t="s">
        <v>268</v>
      </c>
      <c r="AU281" s="19" t="s">
        <v>102</v>
      </c>
      <c r="AY281" s="19" t="s">
        <v>267</v>
      </c>
      <c r="BE281" s="143">
        <f>IF(U281="základná",N281,0)</f>
        <v>0</v>
      </c>
      <c r="BF281" s="143">
        <f>IF(U281="znížená",N281,0)</f>
        <v>0</v>
      </c>
      <c r="BG281" s="143">
        <f>IF(U281="zákl. prenesená",N281,0)</f>
        <v>0</v>
      </c>
      <c r="BH281" s="143">
        <f>IF(U281="zníž. prenesená",N281,0)</f>
        <v>0</v>
      </c>
      <c r="BI281" s="143">
        <f>IF(U281="nulová",N281,0)</f>
        <v>0</v>
      </c>
      <c r="BJ281" s="19" t="s">
        <v>102</v>
      </c>
      <c r="BK281" s="143">
        <f>ROUND(L281*K281,2)</f>
        <v>0</v>
      </c>
      <c r="BL281" s="19" t="s">
        <v>331</v>
      </c>
      <c r="BM281" s="19" t="s">
        <v>798</v>
      </c>
    </row>
    <row r="282" spans="2:65" s="10" customFormat="1" ht="29.85" customHeight="1">
      <c r="B282" s="124"/>
      <c r="D282" s="133" t="s">
        <v>237</v>
      </c>
      <c r="E282" s="133"/>
      <c r="F282" s="133"/>
      <c r="G282" s="133"/>
      <c r="H282" s="133"/>
      <c r="I282" s="133"/>
      <c r="J282" s="133"/>
      <c r="K282" s="133"/>
      <c r="L282" s="133"/>
      <c r="M282" s="133"/>
      <c r="N282" s="208">
        <f>BK282</f>
        <v>0</v>
      </c>
      <c r="O282" s="209"/>
      <c r="P282" s="209"/>
      <c r="Q282" s="209"/>
      <c r="R282" s="126"/>
      <c r="T282" s="127"/>
      <c r="W282" s="128">
        <f>SUM(W283:W288)</f>
        <v>63.907294</v>
      </c>
      <c r="Y282" s="128">
        <f>SUM(Y283:Y288)</f>
        <v>12.487903859999999</v>
      </c>
      <c r="AA282" s="129">
        <f>SUM(AA283:AA288)</f>
        <v>0</v>
      </c>
      <c r="AR282" s="130" t="s">
        <v>102</v>
      </c>
      <c r="AT282" s="131" t="s">
        <v>74</v>
      </c>
      <c r="AU282" s="131" t="s">
        <v>83</v>
      </c>
      <c r="AY282" s="130" t="s">
        <v>267</v>
      </c>
      <c r="BK282" s="132">
        <f>SUM(BK283:BK288)</f>
        <v>0</v>
      </c>
    </row>
    <row r="283" spans="2:65" s="1" customFormat="1" ht="25.5" customHeight="1">
      <c r="B283" s="134"/>
      <c r="C283" s="135" t="s">
        <v>799</v>
      </c>
      <c r="D283" s="135" t="s">
        <v>268</v>
      </c>
      <c r="E283" s="136" t="s">
        <v>800</v>
      </c>
      <c r="F283" s="219" t="s">
        <v>801</v>
      </c>
      <c r="G283" s="219"/>
      <c r="H283" s="219"/>
      <c r="I283" s="219"/>
      <c r="J283" s="137" t="s">
        <v>271</v>
      </c>
      <c r="K283" s="138">
        <v>333.79</v>
      </c>
      <c r="L283" s="220"/>
      <c r="M283" s="220"/>
      <c r="N283" s="220">
        <f t="shared" ref="N283:N288" si="70">ROUND(L283*K283,2)</f>
        <v>0</v>
      </c>
      <c r="O283" s="220"/>
      <c r="P283" s="220"/>
      <c r="Q283" s="220"/>
      <c r="R283" s="139"/>
      <c r="T283" s="140" t="s">
        <v>5</v>
      </c>
      <c r="U283" s="38" t="s">
        <v>42</v>
      </c>
      <c r="V283" s="141">
        <v>6.0999999999999999E-2</v>
      </c>
      <c r="W283" s="141">
        <f t="shared" ref="W283:W288" si="71">V283*K283</f>
        <v>20.361190000000001</v>
      </c>
      <c r="X283" s="141">
        <v>3.0000000000000001E-5</v>
      </c>
      <c r="Y283" s="141">
        <f t="shared" ref="Y283:Y288" si="72">X283*K283</f>
        <v>1.00137E-2</v>
      </c>
      <c r="Z283" s="141">
        <v>0</v>
      </c>
      <c r="AA283" s="142">
        <f t="shared" ref="AA283:AA288" si="73">Z283*K283</f>
        <v>0</v>
      </c>
      <c r="AR283" s="19" t="s">
        <v>331</v>
      </c>
      <c r="AT283" s="19" t="s">
        <v>268</v>
      </c>
      <c r="AU283" s="19" t="s">
        <v>102</v>
      </c>
      <c r="AY283" s="19" t="s">
        <v>267</v>
      </c>
      <c r="BE283" s="143">
        <f t="shared" ref="BE283:BE288" si="74">IF(U283="základná",N283,0)</f>
        <v>0</v>
      </c>
      <c r="BF283" s="143">
        <f t="shared" ref="BF283:BF288" si="75">IF(U283="znížená",N283,0)</f>
        <v>0</v>
      </c>
      <c r="BG283" s="143">
        <f t="shared" ref="BG283:BG288" si="76">IF(U283="zákl. prenesená",N283,0)</f>
        <v>0</v>
      </c>
      <c r="BH283" s="143">
        <f t="shared" ref="BH283:BH288" si="77">IF(U283="zníž. prenesená",N283,0)</f>
        <v>0</v>
      </c>
      <c r="BI283" s="143">
        <f t="shared" ref="BI283:BI288" si="78">IF(U283="nulová",N283,0)</f>
        <v>0</v>
      </c>
      <c r="BJ283" s="19" t="s">
        <v>102</v>
      </c>
      <c r="BK283" s="143">
        <f t="shared" ref="BK283:BK288" si="79">ROUND(L283*K283,2)</f>
        <v>0</v>
      </c>
      <c r="BL283" s="19" t="s">
        <v>331</v>
      </c>
      <c r="BM283" s="19" t="s">
        <v>802</v>
      </c>
    </row>
    <row r="284" spans="2:65" s="1" customFormat="1" ht="16.5" customHeight="1">
      <c r="B284" s="134"/>
      <c r="C284" s="144" t="s">
        <v>803</v>
      </c>
      <c r="D284" s="144" t="s">
        <v>315</v>
      </c>
      <c r="E284" s="145" t="s">
        <v>804</v>
      </c>
      <c r="F284" s="221" t="s">
        <v>805</v>
      </c>
      <c r="G284" s="221"/>
      <c r="H284" s="221"/>
      <c r="I284" s="221"/>
      <c r="J284" s="146" t="s">
        <v>271</v>
      </c>
      <c r="K284" s="147">
        <v>340.46600000000001</v>
      </c>
      <c r="L284" s="222"/>
      <c r="M284" s="222"/>
      <c r="N284" s="222">
        <f t="shared" si="70"/>
        <v>0</v>
      </c>
      <c r="O284" s="220"/>
      <c r="P284" s="220"/>
      <c r="Q284" s="220"/>
      <c r="R284" s="139"/>
      <c r="T284" s="140" t="s">
        <v>5</v>
      </c>
      <c r="U284" s="38" t="s">
        <v>42</v>
      </c>
      <c r="V284" s="141">
        <v>0</v>
      </c>
      <c r="W284" s="141">
        <f t="shared" si="71"/>
        <v>0</v>
      </c>
      <c r="X284" s="141">
        <v>1.08E-3</v>
      </c>
      <c r="Y284" s="141">
        <f t="shared" si="72"/>
        <v>0.36770328000000002</v>
      </c>
      <c r="Z284" s="141">
        <v>0</v>
      </c>
      <c r="AA284" s="142">
        <f t="shared" si="73"/>
        <v>0</v>
      </c>
      <c r="AR284" s="19" t="s">
        <v>392</v>
      </c>
      <c r="AT284" s="19" t="s">
        <v>315</v>
      </c>
      <c r="AU284" s="19" t="s">
        <v>102</v>
      </c>
      <c r="AY284" s="19" t="s">
        <v>267</v>
      </c>
      <c r="BE284" s="143">
        <f t="shared" si="74"/>
        <v>0</v>
      </c>
      <c r="BF284" s="143">
        <f t="shared" si="75"/>
        <v>0</v>
      </c>
      <c r="BG284" s="143">
        <f t="shared" si="76"/>
        <v>0</v>
      </c>
      <c r="BH284" s="143">
        <f t="shared" si="77"/>
        <v>0</v>
      </c>
      <c r="BI284" s="143">
        <f t="shared" si="78"/>
        <v>0</v>
      </c>
      <c r="BJ284" s="19" t="s">
        <v>102</v>
      </c>
      <c r="BK284" s="143">
        <f t="shared" si="79"/>
        <v>0</v>
      </c>
      <c r="BL284" s="19" t="s">
        <v>331</v>
      </c>
      <c r="BM284" s="19" t="s">
        <v>806</v>
      </c>
    </row>
    <row r="285" spans="2:65" s="1" customFormat="1" ht="25.5" customHeight="1">
      <c r="B285" s="134"/>
      <c r="C285" s="135" t="s">
        <v>807</v>
      </c>
      <c r="D285" s="135" t="s">
        <v>268</v>
      </c>
      <c r="E285" s="136" t="s">
        <v>808</v>
      </c>
      <c r="F285" s="219" t="s">
        <v>809</v>
      </c>
      <c r="G285" s="219"/>
      <c r="H285" s="219"/>
      <c r="I285" s="219"/>
      <c r="J285" s="137" t="s">
        <v>271</v>
      </c>
      <c r="K285" s="138">
        <v>604.80700000000002</v>
      </c>
      <c r="L285" s="220"/>
      <c r="M285" s="220"/>
      <c r="N285" s="220">
        <f t="shared" si="70"/>
        <v>0</v>
      </c>
      <c r="O285" s="220"/>
      <c r="P285" s="220"/>
      <c r="Q285" s="220"/>
      <c r="R285" s="139"/>
      <c r="T285" s="140" t="s">
        <v>5</v>
      </c>
      <c r="U285" s="38" t="s">
        <v>42</v>
      </c>
      <c r="V285" s="141">
        <v>7.1999999999999995E-2</v>
      </c>
      <c r="W285" s="141">
        <f t="shared" si="71"/>
        <v>43.546104</v>
      </c>
      <c r="X285" s="141">
        <v>0</v>
      </c>
      <c r="Y285" s="141">
        <f t="shared" si="72"/>
        <v>0</v>
      </c>
      <c r="Z285" s="141">
        <v>0</v>
      </c>
      <c r="AA285" s="142">
        <f t="shared" si="73"/>
        <v>0</v>
      </c>
      <c r="AR285" s="19" t="s">
        <v>331</v>
      </c>
      <c r="AT285" s="19" t="s">
        <v>268</v>
      </c>
      <c r="AU285" s="19" t="s">
        <v>102</v>
      </c>
      <c r="AY285" s="19" t="s">
        <v>267</v>
      </c>
      <c r="BE285" s="143">
        <f t="shared" si="74"/>
        <v>0</v>
      </c>
      <c r="BF285" s="143">
        <f t="shared" si="75"/>
        <v>0</v>
      </c>
      <c r="BG285" s="143">
        <f t="shared" si="76"/>
        <v>0</v>
      </c>
      <c r="BH285" s="143">
        <f t="shared" si="77"/>
        <v>0</v>
      </c>
      <c r="BI285" s="143">
        <f t="shared" si="78"/>
        <v>0</v>
      </c>
      <c r="BJ285" s="19" t="s">
        <v>102</v>
      </c>
      <c r="BK285" s="143">
        <f t="shared" si="79"/>
        <v>0</v>
      </c>
      <c r="BL285" s="19" t="s">
        <v>331</v>
      </c>
      <c r="BM285" s="19" t="s">
        <v>810</v>
      </c>
    </row>
    <row r="286" spans="2:65" s="1" customFormat="1" ht="25.5" customHeight="1">
      <c r="B286" s="134"/>
      <c r="C286" s="144" t="s">
        <v>811</v>
      </c>
      <c r="D286" s="144" t="s">
        <v>315</v>
      </c>
      <c r="E286" s="145" t="s">
        <v>812</v>
      </c>
      <c r="F286" s="221" t="s">
        <v>813</v>
      </c>
      <c r="G286" s="221"/>
      <c r="H286" s="221"/>
      <c r="I286" s="221"/>
      <c r="J286" s="146" t="s">
        <v>271</v>
      </c>
      <c r="K286" s="147">
        <v>622.952</v>
      </c>
      <c r="L286" s="222"/>
      <c r="M286" s="222"/>
      <c r="N286" s="222">
        <f t="shared" si="70"/>
        <v>0</v>
      </c>
      <c r="O286" s="220"/>
      <c r="P286" s="220"/>
      <c r="Q286" s="220"/>
      <c r="R286" s="139"/>
      <c r="T286" s="140" t="s">
        <v>5</v>
      </c>
      <c r="U286" s="38" t="s">
        <v>42</v>
      </c>
      <c r="V286" s="141">
        <v>0</v>
      </c>
      <c r="W286" s="141">
        <f t="shared" si="71"/>
        <v>0</v>
      </c>
      <c r="X286" s="141">
        <v>9.7199999999999995E-3</v>
      </c>
      <c r="Y286" s="141">
        <f t="shared" si="72"/>
        <v>6.0550934399999994</v>
      </c>
      <c r="Z286" s="141">
        <v>0</v>
      </c>
      <c r="AA286" s="142">
        <f t="shared" si="73"/>
        <v>0</v>
      </c>
      <c r="AR286" s="19" t="s">
        <v>392</v>
      </c>
      <c r="AT286" s="19" t="s">
        <v>315</v>
      </c>
      <c r="AU286" s="19" t="s">
        <v>102</v>
      </c>
      <c r="AY286" s="19" t="s">
        <v>267</v>
      </c>
      <c r="BE286" s="143">
        <f t="shared" si="74"/>
        <v>0</v>
      </c>
      <c r="BF286" s="143">
        <f t="shared" si="75"/>
        <v>0</v>
      </c>
      <c r="BG286" s="143">
        <f t="shared" si="76"/>
        <v>0</v>
      </c>
      <c r="BH286" s="143">
        <f t="shared" si="77"/>
        <v>0</v>
      </c>
      <c r="BI286" s="143">
        <f t="shared" si="78"/>
        <v>0</v>
      </c>
      <c r="BJ286" s="19" t="s">
        <v>102</v>
      </c>
      <c r="BK286" s="143">
        <f t="shared" si="79"/>
        <v>0</v>
      </c>
      <c r="BL286" s="19" t="s">
        <v>331</v>
      </c>
      <c r="BM286" s="19" t="s">
        <v>814</v>
      </c>
    </row>
    <row r="287" spans="2:65" s="1" customFormat="1" ht="25.5" customHeight="1">
      <c r="B287" s="134"/>
      <c r="C287" s="144" t="s">
        <v>815</v>
      </c>
      <c r="D287" s="144" t="s">
        <v>315</v>
      </c>
      <c r="E287" s="145" t="s">
        <v>812</v>
      </c>
      <c r="F287" s="221" t="s">
        <v>813</v>
      </c>
      <c r="G287" s="221"/>
      <c r="H287" s="221"/>
      <c r="I287" s="221"/>
      <c r="J287" s="146" t="s">
        <v>271</v>
      </c>
      <c r="K287" s="147">
        <v>622.952</v>
      </c>
      <c r="L287" s="222"/>
      <c r="M287" s="222"/>
      <c r="N287" s="222">
        <f t="shared" si="70"/>
        <v>0</v>
      </c>
      <c r="O287" s="220"/>
      <c r="P287" s="220"/>
      <c r="Q287" s="220"/>
      <c r="R287" s="139"/>
      <c r="T287" s="140" t="s">
        <v>5</v>
      </c>
      <c r="U287" s="38" t="s">
        <v>42</v>
      </c>
      <c r="V287" s="141">
        <v>0</v>
      </c>
      <c r="W287" s="141">
        <f t="shared" si="71"/>
        <v>0</v>
      </c>
      <c r="X287" s="141">
        <v>9.7199999999999995E-3</v>
      </c>
      <c r="Y287" s="141">
        <f t="shared" si="72"/>
        <v>6.0550934399999994</v>
      </c>
      <c r="Z287" s="141">
        <v>0</v>
      </c>
      <c r="AA287" s="142">
        <f t="shared" si="73"/>
        <v>0</v>
      </c>
      <c r="AR287" s="19" t="s">
        <v>392</v>
      </c>
      <c r="AT287" s="19" t="s">
        <v>315</v>
      </c>
      <c r="AU287" s="19" t="s">
        <v>102</v>
      </c>
      <c r="AY287" s="19" t="s">
        <v>267</v>
      </c>
      <c r="BE287" s="143">
        <f t="shared" si="74"/>
        <v>0</v>
      </c>
      <c r="BF287" s="143">
        <f t="shared" si="75"/>
        <v>0</v>
      </c>
      <c r="BG287" s="143">
        <f t="shared" si="76"/>
        <v>0</v>
      </c>
      <c r="BH287" s="143">
        <f t="shared" si="77"/>
        <v>0</v>
      </c>
      <c r="BI287" s="143">
        <f t="shared" si="78"/>
        <v>0</v>
      </c>
      <c r="BJ287" s="19" t="s">
        <v>102</v>
      </c>
      <c r="BK287" s="143">
        <f t="shared" si="79"/>
        <v>0</v>
      </c>
      <c r="BL287" s="19" t="s">
        <v>331</v>
      </c>
      <c r="BM287" s="19" t="s">
        <v>816</v>
      </c>
    </row>
    <row r="288" spans="2:65" s="1" customFormat="1" ht="25.5" customHeight="1">
      <c r="B288" s="134"/>
      <c r="C288" s="135" t="s">
        <v>817</v>
      </c>
      <c r="D288" s="135" t="s">
        <v>268</v>
      </c>
      <c r="E288" s="136" t="s">
        <v>818</v>
      </c>
      <c r="F288" s="219" t="s">
        <v>819</v>
      </c>
      <c r="G288" s="219"/>
      <c r="H288" s="219"/>
      <c r="I288" s="219"/>
      <c r="J288" s="137" t="s">
        <v>785</v>
      </c>
      <c r="K288" s="138">
        <v>177.53</v>
      </c>
      <c r="L288" s="220"/>
      <c r="M288" s="220"/>
      <c r="N288" s="220">
        <f t="shared" si="70"/>
        <v>0</v>
      </c>
      <c r="O288" s="220"/>
      <c r="P288" s="220"/>
      <c r="Q288" s="220"/>
      <c r="R288" s="139"/>
      <c r="T288" s="140" t="s">
        <v>5</v>
      </c>
      <c r="U288" s="38" t="s">
        <v>42</v>
      </c>
      <c r="V288" s="141">
        <v>0</v>
      </c>
      <c r="W288" s="141">
        <f t="shared" si="71"/>
        <v>0</v>
      </c>
      <c r="X288" s="141">
        <v>0</v>
      </c>
      <c r="Y288" s="141">
        <f t="shared" si="72"/>
        <v>0</v>
      </c>
      <c r="Z288" s="141">
        <v>0</v>
      </c>
      <c r="AA288" s="142">
        <f t="shared" si="73"/>
        <v>0</v>
      </c>
      <c r="AR288" s="19" t="s">
        <v>331</v>
      </c>
      <c r="AT288" s="19" t="s">
        <v>268</v>
      </c>
      <c r="AU288" s="19" t="s">
        <v>102</v>
      </c>
      <c r="AY288" s="19" t="s">
        <v>267</v>
      </c>
      <c r="BE288" s="143">
        <f t="shared" si="74"/>
        <v>0</v>
      </c>
      <c r="BF288" s="143">
        <f t="shared" si="75"/>
        <v>0</v>
      </c>
      <c r="BG288" s="143">
        <f t="shared" si="76"/>
        <v>0</v>
      </c>
      <c r="BH288" s="143">
        <f t="shared" si="77"/>
        <v>0</v>
      </c>
      <c r="BI288" s="143">
        <f t="shared" si="78"/>
        <v>0</v>
      </c>
      <c r="BJ288" s="19" t="s">
        <v>102</v>
      </c>
      <c r="BK288" s="143">
        <f t="shared" si="79"/>
        <v>0</v>
      </c>
      <c r="BL288" s="19" t="s">
        <v>331</v>
      </c>
      <c r="BM288" s="19" t="s">
        <v>820</v>
      </c>
    </row>
    <row r="289" spans="2:65" s="10" customFormat="1" ht="29.85" customHeight="1">
      <c r="B289" s="124"/>
      <c r="D289" s="133" t="s">
        <v>238</v>
      </c>
      <c r="E289" s="133"/>
      <c r="F289" s="133"/>
      <c r="G289" s="133"/>
      <c r="H289" s="133"/>
      <c r="I289" s="133"/>
      <c r="J289" s="133"/>
      <c r="K289" s="133"/>
      <c r="L289" s="133"/>
      <c r="M289" s="133"/>
      <c r="N289" s="208">
        <f>BK289</f>
        <v>0</v>
      </c>
      <c r="O289" s="209"/>
      <c r="P289" s="209"/>
      <c r="Q289" s="209"/>
      <c r="R289" s="126"/>
      <c r="T289" s="127"/>
      <c r="W289" s="128">
        <f>SUM(W290:W302)</f>
        <v>883.00685950000002</v>
      </c>
      <c r="Y289" s="128">
        <f>SUM(Y290:Y302)</f>
        <v>35.646797020000001</v>
      </c>
      <c r="AA289" s="129">
        <f>SUM(AA290:AA302)</f>
        <v>20.351687999999999</v>
      </c>
      <c r="AR289" s="130" t="s">
        <v>102</v>
      </c>
      <c r="AT289" s="131" t="s">
        <v>74</v>
      </c>
      <c r="AU289" s="131" t="s">
        <v>83</v>
      </c>
      <c r="AY289" s="130" t="s">
        <v>267</v>
      </c>
      <c r="BK289" s="132">
        <f>SUM(BK290:BK302)</f>
        <v>0</v>
      </c>
    </row>
    <row r="290" spans="2:65" s="1" customFormat="1" ht="38.25" customHeight="1">
      <c r="B290" s="134"/>
      <c r="C290" s="135" t="s">
        <v>821</v>
      </c>
      <c r="D290" s="135" t="s">
        <v>268</v>
      </c>
      <c r="E290" s="136" t="s">
        <v>822</v>
      </c>
      <c r="F290" s="219" t="s">
        <v>823</v>
      </c>
      <c r="G290" s="219"/>
      <c r="H290" s="219"/>
      <c r="I290" s="219"/>
      <c r="J290" s="137" t="s">
        <v>322</v>
      </c>
      <c r="K290" s="138">
        <v>1251.2</v>
      </c>
      <c r="L290" s="220"/>
      <c r="M290" s="220"/>
      <c r="N290" s="220">
        <f t="shared" ref="N290:N302" si="80">ROUND(L290*K290,2)</f>
        <v>0</v>
      </c>
      <c r="O290" s="220"/>
      <c r="P290" s="220"/>
      <c r="Q290" s="220"/>
      <c r="R290" s="139"/>
      <c r="T290" s="140" t="s">
        <v>5</v>
      </c>
      <c r="U290" s="38" t="s">
        <v>42</v>
      </c>
      <c r="V290" s="141">
        <v>0.121</v>
      </c>
      <c r="W290" s="141">
        <f t="shared" ref="W290:W302" si="81">V290*K290</f>
        <v>151.39519999999999</v>
      </c>
      <c r="X290" s="141">
        <v>0</v>
      </c>
      <c r="Y290" s="141">
        <f t="shared" ref="Y290:Y302" si="82">X290*K290</f>
        <v>0</v>
      </c>
      <c r="Z290" s="141">
        <v>1.4E-2</v>
      </c>
      <c r="AA290" s="142">
        <f t="shared" ref="AA290:AA302" si="83">Z290*K290</f>
        <v>17.5168</v>
      </c>
      <c r="AR290" s="19" t="s">
        <v>331</v>
      </c>
      <c r="AT290" s="19" t="s">
        <v>268</v>
      </c>
      <c r="AU290" s="19" t="s">
        <v>102</v>
      </c>
      <c r="AY290" s="19" t="s">
        <v>267</v>
      </c>
      <c r="BE290" s="143">
        <f t="shared" ref="BE290:BE302" si="84">IF(U290="základná",N290,0)</f>
        <v>0</v>
      </c>
      <c r="BF290" s="143">
        <f t="shared" ref="BF290:BF302" si="85">IF(U290="znížená",N290,0)</f>
        <v>0</v>
      </c>
      <c r="BG290" s="143">
        <f t="shared" ref="BG290:BG302" si="86">IF(U290="zákl. prenesená",N290,0)</f>
        <v>0</v>
      </c>
      <c r="BH290" s="143">
        <f t="shared" ref="BH290:BH302" si="87">IF(U290="zníž. prenesená",N290,0)</f>
        <v>0</v>
      </c>
      <c r="BI290" s="143">
        <f t="shared" ref="BI290:BI302" si="88">IF(U290="nulová",N290,0)</f>
        <v>0</v>
      </c>
      <c r="BJ290" s="19" t="s">
        <v>102</v>
      </c>
      <c r="BK290" s="143">
        <f t="shared" ref="BK290:BK302" si="89">ROUND(L290*K290,2)</f>
        <v>0</v>
      </c>
      <c r="BL290" s="19" t="s">
        <v>331</v>
      </c>
      <c r="BM290" s="19" t="s">
        <v>824</v>
      </c>
    </row>
    <row r="291" spans="2:65" s="1" customFormat="1" ht="38.25" customHeight="1">
      <c r="B291" s="134"/>
      <c r="C291" s="135" t="s">
        <v>825</v>
      </c>
      <c r="D291" s="135" t="s">
        <v>268</v>
      </c>
      <c r="E291" s="136" t="s">
        <v>826</v>
      </c>
      <c r="F291" s="219" t="s">
        <v>827</v>
      </c>
      <c r="G291" s="219"/>
      <c r="H291" s="219"/>
      <c r="I291" s="219"/>
      <c r="J291" s="137" t="s">
        <v>322</v>
      </c>
      <c r="K291" s="138">
        <v>475.52199999999999</v>
      </c>
      <c r="L291" s="220"/>
      <c r="M291" s="220"/>
      <c r="N291" s="220">
        <f t="shared" si="80"/>
        <v>0</v>
      </c>
      <c r="O291" s="220"/>
      <c r="P291" s="220"/>
      <c r="Q291" s="220"/>
      <c r="R291" s="139"/>
      <c r="T291" s="140" t="s">
        <v>5</v>
      </c>
      <c r="U291" s="38" t="s">
        <v>42</v>
      </c>
      <c r="V291" s="141">
        <v>0.21196000000000001</v>
      </c>
      <c r="W291" s="141">
        <f t="shared" si="81"/>
        <v>100.79164312</v>
      </c>
      <c r="X291" s="141">
        <v>2.5999999999999998E-4</v>
      </c>
      <c r="Y291" s="141">
        <f t="shared" si="82"/>
        <v>0.12363571999999999</v>
      </c>
      <c r="Z291" s="141">
        <v>0</v>
      </c>
      <c r="AA291" s="142">
        <f t="shared" si="83"/>
        <v>0</v>
      </c>
      <c r="AR291" s="19" t="s">
        <v>331</v>
      </c>
      <c r="AT291" s="19" t="s">
        <v>268</v>
      </c>
      <c r="AU291" s="19" t="s">
        <v>102</v>
      </c>
      <c r="AY291" s="19" t="s">
        <v>267</v>
      </c>
      <c r="BE291" s="143">
        <f t="shared" si="84"/>
        <v>0</v>
      </c>
      <c r="BF291" s="143">
        <f t="shared" si="85"/>
        <v>0</v>
      </c>
      <c r="BG291" s="143">
        <f t="shared" si="86"/>
        <v>0</v>
      </c>
      <c r="BH291" s="143">
        <f t="shared" si="87"/>
        <v>0</v>
      </c>
      <c r="BI291" s="143">
        <f t="shared" si="88"/>
        <v>0</v>
      </c>
      <c r="BJ291" s="19" t="s">
        <v>102</v>
      </c>
      <c r="BK291" s="143">
        <f t="shared" si="89"/>
        <v>0</v>
      </c>
      <c r="BL291" s="19" t="s">
        <v>331</v>
      </c>
      <c r="BM291" s="19" t="s">
        <v>828</v>
      </c>
    </row>
    <row r="292" spans="2:65" s="1" customFormat="1" ht="25.5" customHeight="1">
      <c r="B292" s="134"/>
      <c r="C292" s="144" t="s">
        <v>829</v>
      </c>
      <c r="D292" s="144" t="s">
        <v>315</v>
      </c>
      <c r="E292" s="145" t="s">
        <v>830</v>
      </c>
      <c r="F292" s="221" t="s">
        <v>831</v>
      </c>
      <c r="G292" s="221"/>
      <c r="H292" s="221"/>
      <c r="I292" s="221"/>
      <c r="J292" s="146" t="s">
        <v>280</v>
      </c>
      <c r="K292" s="147">
        <v>29.268999999999998</v>
      </c>
      <c r="L292" s="222"/>
      <c r="M292" s="222"/>
      <c r="N292" s="222">
        <f t="shared" si="80"/>
        <v>0</v>
      </c>
      <c r="O292" s="220"/>
      <c r="P292" s="220"/>
      <c r="Q292" s="220"/>
      <c r="R292" s="139"/>
      <c r="T292" s="140" t="s">
        <v>5</v>
      </c>
      <c r="U292" s="38" t="s">
        <v>42</v>
      </c>
      <c r="V292" s="141">
        <v>0</v>
      </c>
      <c r="W292" s="141">
        <f t="shared" si="81"/>
        <v>0</v>
      </c>
      <c r="X292" s="141">
        <v>0.78</v>
      </c>
      <c r="Y292" s="141">
        <f t="shared" si="82"/>
        <v>22.829819999999998</v>
      </c>
      <c r="Z292" s="141">
        <v>0</v>
      </c>
      <c r="AA292" s="142">
        <f t="shared" si="83"/>
        <v>0</v>
      </c>
      <c r="AR292" s="19" t="s">
        <v>392</v>
      </c>
      <c r="AT292" s="19" t="s">
        <v>315</v>
      </c>
      <c r="AU292" s="19" t="s">
        <v>102</v>
      </c>
      <c r="AY292" s="19" t="s">
        <v>267</v>
      </c>
      <c r="BE292" s="143">
        <f t="shared" si="84"/>
        <v>0</v>
      </c>
      <c r="BF292" s="143">
        <f t="shared" si="85"/>
        <v>0</v>
      </c>
      <c r="BG292" s="143">
        <f t="shared" si="86"/>
        <v>0</v>
      </c>
      <c r="BH292" s="143">
        <f t="shared" si="87"/>
        <v>0</v>
      </c>
      <c r="BI292" s="143">
        <f t="shared" si="88"/>
        <v>0</v>
      </c>
      <c r="BJ292" s="19" t="s">
        <v>102</v>
      </c>
      <c r="BK292" s="143">
        <f t="shared" si="89"/>
        <v>0</v>
      </c>
      <c r="BL292" s="19" t="s">
        <v>331</v>
      </c>
      <c r="BM292" s="19" t="s">
        <v>832</v>
      </c>
    </row>
    <row r="293" spans="2:65" s="1" customFormat="1" ht="38.25" customHeight="1">
      <c r="B293" s="134"/>
      <c r="C293" s="135" t="s">
        <v>833</v>
      </c>
      <c r="D293" s="135" t="s">
        <v>268</v>
      </c>
      <c r="E293" s="136" t="s">
        <v>834</v>
      </c>
      <c r="F293" s="219" t="s">
        <v>835</v>
      </c>
      <c r="G293" s="219"/>
      <c r="H293" s="219"/>
      <c r="I293" s="219"/>
      <c r="J293" s="137" t="s">
        <v>322</v>
      </c>
      <c r="K293" s="138">
        <v>920.73199999999997</v>
      </c>
      <c r="L293" s="220"/>
      <c r="M293" s="220"/>
      <c r="N293" s="220">
        <f t="shared" si="80"/>
        <v>0</v>
      </c>
      <c r="O293" s="220"/>
      <c r="P293" s="220"/>
      <c r="Q293" s="220"/>
      <c r="R293" s="139"/>
      <c r="T293" s="140" t="s">
        <v>5</v>
      </c>
      <c r="U293" s="38" t="s">
        <v>42</v>
      </c>
      <c r="V293" s="141">
        <v>0.30696000000000001</v>
      </c>
      <c r="W293" s="141">
        <f t="shared" si="81"/>
        <v>282.62789472000003</v>
      </c>
      <c r="X293" s="141">
        <v>2.5999999999999998E-4</v>
      </c>
      <c r="Y293" s="141">
        <f t="shared" si="82"/>
        <v>0.23939031999999996</v>
      </c>
      <c r="Z293" s="141">
        <v>0</v>
      </c>
      <c r="AA293" s="142">
        <f t="shared" si="83"/>
        <v>0</v>
      </c>
      <c r="AR293" s="19" t="s">
        <v>331</v>
      </c>
      <c r="AT293" s="19" t="s">
        <v>268</v>
      </c>
      <c r="AU293" s="19" t="s">
        <v>102</v>
      </c>
      <c r="AY293" s="19" t="s">
        <v>267</v>
      </c>
      <c r="BE293" s="143">
        <f t="shared" si="84"/>
        <v>0</v>
      </c>
      <c r="BF293" s="143">
        <f t="shared" si="85"/>
        <v>0</v>
      </c>
      <c r="BG293" s="143">
        <f t="shared" si="86"/>
        <v>0</v>
      </c>
      <c r="BH293" s="143">
        <f t="shared" si="87"/>
        <v>0</v>
      </c>
      <c r="BI293" s="143">
        <f t="shared" si="88"/>
        <v>0</v>
      </c>
      <c r="BJ293" s="19" t="s">
        <v>102</v>
      </c>
      <c r="BK293" s="143">
        <f t="shared" si="89"/>
        <v>0</v>
      </c>
      <c r="BL293" s="19" t="s">
        <v>331</v>
      </c>
      <c r="BM293" s="19" t="s">
        <v>836</v>
      </c>
    </row>
    <row r="294" spans="2:65" s="1" customFormat="1" ht="38.25" customHeight="1">
      <c r="B294" s="134"/>
      <c r="C294" s="135" t="s">
        <v>837</v>
      </c>
      <c r="D294" s="135" t="s">
        <v>268</v>
      </c>
      <c r="E294" s="136" t="s">
        <v>838</v>
      </c>
      <c r="F294" s="219" t="s">
        <v>839</v>
      </c>
      <c r="G294" s="219"/>
      <c r="H294" s="219"/>
      <c r="I294" s="219"/>
      <c r="J294" s="137" t="s">
        <v>322</v>
      </c>
      <c r="K294" s="138">
        <v>174</v>
      </c>
      <c r="L294" s="220"/>
      <c r="M294" s="220"/>
      <c r="N294" s="220">
        <f t="shared" si="80"/>
        <v>0</v>
      </c>
      <c r="O294" s="220"/>
      <c r="P294" s="220"/>
      <c r="Q294" s="220"/>
      <c r="R294" s="139"/>
      <c r="T294" s="140" t="s">
        <v>5</v>
      </c>
      <c r="U294" s="38" t="s">
        <v>42</v>
      </c>
      <c r="V294" s="141">
        <v>0.39695999999999998</v>
      </c>
      <c r="W294" s="141">
        <f t="shared" si="81"/>
        <v>69.071039999999996</v>
      </c>
      <c r="X294" s="141">
        <v>2.5999999999999998E-4</v>
      </c>
      <c r="Y294" s="141">
        <f t="shared" si="82"/>
        <v>4.5239999999999995E-2</v>
      </c>
      <c r="Z294" s="141">
        <v>0</v>
      </c>
      <c r="AA294" s="142">
        <f t="shared" si="83"/>
        <v>0</v>
      </c>
      <c r="AR294" s="19" t="s">
        <v>331</v>
      </c>
      <c r="AT294" s="19" t="s">
        <v>268</v>
      </c>
      <c r="AU294" s="19" t="s">
        <v>102</v>
      </c>
      <c r="AY294" s="19" t="s">
        <v>267</v>
      </c>
      <c r="BE294" s="143">
        <f t="shared" si="84"/>
        <v>0</v>
      </c>
      <c r="BF294" s="143">
        <f t="shared" si="85"/>
        <v>0</v>
      </c>
      <c r="BG294" s="143">
        <f t="shared" si="86"/>
        <v>0</v>
      </c>
      <c r="BH294" s="143">
        <f t="shared" si="87"/>
        <v>0</v>
      </c>
      <c r="BI294" s="143">
        <f t="shared" si="88"/>
        <v>0</v>
      </c>
      <c r="BJ294" s="19" t="s">
        <v>102</v>
      </c>
      <c r="BK294" s="143">
        <f t="shared" si="89"/>
        <v>0</v>
      </c>
      <c r="BL294" s="19" t="s">
        <v>331</v>
      </c>
      <c r="BM294" s="19" t="s">
        <v>840</v>
      </c>
    </row>
    <row r="295" spans="2:65" s="1" customFormat="1" ht="25.5" customHeight="1">
      <c r="B295" s="134"/>
      <c r="C295" s="135" t="s">
        <v>841</v>
      </c>
      <c r="D295" s="135" t="s">
        <v>268</v>
      </c>
      <c r="E295" s="136" t="s">
        <v>842</v>
      </c>
      <c r="F295" s="219" t="s">
        <v>843</v>
      </c>
      <c r="G295" s="219"/>
      <c r="H295" s="219"/>
      <c r="I295" s="219"/>
      <c r="J295" s="137" t="s">
        <v>322</v>
      </c>
      <c r="K295" s="138">
        <v>2933.4</v>
      </c>
      <c r="L295" s="220"/>
      <c r="M295" s="220"/>
      <c r="N295" s="220">
        <f t="shared" si="80"/>
        <v>0</v>
      </c>
      <c r="O295" s="220"/>
      <c r="P295" s="220"/>
      <c r="Q295" s="220"/>
      <c r="R295" s="139"/>
      <c r="T295" s="140" t="s">
        <v>5</v>
      </c>
      <c r="U295" s="38" t="s">
        <v>42</v>
      </c>
      <c r="V295" s="141">
        <v>4.5999999999999999E-2</v>
      </c>
      <c r="W295" s="141">
        <f t="shared" si="81"/>
        <v>134.93639999999999</v>
      </c>
      <c r="X295" s="141">
        <v>0</v>
      </c>
      <c r="Y295" s="141">
        <f t="shared" si="82"/>
        <v>0</v>
      </c>
      <c r="Z295" s="141">
        <v>0</v>
      </c>
      <c r="AA295" s="142">
        <f t="shared" si="83"/>
        <v>0</v>
      </c>
      <c r="AR295" s="19" t="s">
        <v>331</v>
      </c>
      <c r="AT295" s="19" t="s">
        <v>268</v>
      </c>
      <c r="AU295" s="19" t="s">
        <v>102</v>
      </c>
      <c r="AY295" s="19" t="s">
        <v>267</v>
      </c>
      <c r="BE295" s="143">
        <f t="shared" si="84"/>
        <v>0</v>
      </c>
      <c r="BF295" s="143">
        <f t="shared" si="85"/>
        <v>0</v>
      </c>
      <c r="BG295" s="143">
        <f t="shared" si="86"/>
        <v>0</v>
      </c>
      <c r="BH295" s="143">
        <f t="shared" si="87"/>
        <v>0</v>
      </c>
      <c r="BI295" s="143">
        <f t="shared" si="88"/>
        <v>0</v>
      </c>
      <c r="BJ295" s="19" t="s">
        <v>102</v>
      </c>
      <c r="BK295" s="143">
        <f t="shared" si="89"/>
        <v>0</v>
      </c>
      <c r="BL295" s="19" t="s">
        <v>331</v>
      </c>
      <c r="BM295" s="19" t="s">
        <v>844</v>
      </c>
    </row>
    <row r="296" spans="2:65" s="1" customFormat="1" ht="25.5" customHeight="1">
      <c r="B296" s="134"/>
      <c r="C296" s="135" t="s">
        <v>845</v>
      </c>
      <c r="D296" s="135" t="s">
        <v>268</v>
      </c>
      <c r="E296" s="136" t="s">
        <v>846</v>
      </c>
      <c r="F296" s="219" t="s">
        <v>847</v>
      </c>
      <c r="G296" s="219"/>
      <c r="H296" s="219"/>
      <c r="I296" s="219"/>
      <c r="J296" s="137" t="s">
        <v>322</v>
      </c>
      <c r="K296" s="138">
        <v>1466.7</v>
      </c>
      <c r="L296" s="220"/>
      <c r="M296" s="220"/>
      <c r="N296" s="220">
        <f t="shared" si="80"/>
        <v>0</v>
      </c>
      <c r="O296" s="220"/>
      <c r="P296" s="220"/>
      <c r="Q296" s="220"/>
      <c r="R296" s="139"/>
      <c r="T296" s="140" t="s">
        <v>5</v>
      </c>
      <c r="U296" s="38" t="s">
        <v>42</v>
      </c>
      <c r="V296" s="141">
        <v>7.0000000000000007E-2</v>
      </c>
      <c r="W296" s="141">
        <f t="shared" si="81"/>
        <v>102.66900000000001</v>
      </c>
      <c r="X296" s="141">
        <v>0</v>
      </c>
      <c r="Y296" s="141">
        <f t="shared" si="82"/>
        <v>0</v>
      </c>
      <c r="Z296" s="141">
        <v>0</v>
      </c>
      <c r="AA296" s="142">
        <f t="shared" si="83"/>
        <v>0</v>
      </c>
      <c r="AR296" s="19" t="s">
        <v>331</v>
      </c>
      <c r="AT296" s="19" t="s">
        <v>268</v>
      </c>
      <c r="AU296" s="19" t="s">
        <v>102</v>
      </c>
      <c r="AY296" s="19" t="s">
        <v>267</v>
      </c>
      <c r="BE296" s="143">
        <f t="shared" si="84"/>
        <v>0</v>
      </c>
      <c r="BF296" s="143">
        <f t="shared" si="85"/>
        <v>0</v>
      </c>
      <c r="BG296" s="143">
        <f t="shared" si="86"/>
        <v>0</v>
      </c>
      <c r="BH296" s="143">
        <f t="shared" si="87"/>
        <v>0</v>
      </c>
      <c r="BI296" s="143">
        <f t="shared" si="88"/>
        <v>0</v>
      </c>
      <c r="BJ296" s="19" t="s">
        <v>102</v>
      </c>
      <c r="BK296" s="143">
        <f t="shared" si="89"/>
        <v>0</v>
      </c>
      <c r="BL296" s="19" t="s">
        <v>331</v>
      </c>
      <c r="BM296" s="19" t="s">
        <v>848</v>
      </c>
    </row>
    <row r="297" spans="2:65" s="1" customFormat="1" ht="25.5" customHeight="1">
      <c r="B297" s="134"/>
      <c r="C297" s="144" t="s">
        <v>849</v>
      </c>
      <c r="D297" s="144" t="s">
        <v>315</v>
      </c>
      <c r="E297" s="145" t="s">
        <v>850</v>
      </c>
      <c r="F297" s="221" t="s">
        <v>851</v>
      </c>
      <c r="G297" s="221"/>
      <c r="H297" s="221"/>
      <c r="I297" s="221"/>
      <c r="J297" s="146" t="s">
        <v>280</v>
      </c>
      <c r="K297" s="147">
        <v>9.68</v>
      </c>
      <c r="L297" s="222"/>
      <c r="M297" s="222"/>
      <c r="N297" s="222">
        <f t="shared" si="80"/>
        <v>0</v>
      </c>
      <c r="O297" s="220"/>
      <c r="P297" s="220"/>
      <c r="Q297" s="220"/>
      <c r="R297" s="139"/>
      <c r="T297" s="140" t="s">
        <v>5</v>
      </c>
      <c r="U297" s="38" t="s">
        <v>42</v>
      </c>
      <c r="V297" s="141">
        <v>0</v>
      </c>
      <c r="W297" s="141">
        <f t="shared" si="81"/>
        <v>0</v>
      </c>
      <c r="X297" s="141">
        <v>0.78</v>
      </c>
      <c r="Y297" s="141">
        <f t="shared" si="82"/>
        <v>7.5503999999999998</v>
      </c>
      <c r="Z297" s="141">
        <v>0</v>
      </c>
      <c r="AA297" s="142">
        <f t="shared" si="83"/>
        <v>0</v>
      </c>
      <c r="AR297" s="19" t="s">
        <v>392</v>
      </c>
      <c r="AT297" s="19" t="s">
        <v>315</v>
      </c>
      <c r="AU297" s="19" t="s">
        <v>102</v>
      </c>
      <c r="AY297" s="19" t="s">
        <v>267</v>
      </c>
      <c r="BE297" s="143">
        <f t="shared" si="84"/>
        <v>0</v>
      </c>
      <c r="BF297" s="143">
        <f t="shared" si="85"/>
        <v>0</v>
      </c>
      <c r="BG297" s="143">
        <f t="shared" si="86"/>
        <v>0</v>
      </c>
      <c r="BH297" s="143">
        <f t="shared" si="87"/>
        <v>0</v>
      </c>
      <c r="BI297" s="143">
        <f t="shared" si="88"/>
        <v>0</v>
      </c>
      <c r="BJ297" s="19" t="s">
        <v>102</v>
      </c>
      <c r="BK297" s="143">
        <f t="shared" si="89"/>
        <v>0</v>
      </c>
      <c r="BL297" s="19" t="s">
        <v>331</v>
      </c>
      <c r="BM297" s="19" t="s">
        <v>852</v>
      </c>
    </row>
    <row r="298" spans="2:65" s="1" customFormat="1" ht="25.5" customHeight="1">
      <c r="B298" s="134"/>
      <c r="C298" s="144" t="s">
        <v>853</v>
      </c>
      <c r="D298" s="144" t="s">
        <v>315</v>
      </c>
      <c r="E298" s="145" t="s">
        <v>854</v>
      </c>
      <c r="F298" s="221" t="s">
        <v>855</v>
      </c>
      <c r="G298" s="221"/>
      <c r="H298" s="221"/>
      <c r="I298" s="221"/>
      <c r="J298" s="146" t="s">
        <v>280</v>
      </c>
      <c r="K298" s="147">
        <v>4.0330000000000004</v>
      </c>
      <c r="L298" s="222"/>
      <c r="M298" s="222"/>
      <c r="N298" s="222">
        <f t="shared" si="80"/>
        <v>0</v>
      </c>
      <c r="O298" s="220"/>
      <c r="P298" s="220"/>
      <c r="Q298" s="220"/>
      <c r="R298" s="139"/>
      <c r="T298" s="140" t="s">
        <v>5</v>
      </c>
      <c r="U298" s="38" t="s">
        <v>42</v>
      </c>
      <c r="V298" s="141">
        <v>0</v>
      </c>
      <c r="W298" s="141">
        <f t="shared" si="81"/>
        <v>0</v>
      </c>
      <c r="X298" s="141">
        <v>0.78</v>
      </c>
      <c r="Y298" s="141">
        <f t="shared" si="82"/>
        <v>3.1457400000000004</v>
      </c>
      <c r="Z298" s="141">
        <v>0</v>
      </c>
      <c r="AA298" s="142">
        <f t="shared" si="83"/>
        <v>0</v>
      </c>
      <c r="AR298" s="19" t="s">
        <v>392</v>
      </c>
      <c r="AT298" s="19" t="s">
        <v>315</v>
      </c>
      <c r="AU298" s="19" t="s">
        <v>102</v>
      </c>
      <c r="AY298" s="19" t="s">
        <v>267</v>
      </c>
      <c r="BE298" s="143">
        <f t="shared" si="84"/>
        <v>0</v>
      </c>
      <c r="BF298" s="143">
        <f t="shared" si="85"/>
        <v>0</v>
      </c>
      <c r="BG298" s="143">
        <f t="shared" si="86"/>
        <v>0</v>
      </c>
      <c r="BH298" s="143">
        <f t="shared" si="87"/>
        <v>0</v>
      </c>
      <c r="BI298" s="143">
        <f t="shared" si="88"/>
        <v>0</v>
      </c>
      <c r="BJ298" s="19" t="s">
        <v>102</v>
      </c>
      <c r="BK298" s="143">
        <f t="shared" si="89"/>
        <v>0</v>
      </c>
      <c r="BL298" s="19" t="s">
        <v>331</v>
      </c>
      <c r="BM298" s="19" t="s">
        <v>856</v>
      </c>
    </row>
    <row r="299" spans="2:65" s="1" customFormat="1" ht="38.25" customHeight="1">
      <c r="B299" s="134"/>
      <c r="C299" s="135" t="s">
        <v>857</v>
      </c>
      <c r="D299" s="135" t="s">
        <v>268</v>
      </c>
      <c r="E299" s="136" t="s">
        <v>858</v>
      </c>
      <c r="F299" s="219" t="s">
        <v>859</v>
      </c>
      <c r="G299" s="219"/>
      <c r="H299" s="219"/>
      <c r="I299" s="219"/>
      <c r="J299" s="137" t="s">
        <v>271</v>
      </c>
      <c r="K299" s="138">
        <v>404.98399999999998</v>
      </c>
      <c r="L299" s="220"/>
      <c r="M299" s="220"/>
      <c r="N299" s="220">
        <f t="shared" si="80"/>
        <v>0</v>
      </c>
      <c r="O299" s="220"/>
      <c r="P299" s="220"/>
      <c r="Q299" s="220"/>
      <c r="R299" s="139"/>
      <c r="T299" s="140" t="s">
        <v>5</v>
      </c>
      <c r="U299" s="38" t="s">
        <v>42</v>
      </c>
      <c r="V299" s="141">
        <v>5.6000000000000001E-2</v>
      </c>
      <c r="W299" s="141">
        <f t="shared" si="81"/>
        <v>22.679103999999999</v>
      </c>
      <c r="X299" s="141">
        <v>0</v>
      </c>
      <c r="Y299" s="141">
        <f t="shared" si="82"/>
        <v>0</v>
      </c>
      <c r="Z299" s="141">
        <v>7.0000000000000001E-3</v>
      </c>
      <c r="AA299" s="142">
        <f t="shared" si="83"/>
        <v>2.8348879999999999</v>
      </c>
      <c r="AR299" s="19" t="s">
        <v>331</v>
      </c>
      <c r="AT299" s="19" t="s">
        <v>268</v>
      </c>
      <c r="AU299" s="19" t="s">
        <v>102</v>
      </c>
      <c r="AY299" s="19" t="s">
        <v>267</v>
      </c>
      <c r="BE299" s="143">
        <f t="shared" si="84"/>
        <v>0</v>
      </c>
      <c r="BF299" s="143">
        <f t="shared" si="85"/>
        <v>0</v>
      </c>
      <c r="BG299" s="143">
        <f t="shared" si="86"/>
        <v>0</v>
      </c>
      <c r="BH299" s="143">
        <f t="shared" si="87"/>
        <v>0</v>
      </c>
      <c r="BI299" s="143">
        <f t="shared" si="88"/>
        <v>0</v>
      </c>
      <c r="BJ299" s="19" t="s">
        <v>102</v>
      </c>
      <c r="BK299" s="143">
        <f t="shared" si="89"/>
        <v>0</v>
      </c>
      <c r="BL299" s="19" t="s">
        <v>331</v>
      </c>
      <c r="BM299" s="19" t="s">
        <v>860</v>
      </c>
    </row>
    <row r="300" spans="2:65" s="1" customFormat="1" ht="51" customHeight="1">
      <c r="B300" s="134"/>
      <c r="C300" s="135" t="s">
        <v>861</v>
      </c>
      <c r="D300" s="135" t="s">
        <v>268</v>
      </c>
      <c r="E300" s="136" t="s">
        <v>862</v>
      </c>
      <c r="F300" s="219" t="s">
        <v>863</v>
      </c>
      <c r="G300" s="219"/>
      <c r="H300" s="219"/>
      <c r="I300" s="219"/>
      <c r="J300" s="137" t="s">
        <v>280</v>
      </c>
      <c r="K300" s="138">
        <v>39.075000000000003</v>
      </c>
      <c r="L300" s="220"/>
      <c r="M300" s="220"/>
      <c r="N300" s="220">
        <f t="shared" si="80"/>
        <v>0</v>
      </c>
      <c r="O300" s="220"/>
      <c r="P300" s="220"/>
      <c r="Q300" s="220"/>
      <c r="R300" s="139"/>
      <c r="T300" s="140" t="s">
        <v>5</v>
      </c>
      <c r="U300" s="38" t="s">
        <v>42</v>
      </c>
      <c r="V300" s="141">
        <v>1.026E-2</v>
      </c>
      <c r="W300" s="141">
        <f t="shared" si="81"/>
        <v>0.40090950000000003</v>
      </c>
      <c r="X300" s="141">
        <v>2.3099999999999999E-2</v>
      </c>
      <c r="Y300" s="141">
        <f t="shared" si="82"/>
        <v>0.90263250000000006</v>
      </c>
      <c r="Z300" s="141">
        <v>0</v>
      </c>
      <c r="AA300" s="142">
        <f t="shared" si="83"/>
        <v>0</v>
      </c>
      <c r="AR300" s="19" t="s">
        <v>331</v>
      </c>
      <c r="AT300" s="19" t="s">
        <v>268</v>
      </c>
      <c r="AU300" s="19" t="s">
        <v>102</v>
      </c>
      <c r="AY300" s="19" t="s">
        <v>267</v>
      </c>
      <c r="BE300" s="143">
        <f t="shared" si="84"/>
        <v>0</v>
      </c>
      <c r="BF300" s="143">
        <f t="shared" si="85"/>
        <v>0</v>
      </c>
      <c r="BG300" s="143">
        <f t="shared" si="86"/>
        <v>0</v>
      </c>
      <c r="BH300" s="143">
        <f t="shared" si="87"/>
        <v>0</v>
      </c>
      <c r="BI300" s="143">
        <f t="shared" si="88"/>
        <v>0</v>
      </c>
      <c r="BJ300" s="19" t="s">
        <v>102</v>
      </c>
      <c r="BK300" s="143">
        <f t="shared" si="89"/>
        <v>0</v>
      </c>
      <c r="BL300" s="19" t="s">
        <v>331</v>
      </c>
      <c r="BM300" s="19" t="s">
        <v>864</v>
      </c>
    </row>
    <row r="301" spans="2:65" s="1" customFormat="1" ht="38.25" customHeight="1">
      <c r="B301" s="134"/>
      <c r="C301" s="135" t="s">
        <v>865</v>
      </c>
      <c r="D301" s="135" t="s">
        <v>268</v>
      </c>
      <c r="E301" s="136" t="s">
        <v>866</v>
      </c>
      <c r="F301" s="219" t="s">
        <v>867</v>
      </c>
      <c r="G301" s="219"/>
      <c r="H301" s="219"/>
      <c r="I301" s="219"/>
      <c r="J301" s="137" t="s">
        <v>271</v>
      </c>
      <c r="K301" s="138">
        <v>78.103999999999999</v>
      </c>
      <c r="L301" s="220"/>
      <c r="M301" s="220"/>
      <c r="N301" s="220">
        <f t="shared" si="80"/>
        <v>0</v>
      </c>
      <c r="O301" s="220"/>
      <c r="P301" s="220"/>
      <c r="Q301" s="220"/>
      <c r="R301" s="139"/>
      <c r="T301" s="140" t="s">
        <v>5</v>
      </c>
      <c r="U301" s="38" t="s">
        <v>42</v>
      </c>
      <c r="V301" s="141">
        <v>0.23604</v>
      </c>
      <c r="W301" s="141">
        <f t="shared" si="81"/>
        <v>18.435668159999999</v>
      </c>
      <c r="X301" s="141">
        <v>1.0370000000000001E-2</v>
      </c>
      <c r="Y301" s="141">
        <f t="shared" si="82"/>
        <v>0.80993848000000002</v>
      </c>
      <c r="Z301" s="141">
        <v>0</v>
      </c>
      <c r="AA301" s="142">
        <f t="shared" si="83"/>
        <v>0</v>
      </c>
      <c r="AR301" s="19" t="s">
        <v>272</v>
      </c>
      <c r="AT301" s="19" t="s">
        <v>268</v>
      </c>
      <c r="AU301" s="19" t="s">
        <v>102</v>
      </c>
      <c r="AY301" s="19" t="s">
        <v>267</v>
      </c>
      <c r="BE301" s="143">
        <f t="shared" si="84"/>
        <v>0</v>
      </c>
      <c r="BF301" s="143">
        <f t="shared" si="85"/>
        <v>0</v>
      </c>
      <c r="BG301" s="143">
        <f t="shared" si="86"/>
        <v>0</v>
      </c>
      <c r="BH301" s="143">
        <f t="shared" si="87"/>
        <v>0</v>
      </c>
      <c r="BI301" s="143">
        <f t="shared" si="88"/>
        <v>0</v>
      </c>
      <c r="BJ301" s="19" t="s">
        <v>102</v>
      </c>
      <c r="BK301" s="143">
        <f t="shared" si="89"/>
        <v>0</v>
      </c>
      <c r="BL301" s="19" t="s">
        <v>272</v>
      </c>
      <c r="BM301" s="19" t="s">
        <v>868</v>
      </c>
    </row>
    <row r="302" spans="2:65" s="1" customFormat="1" ht="25.5" customHeight="1">
      <c r="B302" s="134"/>
      <c r="C302" s="135" t="s">
        <v>869</v>
      </c>
      <c r="D302" s="135" t="s">
        <v>268</v>
      </c>
      <c r="E302" s="136" t="s">
        <v>870</v>
      </c>
      <c r="F302" s="219" t="s">
        <v>871</v>
      </c>
      <c r="G302" s="219"/>
      <c r="H302" s="219"/>
      <c r="I302" s="219"/>
      <c r="J302" s="137" t="s">
        <v>785</v>
      </c>
      <c r="K302" s="138">
        <v>289.72199999999998</v>
      </c>
      <c r="L302" s="220"/>
      <c r="M302" s="220"/>
      <c r="N302" s="220">
        <f t="shared" si="80"/>
        <v>0</v>
      </c>
      <c r="O302" s="220"/>
      <c r="P302" s="220"/>
      <c r="Q302" s="220"/>
      <c r="R302" s="139"/>
      <c r="T302" s="140" t="s">
        <v>5</v>
      </c>
      <c r="U302" s="38" t="s">
        <v>42</v>
      </c>
      <c r="V302" s="141">
        <v>0</v>
      </c>
      <c r="W302" s="141">
        <f t="shared" si="81"/>
        <v>0</v>
      </c>
      <c r="X302" s="141">
        <v>0</v>
      </c>
      <c r="Y302" s="141">
        <f t="shared" si="82"/>
        <v>0</v>
      </c>
      <c r="Z302" s="141">
        <v>0</v>
      </c>
      <c r="AA302" s="142">
        <f t="shared" si="83"/>
        <v>0</v>
      </c>
      <c r="AR302" s="19" t="s">
        <v>331</v>
      </c>
      <c r="AT302" s="19" t="s">
        <v>268</v>
      </c>
      <c r="AU302" s="19" t="s">
        <v>102</v>
      </c>
      <c r="AY302" s="19" t="s">
        <v>267</v>
      </c>
      <c r="BE302" s="143">
        <f t="shared" si="84"/>
        <v>0</v>
      </c>
      <c r="BF302" s="143">
        <f t="shared" si="85"/>
        <v>0</v>
      </c>
      <c r="BG302" s="143">
        <f t="shared" si="86"/>
        <v>0</v>
      </c>
      <c r="BH302" s="143">
        <f t="shared" si="87"/>
        <v>0</v>
      </c>
      <c r="BI302" s="143">
        <f t="shared" si="88"/>
        <v>0</v>
      </c>
      <c r="BJ302" s="19" t="s">
        <v>102</v>
      </c>
      <c r="BK302" s="143">
        <f t="shared" si="89"/>
        <v>0</v>
      </c>
      <c r="BL302" s="19" t="s">
        <v>331</v>
      </c>
      <c r="BM302" s="19" t="s">
        <v>872</v>
      </c>
    </row>
    <row r="303" spans="2:65" s="10" customFormat="1" ht="29.85" customHeight="1">
      <c r="B303" s="124"/>
      <c r="D303" s="133" t="s">
        <v>239</v>
      </c>
      <c r="E303" s="133"/>
      <c r="F303" s="133"/>
      <c r="G303" s="133"/>
      <c r="H303" s="133"/>
      <c r="I303" s="133"/>
      <c r="J303" s="133"/>
      <c r="K303" s="133"/>
      <c r="L303" s="133"/>
      <c r="M303" s="133"/>
      <c r="N303" s="208">
        <f>BK303</f>
        <v>0</v>
      </c>
      <c r="O303" s="209"/>
      <c r="P303" s="209"/>
      <c r="Q303" s="209"/>
      <c r="R303" s="126"/>
      <c r="T303" s="127"/>
      <c r="W303" s="128">
        <f>SUM(W304:W307)</f>
        <v>1939.6769720000002</v>
      </c>
      <c r="Y303" s="128">
        <f>SUM(Y304:Y307)</f>
        <v>41.194856730000005</v>
      </c>
      <c r="AA303" s="129">
        <f>SUM(AA304:AA307)</f>
        <v>0</v>
      </c>
      <c r="AR303" s="130" t="s">
        <v>102</v>
      </c>
      <c r="AT303" s="131" t="s">
        <v>74</v>
      </c>
      <c r="AU303" s="131" t="s">
        <v>83</v>
      </c>
      <c r="AY303" s="130" t="s">
        <v>267</v>
      </c>
      <c r="BK303" s="132">
        <f>SUM(BK304:BK307)</f>
        <v>0</v>
      </c>
    </row>
    <row r="304" spans="2:65" s="1" customFormat="1" ht="25.5" customHeight="1">
      <c r="B304" s="134"/>
      <c r="C304" s="135" t="s">
        <v>873</v>
      </c>
      <c r="D304" s="135" t="s">
        <v>268</v>
      </c>
      <c r="E304" s="136" t="s">
        <v>874</v>
      </c>
      <c r="F304" s="219" t="s">
        <v>875</v>
      </c>
      <c r="G304" s="219"/>
      <c r="H304" s="219"/>
      <c r="I304" s="219"/>
      <c r="J304" s="137" t="s">
        <v>271</v>
      </c>
      <c r="K304" s="138">
        <v>1224.98</v>
      </c>
      <c r="L304" s="220"/>
      <c r="M304" s="220"/>
      <c r="N304" s="220">
        <f>ROUND(L304*K304,2)</f>
        <v>0</v>
      </c>
      <c r="O304" s="220"/>
      <c r="P304" s="220"/>
      <c r="Q304" s="220"/>
      <c r="R304" s="139"/>
      <c r="T304" s="140" t="s">
        <v>5</v>
      </c>
      <c r="U304" s="38" t="s">
        <v>42</v>
      </c>
      <c r="V304" s="141">
        <v>0.95099999999999996</v>
      </c>
      <c r="W304" s="141">
        <f>V304*K304</f>
        <v>1164.95598</v>
      </c>
      <c r="X304" s="141">
        <v>2.1430000000000001E-2</v>
      </c>
      <c r="Y304" s="141">
        <f>X304*K304</f>
        <v>26.251321400000002</v>
      </c>
      <c r="Z304" s="141">
        <v>0</v>
      </c>
      <c r="AA304" s="142">
        <f>Z304*K304</f>
        <v>0</v>
      </c>
      <c r="AR304" s="19" t="s">
        <v>331</v>
      </c>
      <c r="AT304" s="19" t="s">
        <v>268</v>
      </c>
      <c r="AU304" s="19" t="s">
        <v>102</v>
      </c>
      <c r="AY304" s="19" t="s">
        <v>267</v>
      </c>
      <c r="BE304" s="143">
        <f>IF(U304="základná",N304,0)</f>
        <v>0</v>
      </c>
      <c r="BF304" s="143">
        <f>IF(U304="znížená",N304,0)</f>
        <v>0</v>
      </c>
      <c r="BG304" s="143">
        <f>IF(U304="zákl. prenesená",N304,0)</f>
        <v>0</v>
      </c>
      <c r="BH304" s="143">
        <f>IF(U304="zníž. prenesená",N304,0)</f>
        <v>0</v>
      </c>
      <c r="BI304" s="143">
        <f>IF(U304="nulová",N304,0)</f>
        <v>0</v>
      </c>
      <c r="BJ304" s="19" t="s">
        <v>102</v>
      </c>
      <c r="BK304" s="143">
        <f>ROUND(L304*K304,2)</f>
        <v>0</v>
      </c>
      <c r="BL304" s="19" t="s">
        <v>331</v>
      </c>
      <c r="BM304" s="19" t="s">
        <v>876</v>
      </c>
    </row>
    <row r="305" spans="2:65" s="1" customFormat="1" ht="25.5" customHeight="1">
      <c r="B305" s="134"/>
      <c r="C305" s="135" t="s">
        <v>877</v>
      </c>
      <c r="D305" s="135" t="s">
        <v>268</v>
      </c>
      <c r="E305" s="136" t="s">
        <v>878</v>
      </c>
      <c r="F305" s="219" t="s">
        <v>879</v>
      </c>
      <c r="G305" s="219"/>
      <c r="H305" s="219"/>
      <c r="I305" s="219"/>
      <c r="J305" s="137" t="s">
        <v>271</v>
      </c>
      <c r="K305" s="138">
        <v>110.79</v>
      </c>
      <c r="L305" s="220"/>
      <c r="M305" s="220"/>
      <c r="N305" s="220">
        <f>ROUND(L305*K305,2)</f>
        <v>0</v>
      </c>
      <c r="O305" s="220"/>
      <c r="P305" s="220"/>
      <c r="Q305" s="220"/>
      <c r="R305" s="139"/>
      <c r="T305" s="140" t="s">
        <v>5</v>
      </c>
      <c r="U305" s="38" t="s">
        <v>42</v>
      </c>
      <c r="V305" s="141">
        <v>0.95499999999999996</v>
      </c>
      <c r="W305" s="141">
        <f>V305*K305</f>
        <v>105.80445</v>
      </c>
      <c r="X305" s="141">
        <v>2.248E-2</v>
      </c>
      <c r="Y305" s="141">
        <f>X305*K305</f>
        <v>2.4905592000000003</v>
      </c>
      <c r="Z305" s="141">
        <v>0</v>
      </c>
      <c r="AA305" s="142">
        <f>Z305*K305</f>
        <v>0</v>
      </c>
      <c r="AR305" s="19" t="s">
        <v>331</v>
      </c>
      <c r="AT305" s="19" t="s">
        <v>268</v>
      </c>
      <c r="AU305" s="19" t="s">
        <v>102</v>
      </c>
      <c r="AY305" s="19" t="s">
        <v>267</v>
      </c>
      <c r="BE305" s="143">
        <f>IF(U305="základná",N305,0)</f>
        <v>0</v>
      </c>
      <c r="BF305" s="143">
        <f>IF(U305="znížená",N305,0)</f>
        <v>0</v>
      </c>
      <c r="BG305" s="143">
        <f>IF(U305="zákl. prenesená",N305,0)</f>
        <v>0</v>
      </c>
      <c r="BH305" s="143">
        <f>IF(U305="zníž. prenesená",N305,0)</f>
        <v>0</v>
      </c>
      <c r="BI305" s="143">
        <f>IF(U305="nulová",N305,0)</f>
        <v>0</v>
      </c>
      <c r="BJ305" s="19" t="s">
        <v>102</v>
      </c>
      <c r="BK305" s="143">
        <f>ROUND(L305*K305,2)</f>
        <v>0</v>
      </c>
      <c r="BL305" s="19" t="s">
        <v>331</v>
      </c>
      <c r="BM305" s="19" t="s">
        <v>880</v>
      </c>
    </row>
    <row r="306" spans="2:65" s="1" customFormat="1" ht="25.5" customHeight="1">
      <c r="B306" s="134"/>
      <c r="C306" s="135" t="s">
        <v>881</v>
      </c>
      <c r="D306" s="135" t="s">
        <v>268</v>
      </c>
      <c r="E306" s="136" t="s">
        <v>882</v>
      </c>
      <c r="F306" s="219" t="s">
        <v>883</v>
      </c>
      <c r="G306" s="219"/>
      <c r="H306" s="219"/>
      <c r="I306" s="219"/>
      <c r="J306" s="137" t="s">
        <v>271</v>
      </c>
      <c r="K306" s="138">
        <v>604.80700000000002</v>
      </c>
      <c r="L306" s="220"/>
      <c r="M306" s="220"/>
      <c r="N306" s="220">
        <f>ROUND(L306*K306,2)</f>
        <v>0</v>
      </c>
      <c r="O306" s="220"/>
      <c r="P306" s="220"/>
      <c r="Q306" s="220"/>
      <c r="R306" s="139"/>
      <c r="T306" s="140" t="s">
        <v>5</v>
      </c>
      <c r="U306" s="38" t="s">
        <v>42</v>
      </c>
      <c r="V306" s="141">
        <v>1.1060000000000001</v>
      </c>
      <c r="W306" s="141">
        <f>V306*K306</f>
        <v>668.91654200000005</v>
      </c>
      <c r="X306" s="141">
        <v>2.0590000000000001E-2</v>
      </c>
      <c r="Y306" s="141">
        <f>X306*K306</f>
        <v>12.452976130000001</v>
      </c>
      <c r="Z306" s="141">
        <v>0</v>
      </c>
      <c r="AA306" s="142">
        <f>Z306*K306</f>
        <v>0</v>
      </c>
      <c r="AR306" s="19" t="s">
        <v>331</v>
      </c>
      <c r="AT306" s="19" t="s">
        <v>268</v>
      </c>
      <c r="AU306" s="19" t="s">
        <v>102</v>
      </c>
      <c r="AY306" s="19" t="s">
        <v>267</v>
      </c>
      <c r="BE306" s="143">
        <f>IF(U306="základná",N306,0)</f>
        <v>0</v>
      </c>
      <c r="BF306" s="143">
        <f>IF(U306="znížená",N306,0)</f>
        <v>0</v>
      </c>
      <c r="BG306" s="143">
        <f>IF(U306="zákl. prenesená",N306,0)</f>
        <v>0</v>
      </c>
      <c r="BH306" s="143">
        <f>IF(U306="zníž. prenesená",N306,0)</f>
        <v>0</v>
      </c>
      <c r="BI306" s="143">
        <f>IF(U306="nulová",N306,0)</f>
        <v>0</v>
      </c>
      <c r="BJ306" s="19" t="s">
        <v>102</v>
      </c>
      <c r="BK306" s="143">
        <f>ROUND(L306*K306,2)</f>
        <v>0</v>
      </c>
      <c r="BL306" s="19" t="s">
        <v>331</v>
      </c>
      <c r="BM306" s="19" t="s">
        <v>884</v>
      </c>
    </row>
    <row r="307" spans="2:65" s="1" customFormat="1" ht="25.5" customHeight="1">
      <c r="B307" s="134"/>
      <c r="C307" s="135" t="s">
        <v>885</v>
      </c>
      <c r="D307" s="135" t="s">
        <v>268</v>
      </c>
      <c r="E307" s="136" t="s">
        <v>886</v>
      </c>
      <c r="F307" s="219" t="s">
        <v>887</v>
      </c>
      <c r="G307" s="219"/>
      <c r="H307" s="219"/>
      <c r="I307" s="219"/>
      <c r="J307" s="137" t="s">
        <v>785</v>
      </c>
      <c r="K307" s="138">
        <v>466.31900000000002</v>
      </c>
      <c r="L307" s="220"/>
      <c r="M307" s="220"/>
      <c r="N307" s="220">
        <f>ROUND(L307*K307,2)</f>
        <v>0</v>
      </c>
      <c r="O307" s="220"/>
      <c r="P307" s="220"/>
      <c r="Q307" s="220"/>
      <c r="R307" s="139"/>
      <c r="T307" s="140" t="s">
        <v>5</v>
      </c>
      <c r="U307" s="38" t="s">
        <v>42</v>
      </c>
      <c r="V307" s="141">
        <v>0</v>
      </c>
      <c r="W307" s="141">
        <f>V307*K307</f>
        <v>0</v>
      </c>
      <c r="X307" s="141">
        <v>0</v>
      </c>
      <c r="Y307" s="141">
        <f>X307*K307</f>
        <v>0</v>
      </c>
      <c r="Z307" s="141">
        <v>0</v>
      </c>
      <c r="AA307" s="142">
        <f>Z307*K307</f>
        <v>0</v>
      </c>
      <c r="AR307" s="19" t="s">
        <v>331</v>
      </c>
      <c r="AT307" s="19" t="s">
        <v>268</v>
      </c>
      <c r="AU307" s="19" t="s">
        <v>102</v>
      </c>
      <c r="AY307" s="19" t="s">
        <v>267</v>
      </c>
      <c r="BE307" s="143">
        <f>IF(U307="základná",N307,0)</f>
        <v>0</v>
      </c>
      <c r="BF307" s="143">
        <f>IF(U307="znížená",N307,0)</f>
        <v>0</v>
      </c>
      <c r="BG307" s="143">
        <f>IF(U307="zákl. prenesená",N307,0)</f>
        <v>0</v>
      </c>
      <c r="BH307" s="143">
        <f>IF(U307="zníž. prenesená",N307,0)</f>
        <v>0</v>
      </c>
      <c r="BI307" s="143">
        <f>IF(U307="nulová",N307,0)</f>
        <v>0</v>
      </c>
      <c r="BJ307" s="19" t="s">
        <v>102</v>
      </c>
      <c r="BK307" s="143">
        <f>ROUND(L307*K307,2)</f>
        <v>0</v>
      </c>
      <c r="BL307" s="19" t="s">
        <v>331</v>
      </c>
      <c r="BM307" s="19" t="s">
        <v>888</v>
      </c>
    </row>
    <row r="308" spans="2:65" s="10" customFormat="1" ht="29.85" customHeight="1">
      <c r="B308" s="124"/>
      <c r="D308" s="133" t="s">
        <v>240</v>
      </c>
      <c r="E308" s="133"/>
      <c r="F308" s="133"/>
      <c r="G308" s="133"/>
      <c r="H308" s="133"/>
      <c r="I308" s="133"/>
      <c r="J308" s="133"/>
      <c r="K308" s="133"/>
      <c r="L308" s="133"/>
      <c r="M308" s="133"/>
      <c r="N308" s="208">
        <f>BK308</f>
        <v>0</v>
      </c>
      <c r="O308" s="209"/>
      <c r="P308" s="209"/>
      <c r="Q308" s="209"/>
      <c r="R308" s="126"/>
      <c r="T308" s="127"/>
      <c r="W308" s="128">
        <f>SUM(W309:W326)</f>
        <v>663.24059000000011</v>
      </c>
      <c r="Y308" s="128">
        <f>SUM(Y309:Y326)</f>
        <v>1.4917051000000006</v>
      </c>
      <c r="AA308" s="129">
        <f>SUM(AA309:AA326)</f>
        <v>5.6598664000000003</v>
      </c>
      <c r="AR308" s="130" t="s">
        <v>102</v>
      </c>
      <c r="AT308" s="131" t="s">
        <v>74</v>
      </c>
      <c r="AU308" s="131" t="s">
        <v>83</v>
      </c>
      <c r="AY308" s="130" t="s">
        <v>267</v>
      </c>
      <c r="BK308" s="132">
        <f>SUM(BK309:BK326)</f>
        <v>0</v>
      </c>
    </row>
    <row r="309" spans="2:65" s="1" customFormat="1" ht="16.5" customHeight="1">
      <c r="B309" s="134"/>
      <c r="C309" s="135" t="s">
        <v>889</v>
      </c>
      <c r="D309" s="135" t="s">
        <v>268</v>
      </c>
      <c r="E309" s="136" t="s">
        <v>890</v>
      </c>
      <c r="F309" s="219" t="s">
        <v>891</v>
      </c>
      <c r="G309" s="219"/>
      <c r="H309" s="219"/>
      <c r="I309" s="219"/>
      <c r="J309" s="137" t="s">
        <v>271</v>
      </c>
      <c r="K309" s="138">
        <v>130.63</v>
      </c>
      <c r="L309" s="220"/>
      <c r="M309" s="220"/>
      <c r="N309" s="220">
        <f t="shared" ref="N309:N326" si="90">ROUND(L309*K309,2)</f>
        <v>0</v>
      </c>
      <c r="O309" s="220"/>
      <c r="P309" s="220"/>
      <c r="Q309" s="220"/>
      <c r="R309" s="139"/>
      <c r="T309" s="140" t="s">
        <v>5</v>
      </c>
      <c r="U309" s="38" t="s">
        <v>42</v>
      </c>
      <c r="V309" s="141">
        <v>0</v>
      </c>
      <c r="W309" s="141">
        <f t="shared" ref="W309:W326" si="91">V309*K309</f>
        <v>0</v>
      </c>
      <c r="X309" s="141">
        <v>0</v>
      </c>
      <c r="Y309" s="141">
        <f t="shared" ref="Y309:Y326" si="92">X309*K309</f>
        <v>0</v>
      </c>
      <c r="Z309" s="141">
        <v>0</v>
      </c>
      <c r="AA309" s="142">
        <f t="shared" ref="AA309:AA326" si="93">Z309*K309</f>
        <v>0</v>
      </c>
      <c r="AR309" s="19" t="s">
        <v>331</v>
      </c>
      <c r="AT309" s="19" t="s">
        <v>268</v>
      </c>
      <c r="AU309" s="19" t="s">
        <v>102</v>
      </c>
      <c r="AY309" s="19" t="s">
        <v>267</v>
      </c>
      <c r="BE309" s="143">
        <f t="shared" ref="BE309:BE326" si="94">IF(U309="základná",N309,0)</f>
        <v>0</v>
      </c>
      <c r="BF309" s="143">
        <f t="shared" ref="BF309:BF326" si="95">IF(U309="znížená",N309,0)</f>
        <v>0</v>
      </c>
      <c r="BG309" s="143">
        <f t="shared" ref="BG309:BG326" si="96">IF(U309="zákl. prenesená",N309,0)</f>
        <v>0</v>
      </c>
      <c r="BH309" s="143">
        <f t="shared" ref="BH309:BH326" si="97">IF(U309="zníž. prenesená",N309,0)</f>
        <v>0</v>
      </c>
      <c r="BI309" s="143">
        <f t="shared" ref="BI309:BI326" si="98">IF(U309="nulová",N309,0)</f>
        <v>0</v>
      </c>
      <c r="BJ309" s="19" t="s">
        <v>102</v>
      </c>
      <c r="BK309" s="143">
        <f t="shared" ref="BK309:BK326" si="99">ROUND(L309*K309,2)</f>
        <v>0</v>
      </c>
      <c r="BL309" s="19" t="s">
        <v>331</v>
      </c>
      <c r="BM309" s="19" t="s">
        <v>892</v>
      </c>
    </row>
    <row r="310" spans="2:65" s="1" customFormat="1" ht="16.5" customHeight="1">
      <c r="B310" s="134"/>
      <c r="C310" s="144" t="s">
        <v>893</v>
      </c>
      <c r="D310" s="144" t="s">
        <v>315</v>
      </c>
      <c r="E310" s="145" t="s">
        <v>894</v>
      </c>
      <c r="F310" s="221" t="s">
        <v>895</v>
      </c>
      <c r="G310" s="221"/>
      <c r="H310" s="221"/>
      <c r="I310" s="221"/>
      <c r="J310" s="146" t="s">
        <v>271</v>
      </c>
      <c r="K310" s="147">
        <v>156.756</v>
      </c>
      <c r="L310" s="222"/>
      <c r="M310" s="222"/>
      <c r="N310" s="222">
        <f t="shared" si="90"/>
        <v>0</v>
      </c>
      <c r="O310" s="220"/>
      <c r="P310" s="220"/>
      <c r="Q310" s="220"/>
      <c r="R310" s="139"/>
      <c r="T310" s="140" t="s">
        <v>5</v>
      </c>
      <c r="U310" s="38" t="s">
        <v>42</v>
      </c>
      <c r="V310" s="141">
        <v>0</v>
      </c>
      <c r="W310" s="141">
        <f t="shared" si="91"/>
        <v>0</v>
      </c>
      <c r="X310" s="141">
        <v>1.4999999999999999E-4</v>
      </c>
      <c r="Y310" s="141">
        <f t="shared" si="92"/>
        <v>2.3513399999999997E-2</v>
      </c>
      <c r="Z310" s="141">
        <v>0</v>
      </c>
      <c r="AA310" s="142">
        <f t="shared" si="93"/>
        <v>0</v>
      </c>
      <c r="AR310" s="19" t="s">
        <v>392</v>
      </c>
      <c r="AT310" s="19" t="s">
        <v>315</v>
      </c>
      <c r="AU310" s="19" t="s">
        <v>102</v>
      </c>
      <c r="AY310" s="19" t="s">
        <v>267</v>
      </c>
      <c r="BE310" s="143">
        <f t="shared" si="94"/>
        <v>0</v>
      </c>
      <c r="BF310" s="143">
        <f t="shared" si="95"/>
        <v>0</v>
      </c>
      <c r="BG310" s="143">
        <f t="shared" si="96"/>
        <v>0</v>
      </c>
      <c r="BH310" s="143">
        <f t="shared" si="97"/>
        <v>0</v>
      </c>
      <c r="BI310" s="143">
        <f t="shared" si="98"/>
        <v>0</v>
      </c>
      <c r="BJ310" s="19" t="s">
        <v>102</v>
      </c>
      <c r="BK310" s="143">
        <f t="shared" si="99"/>
        <v>0</v>
      </c>
      <c r="BL310" s="19" t="s">
        <v>331</v>
      </c>
      <c r="BM310" s="19" t="s">
        <v>896</v>
      </c>
    </row>
    <row r="311" spans="2:65" s="1" customFormat="1" ht="25.5" customHeight="1">
      <c r="B311" s="134"/>
      <c r="C311" s="135" t="s">
        <v>897</v>
      </c>
      <c r="D311" s="135" t="s">
        <v>268</v>
      </c>
      <c r="E311" s="136" t="s">
        <v>898</v>
      </c>
      <c r="F311" s="219" t="s">
        <v>899</v>
      </c>
      <c r="G311" s="219"/>
      <c r="H311" s="219"/>
      <c r="I311" s="219"/>
      <c r="J311" s="137" t="s">
        <v>271</v>
      </c>
      <c r="K311" s="138">
        <v>130.63</v>
      </c>
      <c r="L311" s="220"/>
      <c r="M311" s="220"/>
      <c r="N311" s="220">
        <f t="shared" si="90"/>
        <v>0</v>
      </c>
      <c r="O311" s="220"/>
      <c r="P311" s="220"/>
      <c r="Q311" s="220"/>
      <c r="R311" s="139"/>
      <c r="T311" s="140" t="s">
        <v>5</v>
      </c>
      <c r="U311" s="38" t="s">
        <v>42</v>
      </c>
      <c r="V311" s="141">
        <v>1.6990000000000001</v>
      </c>
      <c r="W311" s="141">
        <f t="shared" si="91"/>
        <v>221.94037</v>
      </c>
      <c r="X311" s="141">
        <v>1.2999999999999999E-3</v>
      </c>
      <c r="Y311" s="141">
        <f t="shared" si="92"/>
        <v>0.169819</v>
      </c>
      <c r="Z311" s="141">
        <v>0</v>
      </c>
      <c r="AA311" s="142">
        <f t="shared" si="93"/>
        <v>0</v>
      </c>
      <c r="AR311" s="19" t="s">
        <v>331</v>
      </c>
      <c r="AT311" s="19" t="s">
        <v>268</v>
      </c>
      <c r="AU311" s="19" t="s">
        <v>102</v>
      </c>
      <c r="AY311" s="19" t="s">
        <v>267</v>
      </c>
      <c r="BE311" s="143">
        <f t="shared" si="94"/>
        <v>0</v>
      </c>
      <c r="BF311" s="143">
        <f t="shared" si="95"/>
        <v>0</v>
      </c>
      <c r="BG311" s="143">
        <f t="shared" si="96"/>
        <v>0</v>
      </c>
      <c r="BH311" s="143">
        <f t="shared" si="97"/>
        <v>0</v>
      </c>
      <c r="BI311" s="143">
        <f t="shared" si="98"/>
        <v>0</v>
      </c>
      <c r="BJ311" s="19" t="s">
        <v>102</v>
      </c>
      <c r="BK311" s="143">
        <f t="shared" si="99"/>
        <v>0</v>
      </c>
      <c r="BL311" s="19" t="s">
        <v>331</v>
      </c>
      <c r="BM311" s="19" t="s">
        <v>900</v>
      </c>
    </row>
    <row r="312" spans="2:65" s="1" customFormat="1" ht="25.5" customHeight="1">
      <c r="B312" s="134"/>
      <c r="C312" s="144" t="s">
        <v>901</v>
      </c>
      <c r="D312" s="144" t="s">
        <v>315</v>
      </c>
      <c r="E312" s="145" t="s">
        <v>902</v>
      </c>
      <c r="F312" s="221" t="s">
        <v>903</v>
      </c>
      <c r="G312" s="221"/>
      <c r="H312" s="221"/>
      <c r="I312" s="221"/>
      <c r="J312" s="146" t="s">
        <v>271</v>
      </c>
      <c r="K312" s="147">
        <v>145.84700000000001</v>
      </c>
      <c r="L312" s="222"/>
      <c r="M312" s="222"/>
      <c r="N312" s="222">
        <f t="shared" si="90"/>
        <v>0</v>
      </c>
      <c r="O312" s="220"/>
      <c r="P312" s="220"/>
      <c r="Q312" s="220"/>
      <c r="R312" s="139"/>
      <c r="T312" s="140" t="s">
        <v>5</v>
      </c>
      <c r="U312" s="38" t="s">
        <v>42</v>
      </c>
      <c r="V312" s="141">
        <v>0</v>
      </c>
      <c r="W312" s="141">
        <f t="shared" si="91"/>
        <v>0</v>
      </c>
      <c r="X312" s="141">
        <v>4.1000000000000003E-3</v>
      </c>
      <c r="Y312" s="141">
        <f t="shared" si="92"/>
        <v>0.59797270000000013</v>
      </c>
      <c r="Z312" s="141">
        <v>0</v>
      </c>
      <c r="AA312" s="142">
        <f t="shared" si="93"/>
        <v>0</v>
      </c>
      <c r="AR312" s="19" t="s">
        <v>392</v>
      </c>
      <c r="AT312" s="19" t="s">
        <v>315</v>
      </c>
      <c r="AU312" s="19" t="s">
        <v>102</v>
      </c>
      <c r="AY312" s="19" t="s">
        <v>267</v>
      </c>
      <c r="BE312" s="143">
        <f t="shared" si="94"/>
        <v>0</v>
      </c>
      <c r="BF312" s="143">
        <f t="shared" si="95"/>
        <v>0</v>
      </c>
      <c r="BG312" s="143">
        <f t="shared" si="96"/>
        <v>0</v>
      </c>
      <c r="BH312" s="143">
        <f t="shared" si="97"/>
        <v>0</v>
      </c>
      <c r="BI312" s="143">
        <f t="shared" si="98"/>
        <v>0</v>
      </c>
      <c r="BJ312" s="19" t="s">
        <v>102</v>
      </c>
      <c r="BK312" s="143">
        <f t="shared" si="99"/>
        <v>0</v>
      </c>
      <c r="BL312" s="19" t="s">
        <v>331</v>
      </c>
      <c r="BM312" s="19" t="s">
        <v>904</v>
      </c>
    </row>
    <row r="313" spans="2:65" s="1" customFormat="1" ht="16.5" customHeight="1">
      <c r="B313" s="134"/>
      <c r="C313" s="144" t="s">
        <v>905</v>
      </c>
      <c r="D313" s="144" t="s">
        <v>315</v>
      </c>
      <c r="E313" s="145" t="s">
        <v>906</v>
      </c>
      <c r="F313" s="221" t="s">
        <v>907</v>
      </c>
      <c r="G313" s="221"/>
      <c r="H313" s="221"/>
      <c r="I313" s="221"/>
      <c r="J313" s="146" t="s">
        <v>374</v>
      </c>
      <c r="K313" s="147">
        <v>10</v>
      </c>
      <c r="L313" s="222"/>
      <c r="M313" s="222"/>
      <c r="N313" s="222">
        <f t="shared" si="90"/>
        <v>0</v>
      </c>
      <c r="O313" s="220"/>
      <c r="P313" s="220"/>
      <c r="Q313" s="220"/>
      <c r="R313" s="139"/>
      <c r="T313" s="140" t="s">
        <v>5</v>
      </c>
      <c r="U313" s="38" t="s">
        <v>42</v>
      </c>
      <c r="V313" s="141">
        <v>0</v>
      </c>
      <c r="W313" s="141">
        <f t="shared" si="91"/>
        <v>0</v>
      </c>
      <c r="X313" s="141">
        <v>4.1000000000000003E-3</v>
      </c>
      <c r="Y313" s="141">
        <f t="shared" si="92"/>
        <v>4.1000000000000002E-2</v>
      </c>
      <c r="Z313" s="141">
        <v>0</v>
      </c>
      <c r="AA313" s="142">
        <f t="shared" si="93"/>
        <v>0</v>
      </c>
      <c r="AR313" s="19" t="s">
        <v>392</v>
      </c>
      <c r="AT313" s="19" t="s">
        <v>315</v>
      </c>
      <c r="AU313" s="19" t="s">
        <v>102</v>
      </c>
      <c r="AY313" s="19" t="s">
        <v>267</v>
      </c>
      <c r="BE313" s="143">
        <f t="shared" si="94"/>
        <v>0</v>
      </c>
      <c r="BF313" s="143">
        <f t="shared" si="95"/>
        <v>0</v>
      </c>
      <c r="BG313" s="143">
        <f t="shared" si="96"/>
        <v>0</v>
      </c>
      <c r="BH313" s="143">
        <f t="shared" si="97"/>
        <v>0</v>
      </c>
      <c r="BI313" s="143">
        <f t="shared" si="98"/>
        <v>0</v>
      </c>
      <c r="BJ313" s="19" t="s">
        <v>102</v>
      </c>
      <c r="BK313" s="143">
        <f t="shared" si="99"/>
        <v>0</v>
      </c>
      <c r="BL313" s="19" t="s">
        <v>331</v>
      </c>
      <c r="BM313" s="19" t="s">
        <v>908</v>
      </c>
    </row>
    <row r="314" spans="2:65" s="1" customFormat="1" ht="25.5" customHeight="1">
      <c r="B314" s="134"/>
      <c r="C314" s="135" t="s">
        <v>909</v>
      </c>
      <c r="D314" s="135" t="s">
        <v>268</v>
      </c>
      <c r="E314" s="136" t="s">
        <v>910</v>
      </c>
      <c r="F314" s="219" t="s">
        <v>911</v>
      </c>
      <c r="G314" s="219"/>
      <c r="H314" s="219"/>
      <c r="I314" s="219"/>
      <c r="J314" s="137" t="s">
        <v>271</v>
      </c>
      <c r="K314" s="138">
        <v>729.02</v>
      </c>
      <c r="L314" s="220"/>
      <c r="M314" s="220"/>
      <c r="N314" s="220">
        <f t="shared" si="90"/>
        <v>0</v>
      </c>
      <c r="O314" s="220"/>
      <c r="P314" s="220"/>
      <c r="Q314" s="220"/>
      <c r="R314" s="139"/>
      <c r="T314" s="140" t="s">
        <v>5</v>
      </c>
      <c r="U314" s="38" t="s">
        <v>42</v>
      </c>
      <c r="V314" s="141">
        <v>7.4999999999999997E-2</v>
      </c>
      <c r="W314" s="141">
        <f t="shared" si="91"/>
        <v>54.676499999999997</v>
      </c>
      <c r="X314" s="141">
        <v>0</v>
      </c>
      <c r="Y314" s="141">
        <f t="shared" si="92"/>
        <v>0</v>
      </c>
      <c r="Z314" s="141">
        <v>7.3200000000000001E-3</v>
      </c>
      <c r="AA314" s="142">
        <f t="shared" si="93"/>
        <v>5.3364263999999997</v>
      </c>
      <c r="AR314" s="19" t="s">
        <v>331</v>
      </c>
      <c r="AT314" s="19" t="s">
        <v>268</v>
      </c>
      <c r="AU314" s="19" t="s">
        <v>102</v>
      </c>
      <c r="AY314" s="19" t="s">
        <v>267</v>
      </c>
      <c r="BE314" s="143">
        <f t="shared" si="94"/>
        <v>0</v>
      </c>
      <c r="BF314" s="143">
        <f t="shared" si="95"/>
        <v>0</v>
      </c>
      <c r="BG314" s="143">
        <f t="shared" si="96"/>
        <v>0</v>
      </c>
      <c r="BH314" s="143">
        <f t="shared" si="97"/>
        <v>0</v>
      </c>
      <c r="BI314" s="143">
        <f t="shared" si="98"/>
        <v>0</v>
      </c>
      <c r="BJ314" s="19" t="s">
        <v>102</v>
      </c>
      <c r="BK314" s="143">
        <f t="shared" si="99"/>
        <v>0</v>
      </c>
      <c r="BL314" s="19" t="s">
        <v>331</v>
      </c>
      <c r="BM314" s="19" t="s">
        <v>912</v>
      </c>
    </row>
    <row r="315" spans="2:65" s="1" customFormat="1" ht="25.5" customHeight="1">
      <c r="B315" s="134"/>
      <c r="C315" s="135" t="s">
        <v>913</v>
      </c>
      <c r="D315" s="135" t="s">
        <v>268</v>
      </c>
      <c r="E315" s="136" t="s">
        <v>914</v>
      </c>
      <c r="F315" s="219" t="s">
        <v>915</v>
      </c>
      <c r="G315" s="219"/>
      <c r="H315" s="219"/>
      <c r="I315" s="219"/>
      <c r="J315" s="137" t="s">
        <v>322</v>
      </c>
      <c r="K315" s="138">
        <v>90.04</v>
      </c>
      <c r="L315" s="220"/>
      <c r="M315" s="220"/>
      <c r="N315" s="220">
        <f t="shared" si="90"/>
        <v>0</v>
      </c>
      <c r="O315" s="220"/>
      <c r="P315" s="220"/>
      <c r="Q315" s="220"/>
      <c r="R315" s="139"/>
      <c r="T315" s="140" t="s">
        <v>5</v>
      </c>
      <c r="U315" s="38" t="s">
        <v>42</v>
      </c>
      <c r="V315" s="141">
        <v>0.89600000000000002</v>
      </c>
      <c r="W315" s="141">
        <f t="shared" si="91"/>
        <v>80.675840000000008</v>
      </c>
      <c r="X315" s="141">
        <v>2.4499999999999999E-3</v>
      </c>
      <c r="Y315" s="141">
        <f t="shared" si="92"/>
        <v>0.22059800000000002</v>
      </c>
      <c r="Z315" s="141">
        <v>0</v>
      </c>
      <c r="AA315" s="142">
        <f t="shared" si="93"/>
        <v>0</v>
      </c>
      <c r="AR315" s="19" t="s">
        <v>331</v>
      </c>
      <c r="AT315" s="19" t="s">
        <v>268</v>
      </c>
      <c r="AU315" s="19" t="s">
        <v>102</v>
      </c>
      <c r="AY315" s="19" t="s">
        <v>267</v>
      </c>
      <c r="BE315" s="143">
        <f t="shared" si="94"/>
        <v>0</v>
      </c>
      <c r="BF315" s="143">
        <f t="shared" si="95"/>
        <v>0</v>
      </c>
      <c r="BG315" s="143">
        <f t="shared" si="96"/>
        <v>0</v>
      </c>
      <c r="BH315" s="143">
        <f t="shared" si="97"/>
        <v>0</v>
      </c>
      <c r="BI315" s="143">
        <f t="shared" si="98"/>
        <v>0</v>
      </c>
      <c r="BJ315" s="19" t="s">
        <v>102</v>
      </c>
      <c r="BK315" s="143">
        <f t="shared" si="99"/>
        <v>0</v>
      </c>
      <c r="BL315" s="19" t="s">
        <v>331</v>
      </c>
      <c r="BM315" s="19" t="s">
        <v>916</v>
      </c>
    </row>
    <row r="316" spans="2:65" s="1" customFormat="1" ht="38.25" customHeight="1">
      <c r="B316" s="134"/>
      <c r="C316" s="135" t="s">
        <v>917</v>
      </c>
      <c r="D316" s="135" t="s">
        <v>268</v>
      </c>
      <c r="E316" s="136" t="s">
        <v>918</v>
      </c>
      <c r="F316" s="219" t="s">
        <v>919</v>
      </c>
      <c r="G316" s="219"/>
      <c r="H316" s="219"/>
      <c r="I316" s="219"/>
      <c r="J316" s="137" t="s">
        <v>322</v>
      </c>
      <c r="K316" s="138">
        <v>80</v>
      </c>
      <c r="L316" s="220"/>
      <c r="M316" s="220"/>
      <c r="N316" s="220">
        <f t="shared" si="90"/>
        <v>0</v>
      </c>
      <c r="O316" s="220"/>
      <c r="P316" s="220"/>
      <c r="Q316" s="220"/>
      <c r="R316" s="139"/>
      <c r="T316" s="140" t="s">
        <v>5</v>
      </c>
      <c r="U316" s="38" t="s">
        <v>42</v>
      </c>
      <c r="V316" s="141">
        <v>4.7E-2</v>
      </c>
      <c r="W316" s="141">
        <f t="shared" si="91"/>
        <v>3.76</v>
      </c>
      <c r="X316" s="141">
        <v>0</v>
      </c>
      <c r="Y316" s="141">
        <f t="shared" si="92"/>
        <v>0</v>
      </c>
      <c r="Z316" s="141">
        <v>2.8E-3</v>
      </c>
      <c r="AA316" s="142">
        <f t="shared" si="93"/>
        <v>0.224</v>
      </c>
      <c r="AR316" s="19" t="s">
        <v>331</v>
      </c>
      <c r="AT316" s="19" t="s">
        <v>268</v>
      </c>
      <c r="AU316" s="19" t="s">
        <v>102</v>
      </c>
      <c r="AY316" s="19" t="s">
        <v>267</v>
      </c>
      <c r="BE316" s="143">
        <f t="shared" si="94"/>
        <v>0</v>
      </c>
      <c r="BF316" s="143">
        <f t="shared" si="95"/>
        <v>0</v>
      </c>
      <c r="BG316" s="143">
        <f t="shared" si="96"/>
        <v>0</v>
      </c>
      <c r="BH316" s="143">
        <f t="shared" si="97"/>
        <v>0</v>
      </c>
      <c r="BI316" s="143">
        <f t="shared" si="98"/>
        <v>0</v>
      </c>
      <c r="BJ316" s="19" t="s">
        <v>102</v>
      </c>
      <c r="BK316" s="143">
        <f t="shared" si="99"/>
        <v>0</v>
      </c>
      <c r="BL316" s="19" t="s">
        <v>331</v>
      </c>
      <c r="BM316" s="19" t="s">
        <v>920</v>
      </c>
    </row>
    <row r="317" spans="2:65" s="1" customFormat="1" ht="25.5" customHeight="1">
      <c r="B317" s="134"/>
      <c r="C317" s="135" t="s">
        <v>921</v>
      </c>
      <c r="D317" s="135" t="s">
        <v>268</v>
      </c>
      <c r="E317" s="136" t="s">
        <v>922</v>
      </c>
      <c r="F317" s="219" t="s">
        <v>923</v>
      </c>
      <c r="G317" s="219"/>
      <c r="H317" s="219"/>
      <c r="I317" s="219"/>
      <c r="J317" s="137" t="s">
        <v>374</v>
      </c>
      <c r="K317" s="138">
        <v>6</v>
      </c>
      <c r="L317" s="220"/>
      <c r="M317" s="220"/>
      <c r="N317" s="220">
        <f t="shared" si="90"/>
        <v>0</v>
      </c>
      <c r="O317" s="220"/>
      <c r="P317" s="220"/>
      <c r="Q317" s="220"/>
      <c r="R317" s="139"/>
      <c r="T317" s="140" t="s">
        <v>5</v>
      </c>
      <c r="U317" s="38" t="s">
        <v>42</v>
      </c>
      <c r="V317" s="141">
        <v>1.2350000000000001</v>
      </c>
      <c r="W317" s="141">
        <f t="shared" si="91"/>
        <v>7.41</v>
      </c>
      <c r="X317" s="141">
        <v>1.58E-3</v>
      </c>
      <c r="Y317" s="141">
        <f t="shared" si="92"/>
        <v>9.4800000000000006E-3</v>
      </c>
      <c r="Z317" s="141">
        <v>0</v>
      </c>
      <c r="AA317" s="142">
        <f t="shared" si="93"/>
        <v>0</v>
      </c>
      <c r="AR317" s="19" t="s">
        <v>331</v>
      </c>
      <c r="AT317" s="19" t="s">
        <v>268</v>
      </c>
      <c r="AU317" s="19" t="s">
        <v>102</v>
      </c>
      <c r="AY317" s="19" t="s">
        <v>267</v>
      </c>
      <c r="BE317" s="143">
        <f t="shared" si="94"/>
        <v>0</v>
      </c>
      <c r="BF317" s="143">
        <f t="shared" si="95"/>
        <v>0</v>
      </c>
      <c r="BG317" s="143">
        <f t="shared" si="96"/>
        <v>0</v>
      </c>
      <c r="BH317" s="143">
        <f t="shared" si="97"/>
        <v>0</v>
      </c>
      <c r="BI317" s="143">
        <f t="shared" si="98"/>
        <v>0</v>
      </c>
      <c r="BJ317" s="19" t="s">
        <v>102</v>
      </c>
      <c r="BK317" s="143">
        <f t="shared" si="99"/>
        <v>0</v>
      </c>
      <c r="BL317" s="19" t="s">
        <v>331</v>
      </c>
      <c r="BM317" s="19" t="s">
        <v>924</v>
      </c>
    </row>
    <row r="318" spans="2:65" s="1" customFormat="1" ht="25.5" customHeight="1">
      <c r="B318" s="134"/>
      <c r="C318" s="135" t="s">
        <v>925</v>
      </c>
      <c r="D318" s="135" t="s">
        <v>268</v>
      </c>
      <c r="E318" s="136" t="s">
        <v>926</v>
      </c>
      <c r="F318" s="219" t="s">
        <v>927</v>
      </c>
      <c r="G318" s="219"/>
      <c r="H318" s="219"/>
      <c r="I318" s="219"/>
      <c r="J318" s="137" t="s">
        <v>322</v>
      </c>
      <c r="K318" s="138">
        <v>142.19999999999999</v>
      </c>
      <c r="L318" s="220"/>
      <c r="M318" s="220"/>
      <c r="N318" s="220">
        <f t="shared" si="90"/>
        <v>0</v>
      </c>
      <c r="O318" s="220"/>
      <c r="P318" s="220"/>
      <c r="Q318" s="220"/>
      <c r="R318" s="139"/>
      <c r="T318" s="140" t="s">
        <v>5</v>
      </c>
      <c r="U318" s="38" t="s">
        <v>42</v>
      </c>
      <c r="V318" s="141">
        <v>0.57099999999999995</v>
      </c>
      <c r="W318" s="141">
        <f t="shared" si="91"/>
        <v>81.19619999999999</v>
      </c>
      <c r="X318" s="141">
        <v>2.1000000000000001E-4</v>
      </c>
      <c r="Y318" s="141">
        <f t="shared" si="92"/>
        <v>2.9862E-2</v>
      </c>
      <c r="Z318" s="141">
        <v>0</v>
      </c>
      <c r="AA318" s="142">
        <f t="shared" si="93"/>
        <v>0</v>
      </c>
      <c r="AR318" s="19" t="s">
        <v>331</v>
      </c>
      <c r="AT318" s="19" t="s">
        <v>268</v>
      </c>
      <c r="AU318" s="19" t="s">
        <v>102</v>
      </c>
      <c r="AY318" s="19" t="s">
        <v>267</v>
      </c>
      <c r="BE318" s="143">
        <f t="shared" si="94"/>
        <v>0</v>
      </c>
      <c r="BF318" s="143">
        <f t="shared" si="95"/>
        <v>0</v>
      </c>
      <c r="BG318" s="143">
        <f t="shared" si="96"/>
        <v>0</v>
      </c>
      <c r="BH318" s="143">
        <f t="shared" si="97"/>
        <v>0</v>
      </c>
      <c r="BI318" s="143">
        <f t="shared" si="98"/>
        <v>0</v>
      </c>
      <c r="BJ318" s="19" t="s">
        <v>102</v>
      </c>
      <c r="BK318" s="143">
        <f t="shared" si="99"/>
        <v>0</v>
      </c>
      <c r="BL318" s="19" t="s">
        <v>331</v>
      </c>
      <c r="BM318" s="19" t="s">
        <v>928</v>
      </c>
    </row>
    <row r="319" spans="2:65" s="1" customFormat="1" ht="25.5" customHeight="1">
      <c r="B319" s="134"/>
      <c r="C319" s="135" t="s">
        <v>929</v>
      </c>
      <c r="D319" s="135" t="s">
        <v>268</v>
      </c>
      <c r="E319" s="136" t="s">
        <v>930</v>
      </c>
      <c r="F319" s="219" t="s">
        <v>931</v>
      </c>
      <c r="G319" s="219"/>
      <c r="H319" s="219"/>
      <c r="I319" s="219"/>
      <c r="J319" s="137" t="s">
        <v>322</v>
      </c>
      <c r="K319" s="138">
        <v>88.04</v>
      </c>
      <c r="L319" s="220"/>
      <c r="M319" s="220"/>
      <c r="N319" s="220">
        <f t="shared" si="90"/>
        <v>0</v>
      </c>
      <c r="O319" s="220"/>
      <c r="P319" s="220"/>
      <c r="Q319" s="220"/>
      <c r="R319" s="139"/>
      <c r="T319" s="140" t="s">
        <v>5</v>
      </c>
      <c r="U319" s="38" t="s">
        <v>42</v>
      </c>
      <c r="V319" s="141">
        <v>0.50700000000000001</v>
      </c>
      <c r="W319" s="141">
        <f t="shared" si="91"/>
        <v>44.636280000000006</v>
      </c>
      <c r="X319" s="141">
        <v>1.4999999999999999E-4</v>
      </c>
      <c r="Y319" s="141">
        <f t="shared" si="92"/>
        <v>1.3205999999999999E-2</v>
      </c>
      <c r="Z319" s="141">
        <v>0</v>
      </c>
      <c r="AA319" s="142">
        <f t="shared" si="93"/>
        <v>0</v>
      </c>
      <c r="AR319" s="19" t="s">
        <v>331</v>
      </c>
      <c r="AT319" s="19" t="s">
        <v>268</v>
      </c>
      <c r="AU319" s="19" t="s">
        <v>102</v>
      </c>
      <c r="AY319" s="19" t="s">
        <v>267</v>
      </c>
      <c r="BE319" s="143">
        <f t="shared" si="94"/>
        <v>0</v>
      </c>
      <c r="BF319" s="143">
        <f t="shared" si="95"/>
        <v>0</v>
      </c>
      <c r="BG319" s="143">
        <f t="shared" si="96"/>
        <v>0</v>
      </c>
      <c r="BH319" s="143">
        <f t="shared" si="97"/>
        <v>0</v>
      </c>
      <c r="BI319" s="143">
        <f t="shared" si="98"/>
        <v>0</v>
      </c>
      <c r="BJ319" s="19" t="s">
        <v>102</v>
      </c>
      <c r="BK319" s="143">
        <f t="shared" si="99"/>
        <v>0</v>
      </c>
      <c r="BL319" s="19" t="s">
        <v>331</v>
      </c>
      <c r="BM319" s="19" t="s">
        <v>932</v>
      </c>
    </row>
    <row r="320" spans="2:65" s="1" customFormat="1" ht="38.25" customHeight="1">
      <c r="B320" s="134"/>
      <c r="C320" s="135" t="s">
        <v>933</v>
      </c>
      <c r="D320" s="135" t="s">
        <v>268</v>
      </c>
      <c r="E320" s="136" t="s">
        <v>934</v>
      </c>
      <c r="F320" s="219" t="s">
        <v>935</v>
      </c>
      <c r="G320" s="219"/>
      <c r="H320" s="219"/>
      <c r="I320" s="219"/>
      <c r="J320" s="137" t="s">
        <v>322</v>
      </c>
      <c r="K320" s="138">
        <v>33.299999999999997</v>
      </c>
      <c r="L320" s="220"/>
      <c r="M320" s="220"/>
      <c r="N320" s="220">
        <f t="shared" si="90"/>
        <v>0</v>
      </c>
      <c r="O320" s="220"/>
      <c r="P320" s="220"/>
      <c r="Q320" s="220"/>
      <c r="R320" s="139"/>
      <c r="T320" s="140" t="s">
        <v>5</v>
      </c>
      <c r="U320" s="38" t="s">
        <v>42</v>
      </c>
      <c r="V320" s="141">
        <v>0.84</v>
      </c>
      <c r="W320" s="141">
        <f t="shared" si="91"/>
        <v>27.971999999999998</v>
      </c>
      <c r="X320" s="141">
        <v>2.0000000000000001E-4</v>
      </c>
      <c r="Y320" s="141">
        <f t="shared" si="92"/>
        <v>6.6600000000000001E-3</v>
      </c>
      <c r="Z320" s="141">
        <v>0</v>
      </c>
      <c r="AA320" s="142">
        <f t="shared" si="93"/>
        <v>0</v>
      </c>
      <c r="AR320" s="19" t="s">
        <v>331</v>
      </c>
      <c r="AT320" s="19" t="s">
        <v>268</v>
      </c>
      <c r="AU320" s="19" t="s">
        <v>102</v>
      </c>
      <c r="AY320" s="19" t="s">
        <v>267</v>
      </c>
      <c r="BE320" s="143">
        <f t="shared" si="94"/>
        <v>0</v>
      </c>
      <c r="BF320" s="143">
        <f t="shared" si="95"/>
        <v>0</v>
      </c>
      <c r="BG320" s="143">
        <f t="shared" si="96"/>
        <v>0</v>
      </c>
      <c r="BH320" s="143">
        <f t="shared" si="97"/>
        <v>0</v>
      </c>
      <c r="BI320" s="143">
        <f t="shared" si="98"/>
        <v>0</v>
      </c>
      <c r="BJ320" s="19" t="s">
        <v>102</v>
      </c>
      <c r="BK320" s="143">
        <f t="shared" si="99"/>
        <v>0</v>
      </c>
      <c r="BL320" s="19" t="s">
        <v>331</v>
      </c>
      <c r="BM320" s="19" t="s">
        <v>936</v>
      </c>
    </row>
    <row r="321" spans="2:65" s="1" customFormat="1" ht="38.25" customHeight="1">
      <c r="B321" s="134"/>
      <c r="C321" s="135" t="s">
        <v>937</v>
      </c>
      <c r="D321" s="135" t="s">
        <v>268</v>
      </c>
      <c r="E321" s="136" t="s">
        <v>938</v>
      </c>
      <c r="F321" s="219" t="s">
        <v>939</v>
      </c>
      <c r="G321" s="219"/>
      <c r="H321" s="219"/>
      <c r="I321" s="219"/>
      <c r="J321" s="137" t="s">
        <v>322</v>
      </c>
      <c r="K321" s="138">
        <v>47.8</v>
      </c>
      <c r="L321" s="220"/>
      <c r="M321" s="220"/>
      <c r="N321" s="220">
        <f t="shared" si="90"/>
        <v>0</v>
      </c>
      <c r="O321" s="220"/>
      <c r="P321" s="220"/>
      <c r="Q321" s="220"/>
      <c r="R321" s="139"/>
      <c r="T321" s="140" t="s">
        <v>5</v>
      </c>
      <c r="U321" s="38" t="s">
        <v>42</v>
      </c>
      <c r="V321" s="141">
        <v>0.84</v>
      </c>
      <c r="W321" s="141">
        <f t="shared" si="91"/>
        <v>40.151999999999994</v>
      </c>
      <c r="X321" s="141">
        <v>1.9000000000000001E-4</v>
      </c>
      <c r="Y321" s="141">
        <f t="shared" si="92"/>
        <v>9.0819999999999998E-3</v>
      </c>
      <c r="Z321" s="141">
        <v>0</v>
      </c>
      <c r="AA321" s="142">
        <f t="shared" si="93"/>
        <v>0</v>
      </c>
      <c r="AR321" s="19" t="s">
        <v>331</v>
      </c>
      <c r="AT321" s="19" t="s">
        <v>268</v>
      </c>
      <c r="AU321" s="19" t="s">
        <v>102</v>
      </c>
      <c r="AY321" s="19" t="s">
        <v>267</v>
      </c>
      <c r="BE321" s="143">
        <f t="shared" si="94"/>
        <v>0</v>
      </c>
      <c r="BF321" s="143">
        <f t="shared" si="95"/>
        <v>0</v>
      </c>
      <c r="BG321" s="143">
        <f t="shared" si="96"/>
        <v>0</v>
      </c>
      <c r="BH321" s="143">
        <f t="shared" si="97"/>
        <v>0</v>
      </c>
      <c r="BI321" s="143">
        <f t="shared" si="98"/>
        <v>0</v>
      </c>
      <c r="BJ321" s="19" t="s">
        <v>102</v>
      </c>
      <c r="BK321" s="143">
        <f t="shared" si="99"/>
        <v>0</v>
      </c>
      <c r="BL321" s="19" t="s">
        <v>331</v>
      </c>
      <c r="BM321" s="19" t="s">
        <v>940</v>
      </c>
    </row>
    <row r="322" spans="2:65" s="1" customFormat="1" ht="16.5" customHeight="1">
      <c r="B322" s="134"/>
      <c r="C322" s="135" t="s">
        <v>941</v>
      </c>
      <c r="D322" s="135" t="s">
        <v>268</v>
      </c>
      <c r="E322" s="136" t="s">
        <v>942</v>
      </c>
      <c r="F322" s="219" t="s">
        <v>943</v>
      </c>
      <c r="G322" s="219"/>
      <c r="H322" s="219"/>
      <c r="I322" s="219"/>
      <c r="J322" s="137" t="s">
        <v>374</v>
      </c>
      <c r="K322" s="138">
        <v>47.4</v>
      </c>
      <c r="L322" s="220"/>
      <c r="M322" s="220"/>
      <c r="N322" s="220">
        <f t="shared" si="90"/>
        <v>0</v>
      </c>
      <c r="O322" s="220"/>
      <c r="P322" s="220"/>
      <c r="Q322" s="220"/>
      <c r="R322" s="139"/>
      <c r="T322" s="140" t="s">
        <v>5</v>
      </c>
      <c r="U322" s="38" t="s">
        <v>42</v>
      </c>
      <c r="V322" s="141">
        <v>0.66100000000000003</v>
      </c>
      <c r="W322" s="141">
        <f t="shared" si="91"/>
        <v>31.331400000000002</v>
      </c>
      <c r="X322" s="141">
        <v>2.48E-3</v>
      </c>
      <c r="Y322" s="141">
        <f t="shared" si="92"/>
        <v>0.11755199999999999</v>
      </c>
      <c r="Z322" s="141">
        <v>0</v>
      </c>
      <c r="AA322" s="142">
        <f t="shared" si="93"/>
        <v>0</v>
      </c>
      <c r="AR322" s="19" t="s">
        <v>331</v>
      </c>
      <c r="AT322" s="19" t="s">
        <v>268</v>
      </c>
      <c r="AU322" s="19" t="s">
        <v>102</v>
      </c>
      <c r="AY322" s="19" t="s">
        <v>267</v>
      </c>
      <c r="BE322" s="143">
        <f t="shared" si="94"/>
        <v>0</v>
      </c>
      <c r="BF322" s="143">
        <f t="shared" si="95"/>
        <v>0</v>
      </c>
      <c r="BG322" s="143">
        <f t="shared" si="96"/>
        <v>0</v>
      </c>
      <c r="BH322" s="143">
        <f t="shared" si="97"/>
        <v>0</v>
      </c>
      <c r="BI322" s="143">
        <f t="shared" si="98"/>
        <v>0</v>
      </c>
      <c r="BJ322" s="19" t="s">
        <v>102</v>
      </c>
      <c r="BK322" s="143">
        <f t="shared" si="99"/>
        <v>0</v>
      </c>
      <c r="BL322" s="19" t="s">
        <v>331</v>
      </c>
      <c r="BM322" s="19" t="s">
        <v>944</v>
      </c>
    </row>
    <row r="323" spans="2:65" s="1" customFormat="1" ht="16.5" customHeight="1">
      <c r="B323" s="134"/>
      <c r="C323" s="135" t="s">
        <v>945</v>
      </c>
      <c r="D323" s="135" t="s">
        <v>268</v>
      </c>
      <c r="E323" s="136" t="s">
        <v>946</v>
      </c>
      <c r="F323" s="219" t="s">
        <v>947</v>
      </c>
      <c r="G323" s="219"/>
      <c r="H323" s="219"/>
      <c r="I323" s="219"/>
      <c r="J323" s="137" t="s">
        <v>374</v>
      </c>
      <c r="K323" s="138">
        <v>90</v>
      </c>
      <c r="L323" s="220"/>
      <c r="M323" s="220"/>
      <c r="N323" s="220">
        <f t="shared" si="90"/>
        <v>0</v>
      </c>
      <c r="O323" s="220"/>
      <c r="P323" s="220"/>
      <c r="Q323" s="220"/>
      <c r="R323" s="139"/>
      <c r="T323" s="140" t="s">
        <v>5</v>
      </c>
      <c r="U323" s="38" t="s">
        <v>42</v>
      </c>
      <c r="V323" s="141">
        <v>0.66100000000000003</v>
      </c>
      <c r="W323" s="141">
        <f t="shared" si="91"/>
        <v>59.49</v>
      </c>
      <c r="X323" s="141">
        <v>2.48E-3</v>
      </c>
      <c r="Y323" s="141">
        <f t="shared" si="92"/>
        <v>0.22320000000000001</v>
      </c>
      <c r="Z323" s="141">
        <v>0</v>
      </c>
      <c r="AA323" s="142">
        <f t="shared" si="93"/>
        <v>0</v>
      </c>
      <c r="AR323" s="19" t="s">
        <v>331</v>
      </c>
      <c r="AT323" s="19" t="s">
        <v>268</v>
      </c>
      <c r="AU323" s="19" t="s">
        <v>102</v>
      </c>
      <c r="AY323" s="19" t="s">
        <v>267</v>
      </c>
      <c r="BE323" s="143">
        <f t="shared" si="94"/>
        <v>0</v>
      </c>
      <c r="BF323" s="143">
        <f t="shared" si="95"/>
        <v>0</v>
      </c>
      <c r="BG323" s="143">
        <f t="shared" si="96"/>
        <v>0</v>
      </c>
      <c r="BH323" s="143">
        <f t="shared" si="97"/>
        <v>0</v>
      </c>
      <c r="BI323" s="143">
        <f t="shared" si="98"/>
        <v>0</v>
      </c>
      <c r="BJ323" s="19" t="s">
        <v>102</v>
      </c>
      <c r="BK323" s="143">
        <f t="shared" si="99"/>
        <v>0</v>
      </c>
      <c r="BL323" s="19" t="s">
        <v>331</v>
      </c>
      <c r="BM323" s="19" t="s">
        <v>948</v>
      </c>
    </row>
    <row r="324" spans="2:65" s="1" customFormat="1" ht="16.5" customHeight="1">
      <c r="B324" s="134"/>
      <c r="C324" s="135" t="s">
        <v>949</v>
      </c>
      <c r="D324" s="135" t="s">
        <v>268</v>
      </c>
      <c r="E324" s="136" t="s">
        <v>950</v>
      </c>
      <c r="F324" s="219" t="s">
        <v>951</v>
      </c>
      <c r="G324" s="219"/>
      <c r="H324" s="219"/>
      <c r="I324" s="219"/>
      <c r="J324" s="137" t="s">
        <v>374</v>
      </c>
      <c r="K324" s="138">
        <v>12</v>
      </c>
      <c r="L324" s="220"/>
      <c r="M324" s="220"/>
      <c r="N324" s="220">
        <f t="shared" si="90"/>
        <v>0</v>
      </c>
      <c r="O324" s="220"/>
      <c r="P324" s="220"/>
      <c r="Q324" s="220"/>
      <c r="R324" s="139"/>
      <c r="T324" s="140" t="s">
        <v>5</v>
      </c>
      <c r="U324" s="38" t="s">
        <v>42</v>
      </c>
      <c r="V324" s="141">
        <v>0.66100000000000003</v>
      </c>
      <c r="W324" s="141">
        <f t="shared" si="91"/>
        <v>7.9320000000000004</v>
      </c>
      <c r="X324" s="141">
        <v>2.48E-3</v>
      </c>
      <c r="Y324" s="141">
        <f t="shared" si="92"/>
        <v>2.9760000000000002E-2</v>
      </c>
      <c r="Z324" s="141">
        <v>0</v>
      </c>
      <c r="AA324" s="142">
        <f t="shared" si="93"/>
        <v>0</v>
      </c>
      <c r="AR324" s="19" t="s">
        <v>331</v>
      </c>
      <c r="AT324" s="19" t="s">
        <v>268</v>
      </c>
      <c r="AU324" s="19" t="s">
        <v>102</v>
      </c>
      <c r="AY324" s="19" t="s">
        <v>267</v>
      </c>
      <c r="BE324" s="143">
        <f t="shared" si="94"/>
        <v>0</v>
      </c>
      <c r="BF324" s="143">
        <f t="shared" si="95"/>
        <v>0</v>
      </c>
      <c r="BG324" s="143">
        <f t="shared" si="96"/>
        <v>0</v>
      </c>
      <c r="BH324" s="143">
        <f t="shared" si="97"/>
        <v>0</v>
      </c>
      <c r="BI324" s="143">
        <f t="shared" si="98"/>
        <v>0</v>
      </c>
      <c r="BJ324" s="19" t="s">
        <v>102</v>
      </c>
      <c r="BK324" s="143">
        <f t="shared" si="99"/>
        <v>0</v>
      </c>
      <c r="BL324" s="19" t="s">
        <v>331</v>
      </c>
      <c r="BM324" s="19" t="s">
        <v>952</v>
      </c>
    </row>
    <row r="325" spans="2:65" s="1" customFormat="1" ht="25.5" customHeight="1">
      <c r="B325" s="134"/>
      <c r="C325" s="135" t="s">
        <v>953</v>
      </c>
      <c r="D325" s="135" t="s">
        <v>268</v>
      </c>
      <c r="E325" s="136" t="s">
        <v>954</v>
      </c>
      <c r="F325" s="219" t="s">
        <v>955</v>
      </c>
      <c r="G325" s="219"/>
      <c r="H325" s="219"/>
      <c r="I325" s="219"/>
      <c r="J325" s="137" t="s">
        <v>322</v>
      </c>
      <c r="K325" s="138">
        <v>44</v>
      </c>
      <c r="L325" s="220"/>
      <c r="M325" s="220"/>
      <c r="N325" s="220">
        <f t="shared" si="90"/>
        <v>0</v>
      </c>
      <c r="O325" s="220"/>
      <c r="P325" s="220"/>
      <c r="Q325" s="220"/>
      <c r="R325" s="139"/>
      <c r="T325" s="140" t="s">
        <v>5</v>
      </c>
      <c r="U325" s="38" t="s">
        <v>42</v>
      </c>
      <c r="V325" s="141">
        <v>4.7E-2</v>
      </c>
      <c r="W325" s="141">
        <f t="shared" si="91"/>
        <v>2.0680000000000001</v>
      </c>
      <c r="X325" s="141">
        <v>0</v>
      </c>
      <c r="Y325" s="141">
        <f t="shared" si="92"/>
        <v>0</v>
      </c>
      <c r="Z325" s="141">
        <v>2.2599999999999999E-3</v>
      </c>
      <c r="AA325" s="142">
        <f t="shared" si="93"/>
        <v>9.9440000000000001E-2</v>
      </c>
      <c r="AR325" s="19" t="s">
        <v>331</v>
      </c>
      <c r="AT325" s="19" t="s">
        <v>268</v>
      </c>
      <c r="AU325" s="19" t="s">
        <v>102</v>
      </c>
      <c r="AY325" s="19" t="s">
        <v>267</v>
      </c>
      <c r="BE325" s="143">
        <f t="shared" si="94"/>
        <v>0</v>
      </c>
      <c r="BF325" s="143">
        <f t="shared" si="95"/>
        <v>0</v>
      </c>
      <c r="BG325" s="143">
        <f t="shared" si="96"/>
        <v>0</v>
      </c>
      <c r="BH325" s="143">
        <f t="shared" si="97"/>
        <v>0</v>
      </c>
      <c r="BI325" s="143">
        <f t="shared" si="98"/>
        <v>0</v>
      </c>
      <c r="BJ325" s="19" t="s">
        <v>102</v>
      </c>
      <c r="BK325" s="143">
        <f t="shared" si="99"/>
        <v>0</v>
      </c>
      <c r="BL325" s="19" t="s">
        <v>331</v>
      </c>
      <c r="BM325" s="19" t="s">
        <v>956</v>
      </c>
    </row>
    <row r="326" spans="2:65" s="1" customFormat="1" ht="25.5" customHeight="1">
      <c r="B326" s="134"/>
      <c r="C326" s="135" t="s">
        <v>957</v>
      </c>
      <c r="D326" s="135" t="s">
        <v>268</v>
      </c>
      <c r="E326" s="136" t="s">
        <v>958</v>
      </c>
      <c r="F326" s="219" t="s">
        <v>959</v>
      </c>
      <c r="G326" s="219"/>
      <c r="H326" s="219"/>
      <c r="I326" s="219"/>
      <c r="J326" s="137" t="s">
        <v>785</v>
      </c>
      <c r="K326" s="138">
        <v>151.80199999999999</v>
      </c>
      <c r="L326" s="220"/>
      <c r="M326" s="220"/>
      <c r="N326" s="220">
        <f t="shared" si="90"/>
        <v>0</v>
      </c>
      <c r="O326" s="220"/>
      <c r="P326" s="220"/>
      <c r="Q326" s="220"/>
      <c r="R326" s="139"/>
      <c r="T326" s="140" t="s">
        <v>5</v>
      </c>
      <c r="U326" s="38" t="s">
        <v>42</v>
      </c>
      <c r="V326" s="141">
        <v>0</v>
      </c>
      <c r="W326" s="141">
        <f t="shared" si="91"/>
        <v>0</v>
      </c>
      <c r="X326" s="141">
        <v>0</v>
      </c>
      <c r="Y326" s="141">
        <f t="shared" si="92"/>
        <v>0</v>
      </c>
      <c r="Z326" s="141">
        <v>0</v>
      </c>
      <c r="AA326" s="142">
        <f t="shared" si="93"/>
        <v>0</v>
      </c>
      <c r="AR326" s="19" t="s">
        <v>331</v>
      </c>
      <c r="AT326" s="19" t="s">
        <v>268</v>
      </c>
      <c r="AU326" s="19" t="s">
        <v>102</v>
      </c>
      <c r="AY326" s="19" t="s">
        <v>267</v>
      </c>
      <c r="BE326" s="143">
        <f t="shared" si="94"/>
        <v>0</v>
      </c>
      <c r="BF326" s="143">
        <f t="shared" si="95"/>
        <v>0</v>
      </c>
      <c r="BG326" s="143">
        <f t="shared" si="96"/>
        <v>0</v>
      </c>
      <c r="BH326" s="143">
        <f t="shared" si="97"/>
        <v>0</v>
      </c>
      <c r="BI326" s="143">
        <f t="shared" si="98"/>
        <v>0</v>
      </c>
      <c r="BJ326" s="19" t="s">
        <v>102</v>
      </c>
      <c r="BK326" s="143">
        <f t="shared" si="99"/>
        <v>0</v>
      </c>
      <c r="BL326" s="19" t="s">
        <v>331</v>
      </c>
      <c r="BM326" s="19" t="s">
        <v>960</v>
      </c>
    </row>
    <row r="327" spans="2:65" s="10" customFormat="1" ht="29.85" customHeight="1">
      <c r="B327" s="124"/>
      <c r="D327" s="133" t="s">
        <v>241</v>
      </c>
      <c r="E327" s="133"/>
      <c r="F327" s="133"/>
      <c r="G327" s="133"/>
      <c r="H327" s="133"/>
      <c r="I327" s="133"/>
      <c r="J327" s="133"/>
      <c r="K327" s="133"/>
      <c r="L327" s="133"/>
      <c r="M327" s="133"/>
      <c r="N327" s="208">
        <f>BK327</f>
        <v>0</v>
      </c>
      <c r="O327" s="209"/>
      <c r="P327" s="209"/>
      <c r="Q327" s="209"/>
      <c r="R327" s="126"/>
      <c r="T327" s="127"/>
      <c r="W327" s="128">
        <f>SUM(W328:W332)</f>
        <v>533.20019505000005</v>
      </c>
      <c r="Y327" s="128">
        <f>SUM(Y328:Y332)</f>
        <v>28.320231420000002</v>
      </c>
      <c r="AA327" s="129">
        <f>SUM(AA328:AA332)</f>
        <v>0</v>
      </c>
      <c r="AR327" s="130" t="s">
        <v>102</v>
      </c>
      <c r="AT327" s="131" t="s">
        <v>74</v>
      </c>
      <c r="AU327" s="131" t="s">
        <v>83</v>
      </c>
      <c r="AY327" s="130" t="s">
        <v>267</v>
      </c>
      <c r="BK327" s="132">
        <f>SUM(BK328:BK332)</f>
        <v>0</v>
      </c>
    </row>
    <row r="328" spans="2:65" s="1" customFormat="1" ht="16.5" customHeight="1">
      <c r="B328" s="134"/>
      <c r="C328" s="135" t="s">
        <v>961</v>
      </c>
      <c r="D328" s="135" t="s">
        <v>268</v>
      </c>
      <c r="E328" s="136" t="s">
        <v>962</v>
      </c>
      <c r="F328" s="219" t="s">
        <v>963</v>
      </c>
      <c r="G328" s="219"/>
      <c r="H328" s="219"/>
      <c r="I328" s="219"/>
      <c r="J328" s="137" t="s">
        <v>271</v>
      </c>
      <c r="K328" s="138">
        <v>665.87</v>
      </c>
      <c r="L328" s="220"/>
      <c r="M328" s="220"/>
      <c r="N328" s="220">
        <f>ROUND(L328*K328,2)</f>
        <v>0</v>
      </c>
      <c r="O328" s="220"/>
      <c r="P328" s="220"/>
      <c r="Q328" s="220"/>
      <c r="R328" s="139"/>
      <c r="T328" s="140" t="s">
        <v>5</v>
      </c>
      <c r="U328" s="38" t="s">
        <v>42</v>
      </c>
      <c r="V328" s="141">
        <v>0.62360000000000004</v>
      </c>
      <c r="W328" s="141">
        <f>V328*K328</f>
        <v>415.23653200000001</v>
      </c>
      <c r="X328" s="141">
        <v>4.1090000000000002E-2</v>
      </c>
      <c r="Y328" s="141">
        <f>X328*K328</f>
        <v>27.360598299999999</v>
      </c>
      <c r="Z328" s="141">
        <v>0</v>
      </c>
      <c r="AA328" s="142">
        <f>Z328*K328</f>
        <v>0</v>
      </c>
      <c r="AR328" s="19" t="s">
        <v>331</v>
      </c>
      <c r="AT328" s="19" t="s">
        <v>268</v>
      </c>
      <c r="AU328" s="19" t="s">
        <v>102</v>
      </c>
      <c r="AY328" s="19" t="s">
        <v>267</v>
      </c>
      <c r="BE328" s="143">
        <f>IF(U328="základná",N328,0)</f>
        <v>0</v>
      </c>
      <c r="BF328" s="143">
        <f>IF(U328="znížená",N328,0)</f>
        <v>0</v>
      </c>
      <c r="BG328" s="143">
        <f>IF(U328="zákl. prenesená",N328,0)</f>
        <v>0</v>
      </c>
      <c r="BH328" s="143">
        <f>IF(U328="zníž. prenesená",N328,0)</f>
        <v>0</v>
      </c>
      <c r="BI328" s="143">
        <f>IF(U328="nulová",N328,0)</f>
        <v>0</v>
      </c>
      <c r="BJ328" s="19" t="s">
        <v>102</v>
      </c>
      <c r="BK328" s="143">
        <f>ROUND(L328*K328,2)</f>
        <v>0</v>
      </c>
      <c r="BL328" s="19" t="s">
        <v>331</v>
      </c>
      <c r="BM328" s="19" t="s">
        <v>964</v>
      </c>
    </row>
    <row r="329" spans="2:65" s="1" customFormat="1" ht="25.5" customHeight="1">
      <c r="B329" s="134"/>
      <c r="C329" s="135" t="s">
        <v>965</v>
      </c>
      <c r="D329" s="135" t="s">
        <v>268</v>
      </c>
      <c r="E329" s="136" t="s">
        <v>966</v>
      </c>
      <c r="F329" s="219" t="s">
        <v>967</v>
      </c>
      <c r="G329" s="219"/>
      <c r="H329" s="219"/>
      <c r="I329" s="219"/>
      <c r="J329" s="137" t="s">
        <v>322</v>
      </c>
      <c r="K329" s="138">
        <v>45.02</v>
      </c>
      <c r="L329" s="220"/>
      <c r="M329" s="220"/>
      <c r="N329" s="220">
        <f>ROUND(L329*K329,2)</f>
        <v>0</v>
      </c>
      <c r="O329" s="220"/>
      <c r="P329" s="220"/>
      <c r="Q329" s="220"/>
      <c r="R329" s="139"/>
      <c r="T329" s="140" t="s">
        <v>5</v>
      </c>
      <c r="U329" s="38" t="s">
        <v>42</v>
      </c>
      <c r="V329" s="141">
        <v>0.71501000000000003</v>
      </c>
      <c r="W329" s="141">
        <f>V329*K329</f>
        <v>32.189750200000006</v>
      </c>
      <c r="X329" s="141">
        <v>8.3800000000000003E-3</v>
      </c>
      <c r="Y329" s="141">
        <f>X329*K329</f>
        <v>0.37726760000000004</v>
      </c>
      <c r="Z329" s="141">
        <v>0</v>
      </c>
      <c r="AA329" s="142">
        <f>Z329*K329</f>
        <v>0</v>
      </c>
      <c r="AR329" s="19" t="s">
        <v>331</v>
      </c>
      <c r="AT329" s="19" t="s">
        <v>268</v>
      </c>
      <c r="AU329" s="19" t="s">
        <v>102</v>
      </c>
      <c r="AY329" s="19" t="s">
        <v>267</v>
      </c>
      <c r="BE329" s="143">
        <f>IF(U329="základná",N329,0)</f>
        <v>0</v>
      </c>
      <c r="BF329" s="143">
        <f>IF(U329="znížená",N329,0)</f>
        <v>0</v>
      </c>
      <c r="BG329" s="143">
        <f>IF(U329="zákl. prenesená",N329,0)</f>
        <v>0</v>
      </c>
      <c r="BH329" s="143">
        <f>IF(U329="zníž. prenesená",N329,0)</f>
        <v>0</v>
      </c>
      <c r="BI329" s="143">
        <f>IF(U329="nulová",N329,0)</f>
        <v>0</v>
      </c>
      <c r="BJ329" s="19" t="s">
        <v>102</v>
      </c>
      <c r="BK329" s="143">
        <f>ROUND(L329*K329,2)</f>
        <v>0</v>
      </c>
      <c r="BL329" s="19" t="s">
        <v>331</v>
      </c>
      <c r="BM329" s="19" t="s">
        <v>968</v>
      </c>
    </row>
    <row r="330" spans="2:65" s="1" customFormat="1" ht="25.5" customHeight="1">
      <c r="B330" s="134"/>
      <c r="C330" s="135" t="s">
        <v>969</v>
      </c>
      <c r="D330" s="135" t="s">
        <v>268</v>
      </c>
      <c r="E330" s="136" t="s">
        <v>970</v>
      </c>
      <c r="F330" s="219" t="s">
        <v>971</v>
      </c>
      <c r="G330" s="219"/>
      <c r="H330" s="219"/>
      <c r="I330" s="219"/>
      <c r="J330" s="137" t="s">
        <v>322</v>
      </c>
      <c r="K330" s="138">
        <v>33.299999999999997</v>
      </c>
      <c r="L330" s="220"/>
      <c r="M330" s="220"/>
      <c r="N330" s="220">
        <f>ROUND(L330*K330,2)</f>
        <v>0</v>
      </c>
      <c r="O330" s="220"/>
      <c r="P330" s="220"/>
      <c r="Q330" s="220"/>
      <c r="R330" s="139"/>
      <c r="T330" s="140" t="s">
        <v>5</v>
      </c>
      <c r="U330" s="38" t="s">
        <v>42</v>
      </c>
      <c r="V330" s="141">
        <v>0.28714000000000001</v>
      </c>
      <c r="W330" s="141">
        <f>V330*K330</f>
        <v>9.5617619999999999</v>
      </c>
      <c r="X330" s="141">
        <v>9.5700000000000004E-3</v>
      </c>
      <c r="Y330" s="141">
        <f>X330*K330</f>
        <v>0.31868099999999999</v>
      </c>
      <c r="Z330" s="141">
        <v>0</v>
      </c>
      <c r="AA330" s="142">
        <f>Z330*K330</f>
        <v>0</v>
      </c>
      <c r="AR330" s="19" t="s">
        <v>331</v>
      </c>
      <c r="AT330" s="19" t="s">
        <v>268</v>
      </c>
      <c r="AU330" s="19" t="s">
        <v>102</v>
      </c>
      <c r="AY330" s="19" t="s">
        <v>267</v>
      </c>
      <c r="BE330" s="143">
        <f>IF(U330="základná",N330,0)</f>
        <v>0</v>
      </c>
      <c r="BF330" s="143">
        <f>IF(U330="znížená",N330,0)</f>
        <v>0</v>
      </c>
      <c r="BG330" s="143">
        <f>IF(U330="zákl. prenesená",N330,0)</f>
        <v>0</v>
      </c>
      <c r="BH330" s="143">
        <f>IF(U330="zníž. prenesená",N330,0)</f>
        <v>0</v>
      </c>
      <c r="BI330" s="143">
        <f>IF(U330="nulová",N330,0)</f>
        <v>0</v>
      </c>
      <c r="BJ330" s="19" t="s">
        <v>102</v>
      </c>
      <c r="BK330" s="143">
        <f>ROUND(L330*K330,2)</f>
        <v>0</v>
      </c>
      <c r="BL330" s="19" t="s">
        <v>331</v>
      </c>
      <c r="BM330" s="19" t="s">
        <v>972</v>
      </c>
    </row>
    <row r="331" spans="2:65" s="1" customFormat="1" ht="16.5" customHeight="1">
      <c r="B331" s="134"/>
      <c r="C331" s="135" t="s">
        <v>973</v>
      </c>
      <c r="D331" s="135" t="s">
        <v>268</v>
      </c>
      <c r="E331" s="136" t="s">
        <v>974</v>
      </c>
      <c r="F331" s="219" t="s">
        <v>975</v>
      </c>
      <c r="G331" s="219"/>
      <c r="H331" s="219"/>
      <c r="I331" s="219"/>
      <c r="J331" s="137" t="s">
        <v>271</v>
      </c>
      <c r="K331" s="138">
        <v>732.45699999999999</v>
      </c>
      <c r="L331" s="220"/>
      <c r="M331" s="220"/>
      <c r="N331" s="220">
        <f>ROUND(L331*K331,2)</f>
        <v>0</v>
      </c>
      <c r="O331" s="220"/>
      <c r="P331" s="220"/>
      <c r="Q331" s="220"/>
      <c r="R331" s="139"/>
      <c r="T331" s="140" t="s">
        <v>5</v>
      </c>
      <c r="U331" s="38" t="s">
        <v>42</v>
      </c>
      <c r="V331" s="141">
        <v>0.10405</v>
      </c>
      <c r="W331" s="141">
        <f>V331*K331</f>
        <v>76.21215085</v>
      </c>
      <c r="X331" s="141">
        <v>3.6000000000000002E-4</v>
      </c>
      <c r="Y331" s="141">
        <f>X331*K331</f>
        <v>0.26368452000000003</v>
      </c>
      <c r="Z331" s="141">
        <v>0</v>
      </c>
      <c r="AA331" s="142">
        <f>Z331*K331</f>
        <v>0</v>
      </c>
      <c r="AR331" s="19" t="s">
        <v>331</v>
      </c>
      <c r="AT331" s="19" t="s">
        <v>268</v>
      </c>
      <c r="AU331" s="19" t="s">
        <v>102</v>
      </c>
      <c r="AY331" s="19" t="s">
        <v>267</v>
      </c>
      <c r="BE331" s="143">
        <f>IF(U331="základná",N331,0)</f>
        <v>0</v>
      </c>
      <c r="BF331" s="143">
        <f>IF(U331="znížená",N331,0)</f>
        <v>0</v>
      </c>
      <c r="BG331" s="143">
        <f>IF(U331="zákl. prenesená",N331,0)</f>
        <v>0</v>
      </c>
      <c r="BH331" s="143">
        <f>IF(U331="zníž. prenesená",N331,0)</f>
        <v>0</v>
      </c>
      <c r="BI331" s="143">
        <f>IF(U331="nulová",N331,0)</f>
        <v>0</v>
      </c>
      <c r="BJ331" s="19" t="s">
        <v>102</v>
      </c>
      <c r="BK331" s="143">
        <f>ROUND(L331*K331,2)</f>
        <v>0</v>
      </c>
      <c r="BL331" s="19" t="s">
        <v>331</v>
      </c>
      <c r="BM331" s="19" t="s">
        <v>976</v>
      </c>
    </row>
    <row r="332" spans="2:65" s="1" customFormat="1" ht="25.5" customHeight="1">
      <c r="B332" s="134"/>
      <c r="C332" s="135" t="s">
        <v>977</v>
      </c>
      <c r="D332" s="135" t="s">
        <v>268</v>
      </c>
      <c r="E332" s="136" t="s">
        <v>978</v>
      </c>
      <c r="F332" s="219" t="s">
        <v>979</v>
      </c>
      <c r="G332" s="219"/>
      <c r="H332" s="219"/>
      <c r="I332" s="219"/>
      <c r="J332" s="137" t="s">
        <v>785</v>
      </c>
      <c r="K332" s="138">
        <v>259.142</v>
      </c>
      <c r="L332" s="220"/>
      <c r="M332" s="220"/>
      <c r="N332" s="220">
        <f>ROUND(L332*K332,2)</f>
        <v>0</v>
      </c>
      <c r="O332" s="220"/>
      <c r="P332" s="220"/>
      <c r="Q332" s="220"/>
      <c r="R332" s="139"/>
      <c r="T332" s="140" t="s">
        <v>5</v>
      </c>
      <c r="U332" s="38" t="s">
        <v>42</v>
      </c>
      <c r="V332" s="141">
        <v>0</v>
      </c>
      <c r="W332" s="141">
        <f>V332*K332</f>
        <v>0</v>
      </c>
      <c r="X332" s="141">
        <v>0</v>
      </c>
      <c r="Y332" s="141">
        <f>X332*K332</f>
        <v>0</v>
      </c>
      <c r="Z332" s="141">
        <v>0</v>
      </c>
      <c r="AA332" s="142">
        <f>Z332*K332</f>
        <v>0</v>
      </c>
      <c r="AR332" s="19" t="s">
        <v>331</v>
      </c>
      <c r="AT332" s="19" t="s">
        <v>268</v>
      </c>
      <c r="AU332" s="19" t="s">
        <v>102</v>
      </c>
      <c r="AY332" s="19" t="s">
        <v>267</v>
      </c>
      <c r="BE332" s="143">
        <f>IF(U332="základná",N332,0)</f>
        <v>0</v>
      </c>
      <c r="BF332" s="143">
        <f>IF(U332="znížená",N332,0)</f>
        <v>0</v>
      </c>
      <c r="BG332" s="143">
        <f>IF(U332="zákl. prenesená",N332,0)</f>
        <v>0</v>
      </c>
      <c r="BH332" s="143">
        <f>IF(U332="zníž. prenesená",N332,0)</f>
        <v>0</v>
      </c>
      <c r="BI332" s="143">
        <f>IF(U332="nulová",N332,0)</f>
        <v>0</v>
      </c>
      <c r="BJ332" s="19" t="s">
        <v>102</v>
      </c>
      <c r="BK332" s="143">
        <f>ROUND(L332*K332,2)</f>
        <v>0</v>
      </c>
      <c r="BL332" s="19" t="s">
        <v>331</v>
      </c>
      <c r="BM332" s="19" t="s">
        <v>980</v>
      </c>
    </row>
    <row r="333" spans="2:65" s="10" customFormat="1" ht="29.85" customHeight="1">
      <c r="B333" s="124"/>
      <c r="D333" s="133" t="s">
        <v>242</v>
      </c>
      <c r="E333" s="133"/>
      <c r="F333" s="133"/>
      <c r="G333" s="133"/>
      <c r="H333" s="133"/>
      <c r="I333" s="133"/>
      <c r="J333" s="133"/>
      <c r="K333" s="133"/>
      <c r="L333" s="133"/>
      <c r="M333" s="133"/>
      <c r="N333" s="208">
        <f>BK333</f>
        <v>0</v>
      </c>
      <c r="O333" s="209"/>
      <c r="P333" s="209"/>
      <c r="Q333" s="209"/>
      <c r="R333" s="126"/>
      <c r="T333" s="127"/>
      <c r="W333" s="128">
        <f>SUM(W334:W384)</f>
        <v>307.36534999999998</v>
      </c>
      <c r="Y333" s="128">
        <f>SUM(Y334:Y384)</f>
        <v>2.1309299999999998</v>
      </c>
      <c r="AA333" s="129">
        <f>SUM(AA334:AA384)</f>
        <v>0</v>
      </c>
      <c r="AR333" s="130" t="s">
        <v>102</v>
      </c>
      <c r="AT333" s="131" t="s">
        <v>74</v>
      </c>
      <c r="AU333" s="131" t="s">
        <v>83</v>
      </c>
      <c r="AY333" s="130" t="s">
        <v>267</v>
      </c>
      <c r="BK333" s="132">
        <f>SUM(BK334:BK384)</f>
        <v>0</v>
      </c>
    </row>
    <row r="334" spans="2:65" s="1" customFormat="1" ht="16.5" customHeight="1">
      <c r="B334" s="134"/>
      <c r="C334" s="135" t="s">
        <v>981</v>
      </c>
      <c r="D334" s="135" t="s">
        <v>268</v>
      </c>
      <c r="E334" s="136" t="s">
        <v>982</v>
      </c>
      <c r="F334" s="219" t="s">
        <v>983</v>
      </c>
      <c r="G334" s="219"/>
      <c r="H334" s="219"/>
      <c r="I334" s="219"/>
      <c r="J334" s="137" t="s">
        <v>322</v>
      </c>
      <c r="K334" s="138">
        <v>122</v>
      </c>
      <c r="L334" s="220"/>
      <c r="M334" s="220"/>
      <c r="N334" s="220">
        <f t="shared" ref="N334:N365" si="100">ROUND(L334*K334,2)</f>
        <v>0</v>
      </c>
      <c r="O334" s="220"/>
      <c r="P334" s="220"/>
      <c r="Q334" s="220"/>
      <c r="R334" s="139"/>
      <c r="T334" s="140" t="s">
        <v>5</v>
      </c>
      <c r="U334" s="38" t="s">
        <v>42</v>
      </c>
      <c r="V334" s="141">
        <v>0.36499999999999999</v>
      </c>
      <c r="W334" s="141">
        <f t="shared" ref="W334:W365" si="101">V334*K334</f>
        <v>44.53</v>
      </c>
      <c r="X334" s="141">
        <v>1.8000000000000001E-4</v>
      </c>
      <c r="Y334" s="141">
        <f t="shared" ref="Y334:Y365" si="102">X334*K334</f>
        <v>2.196E-2</v>
      </c>
      <c r="Z334" s="141">
        <v>0</v>
      </c>
      <c r="AA334" s="142">
        <f t="shared" ref="AA334:AA365" si="103">Z334*K334</f>
        <v>0</v>
      </c>
      <c r="AR334" s="19" t="s">
        <v>331</v>
      </c>
      <c r="AT334" s="19" t="s">
        <v>268</v>
      </c>
      <c r="AU334" s="19" t="s">
        <v>102</v>
      </c>
      <c r="AY334" s="19" t="s">
        <v>267</v>
      </c>
      <c r="BE334" s="143">
        <f t="shared" ref="BE334:BE365" si="104">IF(U334="základná",N334,0)</f>
        <v>0</v>
      </c>
      <c r="BF334" s="143">
        <f t="shared" ref="BF334:BF365" si="105">IF(U334="znížená",N334,0)</f>
        <v>0</v>
      </c>
      <c r="BG334" s="143">
        <f t="shared" ref="BG334:BG365" si="106">IF(U334="zákl. prenesená",N334,0)</f>
        <v>0</v>
      </c>
      <c r="BH334" s="143">
        <f t="shared" ref="BH334:BH365" si="107">IF(U334="zníž. prenesená",N334,0)</f>
        <v>0</v>
      </c>
      <c r="BI334" s="143">
        <f t="shared" ref="BI334:BI365" si="108">IF(U334="nulová",N334,0)</f>
        <v>0</v>
      </c>
      <c r="BJ334" s="19" t="s">
        <v>102</v>
      </c>
      <c r="BK334" s="143">
        <f t="shared" ref="BK334:BK365" si="109">ROUND(L334*K334,2)</f>
        <v>0</v>
      </c>
      <c r="BL334" s="19" t="s">
        <v>331</v>
      </c>
      <c r="BM334" s="19" t="s">
        <v>984</v>
      </c>
    </row>
    <row r="335" spans="2:65" s="1" customFormat="1" ht="25.5" customHeight="1">
      <c r="B335" s="134"/>
      <c r="C335" s="144" t="s">
        <v>985</v>
      </c>
      <c r="D335" s="144" t="s">
        <v>315</v>
      </c>
      <c r="E335" s="145" t="s">
        <v>986</v>
      </c>
      <c r="F335" s="221" t="s">
        <v>987</v>
      </c>
      <c r="G335" s="221"/>
      <c r="H335" s="221"/>
      <c r="I335" s="221"/>
      <c r="J335" s="146" t="s">
        <v>374</v>
      </c>
      <c r="K335" s="147">
        <v>19</v>
      </c>
      <c r="L335" s="222"/>
      <c r="M335" s="222"/>
      <c r="N335" s="222">
        <f t="shared" si="100"/>
        <v>0</v>
      </c>
      <c r="O335" s="220"/>
      <c r="P335" s="220"/>
      <c r="Q335" s="220"/>
      <c r="R335" s="139"/>
      <c r="T335" s="140" t="s">
        <v>5</v>
      </c>
      <c r="U335" s="38" t="s">
        <v>42</v>
      </c>
      <c r="V335" s="141">
        <v>0</v>
      </c>
      <c r="W335" s="141">
        <f t="shared" si="101"/>
        <v>0</v>
      </c>
      <c r="X335" s="141">
        <v>4.6019999999999998E-2</v>
      </c>
      <c r="Y335" s="141">
        <f t="shared" si="102"/>
        <v>0.87437999999999994</v>
      </c>
      <c r="Z335" s="141">
        <v>0</v>
      </c>
      <c r="AA335" s="142">
        <f t="shared" si="103"/>
        <v>0</v>
      </c>
      <c r="AR335" s="19" t="s">
        <v>392</v>
      </c>
      <c r="AT335" s="19" t="s">
        <v>315</v>
      </c>
      <c r="AU335" s="19" t="s">
        <v>102</v>
      </c>
      <c r="AY335" s="19" t="s">
        <v>267</v>
      </c>
      <c r="BE335" s="143">
        <f t="shared" si="104"/>
        <v>0</v>
      </c>
      <c r="BF335" s="143">
        <f t="shared" si="105"/>
        <v>0</v>
      </c>
      <c r="BG335" s="143">
        <f t="shared" si="106"/>
        <v>0</v>
      </c>
      <c r="BH335" s="143">
        <f t="shared" si="107"/>
        <v>0</v>
      </c>
      <c r="BI335" s="143">
        <f t="shared" si="108"/>
        <v>0</v>
      </c>
      <c r="BJ335" s="19" t="s">
        <v>102</v>
      </c>
      <c r="BK335" s="143">
        <f t="shared" si="109"/>
        <v>0</v>
      </c>
      <c r="BL335" s="19" t="s">
        <v>331</v>
      </c>
      <c r="BM335" s="19" t="s">
        <v>988</v>
      </c>
    </row>
    <row r="336" spans="2:65" s="1" customFormat="1" ht="25.5" customHeight="1">
      <c r="B336" s="134"/>
      <c r="C336" s="144" t="s">
        <v>989</v>
      </c>
      <c r="D336" s="144" t="s">
        <v>315</v>
      </c>
      <c r="E336" s="145" t="s">
        <v>990</v>
      </c>
      <c r="F336" s="221" t="s">
        <v>991</v>
      </c>
      <c r="G336" s="221"/>
      <c r="H336" s="221"/>
      <c r="I336" s="221"/>
      <c r="J336" s="146" t="s">
        <v>374</v>
      </c>
      <c r="K336" s="147">
        <v>6</v>
      </c>
      <c r="L336" s="222"/>
      <c r="M336" s="222"/>
      <c r="N336" s="222">
        <f t="shared" si="100"/>
        <v>0</v>
      </c>
      <c r="O336" s="220"/>
      <c r="P336" s="220"/>
      <c r="Q336" s="220"/>
      <c r="R336" s="139"/>
      <c r="T336" s="140" t="s">
        <v>5</v>
      </c>
      <c r="U336" s="38" t="s">
        <v>42</v>
      </c>
      <c r="V336" s="141">
        <v>0</v>
      </c>
      <c r="W336" s="141">
        <f t="shared" si="101"/>
        <v>0</v>
      </c>
      <c r="X336" s="141">
        <v>4.6019999999999998E-2</v>
      </c>
      <c r="Y336" s="141">
        <f t="shared" si="102"/>
        <v>0.27611999999999998</v>
      </c>
      <c r="Z336" s="141">
        <v>0</v>
      </c>
      <c r="AA336" s="142">
        <f t="shared" si="103"/>
        <v>0</v>
      </c>
      <c r="AR336" s="19" t="s">
        <v>392</v>
      </c>
      <c r="AT336" s="19" t="s">
        <v>315</v>
      </c>
      <c r="AU336" s="19" t="s">
        <v>102</v>
      </c>
      <c r="AY336" s="19" t="s">
        <v>267</v>
      </c>
      <c r="BE336" s="143">
        <f t="shared" si="104"/>
        <v>0</v>
      </c>
      <c r="BF336" s="143">
        <f t="shared" si="105"/>
        <v>0</v>
      </c>
      <c r="BG336" s="143">
        <f t="shared" si="106"/>
        <v>0</v>
      </c>
      <c r="BH336" s="143">
        <f t="shared" si="107"/>
        <v>0</v>
      </c>
      <c r="BI336" s="143">
        <f t="shared" si="108"/>
        <v>0</v>
      </c>
      <c r="BJ336" s="19" t="s">
        <v>102</v>
      </c>
      <c r="BK336" s="143">
        <f t="shared" si="109"/>
        <v>0</v>
      </c>
      <c r="BL336" s="19" t="s">
        <v>331</v>
      </c>
      <c r="BM336" s="19" t="s">
        <v>992</v>
      </c>
    </row>
    <row r="337" spans="2:65" s="1" customFormat="1" ht="38.25" customHeight="1">
      <c r="B337" s="134"/>
      <c r="C337" s="144" t="s">
        <v>993</v>
      </c>
      <c r="D337" s="144" t="s">
        <v>315</v>
      </c>
      <c r="E337" s="145" t="s">
        <v>994</v>
      </c>
      <c r="F337" s="221" t="s">
        <v>995</v>
      </c>
      <c r="G337" s="221"/>
      <c r="H337" s="221"/>
      <c r="I337" s="221"/>
      <c r="J337" s="146" t="s">
        <v>374</v>
      </c>
      <c r="K337" s="147">
        <v>1</v>
      </c>
      <c r="L337" s="222"/>
      <c r="M337" s="222"/>
      <c r="N337" s="222">
        <f t="shared" si="100"/>
        <v>0</v>
      </c>
      <c r="O337" s="220"/>
      <c r="P337" s="220"/>
      <c r="Q337" s="220"/>
      <c r="R337" s="139"/>
      <c r="T337" s="140" t="s">
        <v>5</v>
      </c>
      <c r="U337" s="38" t="s">
        <v>42</v>
      </c>
      <c r="V337" s="141">
        <v>0</v>
      </c>
      <c r="W337" s="141">
        <f t="shared" si="101"/>
        <v>0</v>
      </c>
      <c r="X337" s="141">
        <v>4.6019999999999998E-2</v>
      </c>
      <c r="Y337" s="141">
        <f t="shared" si="102"/>
        <v>4.6019999999999998E-2</v>
      </c>
      <c r="Z337" s="141">
        <v>0</v>
      </c>
      <c r="AA337" s="142">
        <f t="shared" si="103"/>
        <v>0</v>
      </c>
      <c r="AR337" s="19" t="s">
        <v>392</v>
      </c>
      <c r="AT337" s="19" t="s">
        <v>315</v>
      </c>
      <c r="AU337" s="19" t="s">
        <v>102</v>
      </c>
      <c r="AY337" s="19" t="s">
        <v>267</v>
      </c>
      <c r="BE337" s="143">
        <f t="shared" si="104"/>
        <v>0</v>
      </c>
      <c r="BF337" s="143">
        <f t="shared" si="105"/>
        <v>0</v>
      </c>
      <c r="BG337" s="143">
        <f t="shared" si="106"/>
        <v>0</v>
      </c>
      <c r="BH337" s="143">
        <f t="shared" si="107"/>
        <v>0</v>
      </c>
      <c r="BI337" s="143">
        <f t="shared" si="108"/>
        <v>0</v>
      </c>
      <c r="BJ337" s="19" t="s">
        <v>102</v>
      </c>
      <c r="BK337" s="143">
        <f t="shared" si="109"/>
        <v>0</v>
      </c>
      <c r="BL337" s="19" t="s">
        <v>331</v>
      </c>
      <c r="BM337" s="19" t="s">
        <v>996</v>
      </c>
    </row>
    <row r="338" spans="2:65" s="1" customFormat="1" ht="25.5" customHeight="1">
      <c r="B338" s="134"/>
      <c r="C338" s="144" t="s">
        <v>997</v>
      </c>
      <c r="D338" s="144" t="s">
        <v>315</v>
      </c>
      <c r="E338" s="145" t="s">
        <v>998</v>
      </c>
      <c r="F338" s="221" t="s">
        <v>999</v>
      </c>
      <c r="G338" s="221"/>
      <c r="H338" s="221"/>
      <c r="I338" s="221"/>
      <c r="J338" s="146" t="s">
        <v>374</v>
      </c>
      <c r="K338" s="147">
        <v>3</v>
      </c>
      <c r="L338" s="222"/>
      <c r="M338" s="222"/>
      <c r="N338" s="222">
        <f t="shared" si="100"/>
        <v>0</v>
      </c>
      <c r="O338" s="220"/>
      <c r="P338" s="220"/>
      <c r="Q338" s="220"/>
      <c r="R338" s="139"/>
      <c r="T338" s="140" t="s">
        <v>5</v>
      </c>
      <c r="U338" s="38" t="s">
        <v>42</v>
      </c>
      <c r="V338" s="141">
        <v>0</v>
      </c>
      <c r="W338" s="141">
        <f t="shared" si="101"/>
        <v>0</v>
      </c>
      <c r="X338" s="141">
        <v>4.6019999999999998E-2</v>
      </c>
      <c r="Y338" s="141">
        <f t="shared" si="102"/>
        <v>0.13805999999999999</v>
      </c>
      <c r="Z338" s="141">
        <v>0</v>
      </c>
      <c r="AA338" s="142">
        <f t="shared" si="103"/>
        <v>0</v>
      </c>
      <c r="AR338" s="19" t="s">
        <v>392</v>
      </c>
      <c r="AT338" s="19" t="s">
        <v>315</v>
      </c>
      <c r="AU338" s="19" t="s">
        <v>102</v>
      </c>
      <c r="AY338" s="19" t="s">
        <v>267</v>
      </c>
      <c r="BE338" s="143">
        <f t="shared" si="104"/>
        <v>0</v>
      </c>
      <c r="BF338" s="143">
        <f t="shared" si="105"/>
        <v>0</v>
      </c>
      <c r="BG338" s="143">
        <f t="shared" si="106"/>
        <v>0</v>
      </c>
      <c r="BH338" s="143">
        <f t="shared" si="107"/>
        <v>0</v>
      </c>
      <c r="BI338" s="143">
        <f t="shared" si="108"/>
        <v>0</v>
      </c>
      <c r="BJ338" s="19" t="s">
        <v>102</v>
      </c>
      <c r="BK338" s="143">
        <f t="shared" si="109"/>
        <v>0</v>
      </c>
      <c r="BL338" s="19" t="s">
        <v>331</v>
      </c>
      <c r="BM338" s="19" t="s">
        <v>1000</v>
      </c>
    </row>
    <row r="339" spans="2:65" s="1" customFormat="1" ht="38.25" customHeight="1">
      <c r="B339" s="134"/>
      <c r="C339" s="144" t="s">
        <v>1001</v>
      </c>
      <c r="D339" s="144" t="s">
        <v>315</v>
      </c>
      <c r="E339" s="145" t="s">
        <v>1002</v>
      </c>
      <c r="F339" s="221" t="s">
        <v>1003</v>
      </c>
      <c r="G339" s="221"/>
      <c r="H339" s="221"/>
      <c r="I339" s="221"/>
      <c r="J339" s="146" t="s">
        <v>374</v>
      </c>
      <c r="K339" s="147">
        <v>2</v>
      </c>
      <c r="L339" s="222"/>
      <c r="M339" s="222"/>
      <c r="N339" s="222">
        <f t="shared" si="100"/>
        <v>0</v>
      </c>
      <c r="O339" s="220"/>
      <c r="P339" s="220"/>
      <c r="Q339" s="220"/>
      <c r="R339" s="139"/>
      <c r="T339" s="140" t="s">
        <v>5</v>
      </c>
      <c r="U339" s="38" t="s">
        <v>42</v>
      </c>
      <c r="V339" s="141">
        <v>0</v>
      </c>
      <c r="W339" s="141">
        <f t="shared" si="101"/>
        <v>0</v>
      </c>
      <c r="X339" s="141">
        <v>4.6019999999999998E-2</v>
      </c>
      <c r="Y339" s="141">
        <f t="shared" si="102"/>
        <v>9.2039999999999997E-2</v>
      </c>
      <c r="Z339" s="141">
        <v>0</v>
      </c>
      <c r="AA339" s="142">
        <f t="shared" si="103"/>
        <v>0</v>
      </c>
      <c r="AR339" s="19" t="s">
        <v>392</v>
      </c>
      <c r="AT339" s="19" t="s">
        <v>315</v>
      </c>
      <c r="AU339" s="19" t="s">
        <v>102</v>
      </c>
      <c r="AY339" s="19" t="s">
        <v>267</v>
      </c>
      <c r="BE339" s="143">
        <f t="shared" si="104"/>
        <v>0</v>
      </c>
      <c r="BF339" s="143">
        <f t="shared" si="105"/>
        <v>0</v>
      </c>
      <c r="BG339" s="143">
        <f t="shared" si="106"/>
        <v>0</v>
      </c>
      <c r="BH339" s="143">
        <f t="shared" si="107"/>
        <v>0</v>
      </c>
      <c r="BI339" s="143">
        <f t="shared" si="108"/>
        <v>0</v>
      </c>
      <c r="BJ339" s="19" t="s">
        <v>102</v>
      </c>
      <c r="BK339" s="143">
        <f t="shared" si="109"/>
        <v>0</v>
      </c>
      <c r="BL339" s="19" t="s">
        <v>331</v>
      </c>
      <c r="BM339" s="19" t="s">
        <v>1004</v>
      </c>
    </row>
    <row r="340" spans="2:65" s="1" customFormat="1" ht="38.25" customHeight="1">
      <c r="B340" s="134"/>
      <c r="C340" s="144" t="s">
        <v>1005</v>
      </c>
      <c r="D340" s="144" t="s">
        <v>315</v>
      </c>
      <c r="E340" s="145" t="s">
        <v>1006</v>
      </c>
      <c r="F340" s="221" t="s">
        <v>1007</v>
      </c>
      <c r="G340" s="221"/>
      <c r="H340" s="221"/>
      <c r="I340" s="221"/>
      <c r="J340" s="146" t="s">
        <v>374</v>
      </c>
      <c r="K340" s="147">
        <v>1</v>
      </c>
      <c r="L340" s="222"/>
      <c r="M340" s="222"/>
      <c r="N340" s="222">
        <f t="shared" si="100"/>
        <v>0</v>
      </c>
      <c r="O340" s="220"/>
      <c r="P340" s="220"/>
      <c r="Q340" s="220"/>
      <c r="R340" s="139"/>
      <c r="T340" s="140" t="s">
        <v>5</v>
      </c>
      <c r="U340" s="38" t="s">
        <v>42</v>
      </c>
      <c r="V340" s="141">
        <v>0</v>
      </c>
      <c r="W340" s="141">
        <f t="shared" si="101"/>
        <v>0</v>
      </c>
      <c r="X340" s="141">
        <v>0</v>
      </c>
      <c r="Y340" s="141">
        <f t="shared" si="102"/>
        <v>0</v>
      </c>
      <c r="Z340" s="141">
        <v>0</v>
      </c>
      <c r="AA340" s="142">
        <f t="shared" si="103"/>
        <v>0</v>
      </c>
      <c r="AR340" s="19" t="s">
        <v>392</v>
      </c>
      <c r="AT340" s="19" t="s">
        <v>315</v>
      </c>
      <c r="AU340" s="19" t="s">
        <v>102</v>
      </c>
      <c r="AY340" s="19" t="s">
        <v>267</v>
      </c>
      <c r="BE340" s="143">
        <f t="shared" si="104"/>
        <v>0</v>
      </c>
      <c r="BF340" s="143">
        <f t="shared" si="105"/>
        <v>0</v>
      </c>
      <c r="BG340" s="143">
        <f t="shared" si="106"/>
        <v>0</v>
      </c>
      <c r="BH340" s="143">
        <f t="shared" si="107"/>
        <v>0</v>
      </c>
      <c r="BI340" s="143">
        <f t="shared" si="108"/>
        <v>0</v>
      </c>
      <c r="BJ340" s="19" t="s">
        <v>102</v>
      </c>
      <c r="BK340" s="143">
        <f t="shared" si="109"/>
        <v>0</v>
      </c>
      <c r="BL340" s="19" t="s">
        <v>331</v>
      </c>
      <c r="BM340" s="19" t="s">
        <v>1008</v>
      </c>
    </row>
    <row r="341" spans="2:65" s="1" customFormat="1" ht="38.25" customHeight="1">
      <c r="B341" s="134"/>
      <c r="C341" s="144" t="s">
        <v>1009</v>
      </c>
      <c r="D341" s="144" t="s">
        <v>315</v>
      </c>
      <c r="E341" s="145" t="s">
        <v>1010</v>
      </c>
      <c r="F341" s="221" t="s">
        <v>1011</v>
      </c>
      <c r="G341" s="221"/>
      <c r="H341" s="221"/>
      <c r="I341" s="221"/>
      <c r="J341" s="146" t="s">
        <v>374</v>
      </c>
      <c r="K341" s="147">
        <v>1</v>
      </c>
      <c r="L341" s="222"/>
      <c r="M341" s="222"/>
      <c r="N341" s="222">
        <f t="shared" si="100"/>
        <v>0</v>
      </c>
      <c r="O341" s="220"/>
      <c r="P341" s="220"/>
      <c r="Q341" s="220"/>
      <c r="R341" s="139"/>
      <c r="T341" s="140" t="s">
        <v>5</v>
      </c>
      <c r="U341" s="38" t="s">
        <v>42</v>
      </c>
      <c r="V341" s="141">
        <v>0</v>
      </c>
      <c r="W341" s="141">
        <f t="shared" si="101"/>
        <v>0</v>
      </c>
      <c r="X341" s="141">
        <v>0</v>
      </c>
      <c r="Y341" s="141">
        <f t="shared" si="102"/>
        <v>0</v>
      </c>
      <c r="Z341" s="141">
        <v>0</v>
      </c>
      <c r="AA341" s="142">
        <f t="shared" si="103"/>
        <v>0</v>
      </c>
      <c r="AR341" s="19" t="s">
        <v>392</v>
      </c>
      <c r="AT341" s="19" t="s">
        <v>315</v>
      </c>
      <c r="AU341" s="19" t="s">
        <v>102</v>
      </c>
      <c r="AY341" s="19" t="s">
        <v>267</v>
      </c>
      <c r="BE341" s="143">
        <f t="shared" si="104"/>
        <v>0</v>
      </c>
      <c r="BF341" s="143">
        <f t="shared" si="105"/>
        <v>0</v>
      </c>
      <c r="BG341" s="143">
        <f t="shared" si="106"/>
        <v>0</v>
      </c>
      <c r="BH341" s="143">
        <f t="shared" si="107"/>
        <v>0</v>
      </c>
      <c r="BI341" s="143">
        <f t="shared" si="108"/>
        <v>0</v>
      </c>
      <c r="BJ341" s="19" t="s">
        <v>102</v>
      </c>
      <c r="BK341" s="143">
        <f t="shared" si="109"/>
        <v>0</v>
      </c>
      <c r="BL341" s="19" t="s">
        <v>331</v>
      </c>
      <c r="BM341" s="19" t="s">
        <v>1012</v>
      </c>
    </row>
    <row r="342" spans="2:65" s="1" customFormat="1" ht="16.5" customHeight="1">
      <c r="B342" s="134"/>
      <c r="C342" s="135" t="s">
        <v>1013</v>
      </c>
      <c r="D342" s="135" t="s">
        <v>268</v>
      </c>
      <c r="E342" s="136" t="s">
        <v>1014</v>
      </c>
      <c r="F342" s="219" t="s">
        <v>1015</v>
      </c>
      <c r="G342" s="219"/>
      <c r="H342" s="219"/>
      <c r="I342" s="219"/>
      <c r="J342" s="137" t="s">
        <v>374</v>
      </c>
      <c r="K342" s="138">
        <v>14</v>
      </c>
      <c r="L342" s="220"/>
      <c r="M342" s="220"/>
      <c r="N342" s="220">
        <f t="shared" si="100"/>
        <v>0</v>
      </c>
      <c r="O342" s="220"/>
      <c r="P342" s="220"/>
      <c r="Q342" s="220"/>
      <c r="R342" s="139"/>
      <c r="T342" s="140" t="s">
        <v>5</v>
      </c>
      <c r="U342" s="38" t="s">
        <v>42</v>
      </c>
      <c r="V342" s="141">
        <v>4.1550000000000002</v>
      </c>
      <c r="W342" s="141">
        <f t="shared" si="101"/>
        <v>58.17</v>
      </c>
      <c r="X342" s="141">
        <v>0</v>
      </c>
      <c r="Y342" s="141">
        <f t="shared" si="102"/>
        <v>0</v>
      </c>
      <c r="Z342" s="141">
        <v>0</v>
      </c>
      <c r="AA342" s="142">
        <f t="shared" si="103"/>
        <v>0</v>
      </c>
      <c r="AR342" s="19" t="s">
        <v>331</v>
      </c>
      <c r="AT342" s="19" t="s">
        <v>268</v>
      </c>
      <c r="AU342" s="19" t="s">
        <v>102</v>
      </c>
      <c r="AY342" s="19" t="s">
        <v>267</v>
      </c>
      <c r="BE342" s="143">
        <f t="shared" si="104"/>
        <v>0</v>
      </c>
      <c r="BF342" s="143">
        <f t="shared" si="105"/>
        <v>0</v>
      </c>
      <c r="BG342" s="143">
        <f t="shared" si="106"/>
        <v>0</v>
      </c>
      <c r="BH342" s="143">
        <f t="shared" si="107"/>
        <v>0</v>
      </c>
      <c r="BI342" s="143">
        <f t="shared" si="108"/>
        <v>0</v>
      </c>
      <c r="BJ342" s="19" t="s">
        <v>102</v>
      </c>
      <c r="BK342" s="143">
        <f t="shared" si="109"/>
        <v>0</v>
      </c>
      <c r="BL342" s="19" t="s">
        <v>331</v>
      </c>
      <c r="BM342" s="19" t="s">
        <v>1016</v>
      </c>
    </row>
    <row r="343" spans="2:65" s="1" customFormat="1" ht="25.5" customHeight="1">
      <c r="B343" s="134"/>
      <c r="C343" s="144" t="s">
        <v>1017</v>
      </c>
      <c r="D343" s="144" t="s">
        <v>315</v>
      </c>
      <c r="E343" s="145" t="s">
        <v>1018</v>
      </c>
      <c r="F343" s="221" t="s">
        <v>1019</v>
      </c>
      <c r="G343" s="221"/>
      <c r="H343" s="221"/>
      <c r="I343" s="221"/>
      <c r="J343" s="146" t="s">
        <v>374</v>
      </c>
      <c r="K343" s="147">
        <v>8</v>
      </c>
      <c r="L343" s="222"/>
      <c r="M343" s="222"/>
      <c r="N343" s="222">
        <f t="shared" si="100"/>
        <v>0</v>
      </c>
      <c r="O343" s="220"/>
      <c r="P343" s="220"/>
      <c r="Q343" s="220"/>
      <c r="R343" s="139"/>
      <c r="T343" s="140" t="s">
        <v>5</v>
      </c>
      <c r="U343" s="38" t="s">
        <v>42</v>
      </c>
      <c r="V343" s="141">
        <v>0</v>
      </c>
      <c r="W343" s="141">
        <f t="shared" si="101"/>
        <v>0</v>
      </c>
      <c r="X343" s="141">
        <v>0</v>
      </c>
      <c r="Y343" s="141">
        <f t="shared" si="102"/>
        <v>0</v>
      </c>
      <c r="Z343" s="141">
        <v>0</v>
      </c>
      <c r="AA343" s="142">
        <f t="shared" si="103"/>
        <v>0</v>
      </c>
      <c r="AR343" s="19" t="s">
        <v>392</v>
      </c>
      <c r="AT343" s="19" t="s">
        <v>315</v>
      </c>
      <c r="AU343" s="19" t="s">
        <v>102</v>
      </c>
      <c r="AY343" s="19" t="s">
        <v>267</v>
      </c>
      <c r="BE343" s="143">
        <f t="shared" si="104"/>
        <v>0</v>
      </c>
      <c r="BF343" s="143">
        <f t="shared" si="105"/>
        <v>0</v>
      </c>
      <c r="BG343" s="143">
        <f t="shared" si="106"/>
        <v>0</v>
      </c>
      <c r="BH343" s="143">
        <f t="shared" si="107"/>
        <v>0</v>
      </c>
      <c r="BI343" s="143">
        <f t="shared" si="108"/>
        <v>0</v>
      </c>
      <c r="BJ343" s="19" t="s">
        <v>102</v>
      </c>
      <c r="BK343" s="143">
        <f t="shared" si="109"/>
        <v>0</v>
      </c>
      <c r="BL343" s="19" t="s">
        <v>331</v>
      </c>
      <c r="BM343" s="19" t="s">
        <v>1020</v>
      </c>
    </row>
    <row r="344" spans="2:65" s="1" customFormat="1" ht="38.25" customHeight="1">
      <c r="B344" s="134"/>
      <c r="C344" s="144" t="s">
        <v>1021</v>
      </c>
      <c r="D344" s="144" t="s">
        <v>315</v>
      </c>
      <c r="E344" s="145" t="s">
        <v>1022</v>
      </c>
      <c r="F344" s="221" t="s">
        <v>1023</v>
      </c>
      <c r="G344" s="221"/>
      <c r="H344" s="221"/>
      <c r="I344" s="221"/>
      <c r="J344" s="146" t="s">
        <v>374</v>
      </c>
      <c r="K344" s="147">
        <v>6</v>
      </c>
      <c r="L344" s="222"/>
      <c r="M344" s="222"/>
      <c r="N344" s="222">
        <f t="shared" si="100"/>
        <v>0</v>
      </c>
      <c r="O344" s="220"/>
      <c r="P344" s="220"/>
      <c r="Q344" s="220"/>
      <c r="R344" s="139"/>
      <c r="T344" s="140" t="s">
        <v>5</v>
      </c>
      <c r="U344" s="38" t="s">
        <v>42</v>
      </c>
      <c r="V344" s="141">
        <v>0</v>
      </c>
      <c r="W344" s="141">
        <f t="shared" si="101"/>
        <v>0</v>
      </c>
      <c r="X344" s="141">
        <v>0</v>
      </c>
      <c r="Y344" s="141">
        <f t="shared" si="102"/>
        <v>0</v>
      </c>
      <c r="Z344" s="141">
        <v>0</v>
      </c>
      <c r="AA344" s="142">
        <f t="shared" si="103"/>
        <v>0</v>
      </c>
      <c r="AR344" s="19" t="s">
        <v>392</v>
      </c>
      <c r="AT344" s="19" t="s">
        <v>315</v>
      </c>
      <c r="AU344" s="19" t="s">
        <v>102</v>
      </c>
      <c r="AY344" s="19" t="s">
        <v>267</v>
      </c>
      <c r="BE344" s="143">
        <f t="shared" si="104"/>
        <v>0</v>
      </c>
      <c r="BF344" s="143">
        <f t="shared" si="105"/>
        <v>0</v>
      </c>
      <c r="BG344" s="143">
        <f t="shared" si="106"/>
        <v>0</v>
      </c>
      <c r="BH344" s="143">
        <f t="shared" si="107"/>
        <v>0</v>
      </c>
      <c r="BI344" s="143">
        <f t="shared" si="108"/>
        <v>0</v>
      </c>
      <c r="BJ344" s="19" t="s">
        <v>102</v>
      </c>
      <c r="BK344" s="143">
        <f t="shared" si="109"/>
        <v>0</v>
      </c>
      <c r="BL344" s="19" t="s">
        <v>331</v>
      </c>
      <c r="BM344" s="19" t="s">
        <v>1024</v>
      </c>
    </row>
    <row r="345" spans="2:65" s="1" customFormat="1" ht="38.25" customHeight="1">
      <c r="B345" s="134"/>
      <c r="C345" s="135" t="s">
        <v>1025</v>
      </c>
      <c r="D345" s="135" t="s">
        <v>268</v>
      </c>
      <c r="E345" s="136" t="s">
        <v>1026</v>
      </c>
      <c r="F345" s="219" t="s">
        <v>1027</v>
      </c>
      <c r="G345" s="219"/>
      <c r="H345" s="219"/>
      <c r="I345" s="219"/>
      <c r="J345" s="137" t="s">
        <v>374</v>
      </c>
      <c r="K345" s="138">
        <v>89</v>
      </c>
      <c r="L345" s="220"/>
      <c r="M345" s="220"/>
      <c r="N345" s="220">
        <f t="shared" si="100"/>
        <v>0</v>
      </c>
      <c r="O345" s="220"/>
      <c r="P345" s="220"/>
      <c r="Q345" s="220"/>
      <c r="R345" s="139"/>
      <c r="T345" s="140" t="s">
        <v>5</v>
      </c>
      <c r="U345" s="38" t="s">
        <v>42</v>
      </c>
      <c r="V345" s="141">
        <v>0.40766000000000002</v>
      </c>
      <c r="W345" s="141">
        <f t="shared" si="101"/>
        <v>36.281739999999999</v>
      </c>
      <c r="X345" s="141">
        <v>0</v>
      </c>
      <c r="Y345" s="141">
        <f t="shared" si="102"/>
        <v>0</v>
      </c>
      <c r="Z345" s="141">
        <v>0</v>
      </c>
      <c r="AA345" s="142">
        <f t="shared" si="103"/>
        <v>0</v>
      </c>
      <c r="AR345" s="19" t="s">
        <v>331</v>
      </c>
      <c r="AT345" s="19" t="s">
        <v>268</v>
      </c>
      <c r="AU345" s="19" t="s">
        <v>102</v>
      </c>
      <c r="AY345" s="19" t="s">
        <v>267</v>
      </c>
      <c r="BE345" s="143">
        <f t="shared" si="104"/>
        <v>0</v>
      </c>
      <c r="BF345" s="143">
        <f t="shared" si="105"/>
        <v>0</v>
      </c>
      <c r="BG345" s="143">
        <f t="shared" si="106"/>
        <v>0</v>
      </c>
      <c r="BH345" s="143">
        <f t="shared" si="107"/>
        <v>0</v>
      </c>
      <c r="BI345" s="143">
        <f t="shared" si="108"/>
        <v>0</v>
      </c>
      <c r="BJ345" s="19" t="s">
        <v>102</v>
      </c>
      <c r="BK345" s="143">
        <f t="shared" si="109"/>
        <v>0</v>
      </c>
      <c r="BL345" s="19" t="s">
        <v>331</v>
      </c>
      <c r="BM345" s="19" t="s">
        <v>1028</v>
      </c>
    </row>
    <row r="346" spans="2:65" s="1" customFormat="1" ht="38.25" customHeight="1">
      <c r="B346" s="134"/>
      <c r="C346" s="144" t="s">
        <v>1029</v>
      </c>
      <c r="D346" s="144" t="s">
        <v>315</v>
      </c>
      <c r="E346" s="145" t="s">
        <v>1030</v>
      </c>
      <c r="F346" s="221" t="s">
        <v>1031</v>
      </c>
      <c r="G346" s="221"/>
      <c r="H346" s="221"/>
      <c r="I346" s="221"/>
      <c r="J346" s="146" t="s">
        <v>374</v>
      </c>
      <c r="K346" s="147">
        <v>1</v>
      </c>
      <c r="L346" s="222"/>
      <c r="M346" s="222"/>
      <c r="N346" s="222">
        <f t="shared" si="100"/>
        <v>0</v>
      </c>
      <c r="O346" s="220"/>
      <c r="P346" s="220"/>
      <c r="Q346" s="220"/>
      <c r="R346" s="139"/>
      <c r="T346" s="140" t="s">
        <v>5</v>
      </c>
      <c r="U346" s="38" t="s">
        <v>42</v>
      </c>
      <c r="V346" s="141">
        <v>0</v>
      </c>
      <c r="W346" s="141">
        <f t="shared" si="101"/>
        <v>0</v>
      </c>
      <c r="X346" s="141">
        <v>0</v>
      </c>
      <c r="Y346" s="141">
        <f t="shared" si="102"/>
        <v>0</v>
      </c>
      <c r="Z346" s="141">
        <v>0</v>
      </c>
      <c r="AA346" s="142">
        <f t="shared" si="103"/>
        <v>0</v>
      </c>
      <c r="AR346" s="19" t="s">
        <v>392</v>
      </c>
      <c r="AT346" s="19" t="s">
        <v>315</v>
      </c>
      <c r="AU346" s="19" t="s">
        <v>102</v>
      </c>
      <c r="AY346" s="19" t="s">
        <v>267</v>
      </c>
      <c r="BE346" s="143">
        <f t="shared" si="104"/>
        <v>0</v>
      </c>
      <c r="BF346" s="143">
        <f t="shared" si="105"/>
        <v>0</v>
      </c>
      <c r="BG346" s="143">
        <f t="shared" si="106"/>
        <v>0</v>
      </c>
      <c r="BH346" s="143">
        <f t="shared" si="107"/>
        <v>0</v>
      </c>
      <c r="BI346" s="143">
        <f t="shared" si="108"/>
        <v>0</v>
      </c>
      <c r="BJ346" s="19" t="s">
        <v>102</v>
      </c>
      <c r="BK346" s="143">
        <f t="shared" si="109"/>
        <v>0</v>
      </c>
      <c r="BL346" s="19" t="s">
        <v>331</v>
      </c>
      <c r="BM346" s="19" t="s">
        <v>1032</v>
      </c>
    </row>
    <row r="347" spans="2:65" s="1" customFormat="1" ht="38.25" customHeight="1">
      <c r="B347" s="134"/>
      <c r="C347" s="144" t="s">
        <v>1033</v>
      </c>
      <c r="D347" s="144" t="s">
        <v>315</v>
      </c>
      <c r="E347" s="145" t="s">
        <v>1034</v>
      </c>
      <c r="F347" s="221" t="s">
        <v>1035</v>
      </c>
      <c r="G347" s="221"/>
      <c r="H347" s="221"/>
      <c r="I347" s="221"/>
      <c r="J347" s="146" t="s">
        <v>374</v>
      </c>
      <c r="K347" s="147">
        <v>5</v>
      </c>
      <c r="L347" s="222"/>
      <c r="M347" s="222"/>
      <c r="N347" s="222">
        <f t="shared" si="100"/>
        <v>0</v>
      </c>
      <c r="O347" s="220"/>
      <c r="P347" s="220"/>
      <c r="Q347" s="220"/>
      <c r="R347" s="139"/>
      <c r="T347" s="140" t="s">
        <v>5</v>
      </c>
      <c r="U347" s="38" t="s">
        <v>42</v>
      </c>
      <c r="V347" s="141">
        <v>0</v>
      </c>
      <c r="W347" s="141">
        <f t="shared" si="101"/>
        <v>0</v>
      </c>
      <c r="X347" s="141">
        <v>0</v>
      </c>
      <c r="Y347" s="141">
        <f t="shared" si="102"/>
        <v>0</v>
      </c>
      <c r="Z347" s="141">
        <v>0</v>
      </c>
      <c r="AA347" s="142">
        <f t="shared" si="103"/>
        <v>0</v>
      </c>
      <c r="AR347" s="19" t="s">
        <v>392</v>
      </c>
      <c r="AT347" s="19" t="s">
        <v>315</v>
      </c>
      <c r="AU347" s="19" t="s">
        <v>102</v>
      </c>
      <c r="AY347" s="19" t="s">
        <v>267</v>
      </c>
      <c r="BE347" s="143">
        <f t="shared" si="104"/>
        <v>0</v>
      </c>
      <c r="BF347" s="143">
        <f t="shared" si="105"/>
        <v>0</v>
      </c>
      <c r="BG347" s="143">
        <f t="shared" si="106"/>
        <v>0</v>
      </c>
      <c r="BH347" s="143">
        <f t="shared" si="107"/>
        <v>0</v>
      </c>
      <c r="BI347" s="143">
        <f t="shared" si="108"/>
        <v>0</v>
      </c>
      <c r="BJ347" s="19" t="s">
        <v>102</v>
      </c>
      <c r="BK347" s="143">
        <f t="shared" si="109"/>
        <v>0</v>
      </c>
      <c r="BL347" s="19" t="s">
        <v>331</v>
      </c>
      <c r="BM347" s="19" t="s">
        <v>1036</v>
      </c>
    </row>
    <row r="348" spans="2:65" s="1" customFormat="1" ht="38.25" customHeight="1">
      <c r="B348" s="134"/>
      <c r="C348" s="144" t="s">
        <v>1037</v>
      </c>
      <c r="D348" s="144" t="s">
        <v>315</v>
      </c>
      <c r="E348" s="145" t="s">
        <v>1038</v>
      </c>
      <c r="F348" s="221" t="s">
        <v>1039</v>
      </c>
      <c r="G348" s="221"/>
      <c r="H348" s="221"/>
      <c r="I348" s="221"/>
      <c r="J348" s="146" t="s">
        <v>374</v>
      </c>
      <c r="K348" s="147">
        <v>14</v>
      </c>
      <c r="L348" s="222"/>
      <c r="M348" s="222"/>
      <c r="N348" s="222">
        <f t="shared" si="100"/>
        <v>0</v>
      </c>
      <c r="O348" s="220"/>
      <c r="P348" s="220"/>
      <c r="Q348" s="220"/>
      <c r="R348" s="139"/>
      <c r="T348" s="140" t="s">
        <v>5</v>
      </c>
      <c r="U348" s="38" t="s">
        <v>42</v>
      </c>
      <c r="V348" s="141">
        <v>0</v>
      </c>
      <c r="W348" s="141">
        <f t="shared" si="101"/>
        <v>0</v>
      </c>
      <c r="X348" s="141">
        <v>0</v>
      </c>
      <c r="Y348" s="141">
        <f t="shared" si="102"/>
        <v>0</v>
      </c>
      <c r="Z348" s="141">
        <v>0</v>
      </c>
      <c r="AA348" s="142">
        <f t="shared" si="103"/>
        <v>0</v>
      </c>
      <c r="AR348" s="19" t="s">
        <v>392</v>
      </c>
      <c r="AT348" s="19" t="s">
        <v>315</v>
      </c>
      <c r="AU348" s="19" t="s">
        <v>102</v>
      </c>
      <c r="AY348" s="19" t="s">
        <v>267</v>
      </c>
      <c r="BE348" s="143">
        <f t="shared" si="104"/>
        <v>0</v>
      </c>
      <c r="BF348" s="143">
        <f t="shared" si="105"/>
        <v>0</v>
      </c>
      <c r="BG348" s="143">
        <f t="shared" si="106"/>
        <v>0</v>
      </c>
      <c r="BH348" s="143">
        <f t="shared" si="107"/>
        <v>0</v>
      </c>
      <c r="BI348" s="143">
        <f t="shared" si="108"/>
        <v>0</v>
      </c>
      <c r="BJ348" s="19" t="s">
        <v>102</v>
      </c>
      <c r="BK348" s="143">
        <f t="shared" si="109"/>
        <v>0</v>
      </c>
      <c r="BL348" s="19" t="s">
        <v>331</v>
      </c>
      <c r="BM348" s="19" t="s">
        <v>1040</v>
      </c>
    </row>
    <row r="349" spans="2:65" s="1" customFormat="1" ht="38.25" customHeight="1">
      <c r="B349" s="134"/>
      <c r="C349" s="144" t="s">
        <v>1041</v>
      </c>
      <c r="D349" s="144" t="s">
        <v>315</v>
      </c>
      <c r="E349" s="145" t="s">
        <v>1042</v>
      </c>
      <c r="F349" s="221" t="s">
        <v>1039</v>
      </c>
      <c r="G349" s="221"/>
      <c r="H349" s="221"/>
      <c r="I349" s="221"/>
      <c r="J349" s="146" t="s">
        <v>374</v>
      </c>
      <c r="K349" s="147">
        <v>6</v>
      </c>
      <c r="L349" s="222"/>
      <c r="M349" s="222"/>
      <c r="N349" s="222">
        <f t="shared" si="100"/>
        <v>0</v>
      </c>
      <c r="O349" s="220"/>
      <c r="P349" s="220"/>
      <c r="Q349" s="220"/>
      <c r="R349" s="139"/>
      <c r="T349" s="140" t="s">
        <v>5</v>
      </c>
      <c r="U349" s="38" t="s">
        <v>42</v>
      </c>
      <c r="V349" s="141">
        <v>0</v>
      </c>
      <c r="W349" s="141">
        <f t="shared" si="101"/>
        <v>0</v>
      </c>
      <c r="X349" s="141">
        <v>0</v>
      </c>
      <c r="Y349" s="141">
        <f t="shared" si="102"/>
        <v>0</v>
      </c>
      <c r="Z349" s="141">
        <v>0</v>
      </c>
      <c r="AA349" s="142">
        <f t="shared" si="103"/>
        <v>0</v>
      </c>
      <c r="AR349" s="19" t="s">
        <v>392</v>
      </c>
      <c r="AT349" s="19" t="s">
        <v>315</v>
      </c>
      <c r="AU349" s="19" t="s">
        <v>102</v>
      </c>
      <c r="AY349" s="19" t="s">
        <v>267</v>
      </c>
      <c r="BE349" s="143">
        <f t="shared" si="104"/>
        <v>0</v>
      </c>
      <c r="BF349" s="143">
        <f t="shared" si="105"/>
        <v>0</v>
      </c>
      <c r="BG349" s="143">
        <f t="shared" si="106"/>
        <v>0</v>
      </c>
      <c r="BH349" s="143">
        <f t="shared" si="107"/>
        <v>0</v>
      </c>
      <c r="BI349" s="143">
        <f t="shared" si="108"/>
        <v>0</v>
      </c>
      <c r="BJ349" s="19" t="s">
        <v>102</v>
      </c>
      <c r="BK349" s="143">
        <f t="shared" si="109"/>
        <v>0</v>
      </c>
      <c r="BL349" s="19" t="s">
        <v>331</v>
      </c>
      <c r="BM349" s="19" t="s">
        <v>1043</v>
      </c>
    </row>
    <row r="350" spans="2:65" s="1" customFormat="1" ht="38.25" customHeight="1">
      <c r="B350" s="134"/>
      <c r="C350" s="144" t="s">
        <v>1044</v>
      </c>
      <c r="D350" s="144" t="s">
        <v>315</v>
      </c>
      <c r="E350" s="145" t="s">
        <v>1045</v>
      </c>
      <c r="F350" s="221" t="s">
        <v>1046</v>
      </c>
      <c r="G350" s="221"/>
      <c r="H350" s="221"/>
      <c r="I350" s="221"/>
      <c r="J350" s="146" t="s">
        <v>374</v>
      </c>
      <c r="K350" s="147">
        <v>12</v>
      </c>
      <c r="L350" s="222"/>
      <c r="M350" s="222"/>
      <c r="N350" s="222">
        <f t="shared" si="100"/>
        <v>0</v>
      </c>
      <c r="O350" s="220"/>
      <c r="P350" s="220"/>
      <c r="Q350" s="220"/>
      <c r="R350" s="139"/>
      <c r="T350" s="140" t="s">
        <v>5</v>
      </c>
      <c r="U350" s="38" t="s">
        <v>42</v>
      </c>
      <c r="V350" s="141">
        <v>0</v>
      </c>
      <c r="W350" s="141">
        <f t="shared" si="101"/>
        <v>0</v>
      </c>
      <c r="X350" s="141">
        <v>0</v>
      </c>
      <c r="Y350" s="141">
        <f t="shared" si="102"/>
        <v>0</v>
      </c>
      <c r="Z350" s="141">
        <v>0</v>
      </c>
      <c r="AA350" s="142">
        <f t="shared" si="103"/>
        <v>0</v>
      </c>
      <c r="AR350" s="19" t="s">
        <v>392</v>
      </c>
      <c r="AT350" s="19" t="s">
        <v>315</v>
      </c>
      <c r="AU350" s="19" t="s">
        <v>102</v>
      </c>
      <c r="AY350" s="19" t="s">
        <v>267</v>
      </c>
      <c r="BE350" s="143">
        <f t="shared" si="104"/>
        <v>0</v>
      </c>
      <c r="BF350" s="143">
        <f t="shared" si="105"/>
        <v>0</v>
      </c>
      <c r="BG350" s="143">
        <f t="shared" si="106"/>
        <v>0</v>
      </c>
      <c r="BH350" s="143">
        <f t="shared" si="107"/>
        <v>0</v>
      </c>
      <c r="BI350" s="143">
        <f t="shared" si="108"/>
        <v>0</v>
      </c>
      <c r="BJ350" s="19" t="s">
        <v>102</v>
      </c>
      <c r="BK350" s="143">
        <f t="shared" si="109"/>
        <v>0</v>
      </c>
      <c r="BL350" s="19" t="s">
        <v>331</v>
      </c>
      <c r="BM350" s="19" t="s">
        <v>1047</v>
      </c>
    </row>
    <row r="351" spans="2:65" s="1" customFormat="1" ht="38.25" customHeight="1">
      <c r="B351" s="134"/>
      <c r="C351" s="144" t="s">
        <v>1048</v>
      </c>
      <c r="D351" s="144" t="s">
        <v>315</v>
      </c>
      <c r="E351" s="145" t="s">
        <v>1049</v>
      </c>
      <c r="F351" s="221" t="s">
        <v>1050</v>
      </c>
      <c r="G351" s="221"/>
      <c r="H351" s="221"/>
      <c r="I351" s="221"/>
      <c r="J351" s="146" t="s">
        <v>374</v>
      </c>
      <c r="K351" s="147">
        <v>6</v>
      </c>
      <c r="L351" s="222"/>
      <c r="M351" s="222"/>
      <c r="N351" s="222">
        <f t="shared" si="100"/>
        <v>0</v>
      </c>
      <c r="O351" s="220"/>
      <c r="P351" s="220"/>
      <c r="Q351" s="220"/>
      <c r="R351" s="139"/>
      <c r="T351" s="140" t="s">
        <v>5</v>
      </c>
      <c r="U351" s="38" t="s">
        <v>42</v>
      </c>
      <c r="V351" s="141">
        <v>0</v>
      </c>
      <c r="W351" s="141">
        <f t="shared" si="101"/>
        <v>0</v>
      </c>
      <c r="X351" s="141">
        <v>0</v>
      </c>
      <c r="Y351" s="141">
        <f t="shared" si="102"/>
        <v>0</v>
      </c>
      <c r="Z351" s="141">
        <v>0</v>
      </c>
      <c r="AA351" s="142">
        <f t="shared" si="103"/>
        <v>0</v>
      </c>
      <c r="AR351" s="19" t="s">
        <v>392</v>
      </c>
      <c r="AT351" s="19" t="s">
        <v>315</v>
      </c>
      <c r="AU351" s="19" t="s">
        <v>102</v>
      </c>
      <c r="AY351" s="19" t="s">
        <v>267</v>
      </c>
      <c r="BE351" s="143">
        <f t="shared" si="104"/>
        <v>0</v>
      </c>
      <c r="BF351" s="143">
        <f t="shared" si="105"/>
        <v>0</v>
      </c>
      <c r="BG351" s="143">
        <f t="shared" si="106"/>
        <v>0</v>
      </c>
      <c r="BH351" s="143">
        <f t="shared" si="107"/>
        <v>0</v>
      </c>
      <c r="BI351" s="143">
        <f t="shared" si="108"/>
        <v>0</v>
      </c>
      <c r="BJ351" s="19" t="s">
        <v>102</v>
      </c>
      <c r="BK351" s="143">
        <f t="shared" si="109"/>
        <v>0</v>
      </c>
      <c r="BL351" s="19" t="s">
        <v>331</v>
      </c>
      <c r="BM351" s="19" t="s">
        <v>1051</v>
      </c>
    </row>
    <row r="352" spans="2:65" s="1" customFormat="1" ht="38.25" customHeight="1">
      <c r="B352" s="134"/>
      <c r="C352" s="144" t="s">
        <v>1052</v>
      </c>
      <c r="D352" s="144" t="s">
        <v>315</v>
      </c>
      <c r="E352" s="145" t="s">
        <v>1053</v>
      </c>
      <c r="F352" s="221" t="s">
        <v>1054</v>
      </c>
      <c r="G352" s="221"/>
      <c r="H352" s="221"/>
      <c r="I352" s="221"/>
      <c r="J352" s="146" t="s">
        <v>374</v>
      </c>
      <c r="K352" s="147">
        <v>45</v>
      </c>
      <c r="L352" s="222"/>
      <c r="M352" s="222"/>
      <c r="N352" s="222">
        <f t="shared" si="100"/>
        <v>0</v>
      </c>
      <c r="O352" s="220"/>
      <c r="P352" s="220"/>
      <c r="Q352" s="220"/>
      <c r="R352" s="139"/>
      <c r="T352" s="140" t="s">
        <v>5</v>
      </c>
      <c r="U352" s="38" t="s">
        <v>42</v>
      </c>
      <c r="V352" s="141">
        <v>0</v>
      </c>
      <c r="W352" s="141">
        <f t="shared" si="101"/>
        <v>0</v>
      </c>
      <c r="X352" s="141">
        <v>0</v>
      </c>
      <c r="Y352" s="141">
        <f t="shared" si="102"/>
        <v>0</v>
      </c>
      <c r="Z352" s="141">
        <v>0</v>
      </c>
      <c r="AA352" s="142">
        <f t="shared" si="103"/>
        <v>0</v>
      </c>
      <c r="AR352" s="19" t="s">
        <v>392</v>
      </c>
      <c r="AT352" s="19" t="s">
        <v>315</v>
      </c>
      <c r="AU352" s="19" t="s">
        <v>102</v>
      </c>
      <c r="AY352" s="19" t="s">
        <v>267</v>
      </c>
      <c r="BE352" s="143">
        <f t="shared" si="104"/>
        <v>0</v>
      </c>
      <c r="BF352" s="143">
        <f t="shared" si="105"/>
        <v>0</v>
      </c>
      <c r="BG352" s="143">
        <f t="shared" si="106"/>
        <v>0</v>
      </c>
      <c r="BH352" s="143">
        <f t="shared" si="107"/>
        <v>0</v>
      </c>
      <c r="BI352" s="143">
        <f t="shared" si="108"/>
        <v>0</v>
      </c>
      <c r="BJ352" s="19" t="s">
        <v>102</v>
      </c>
      <c r="BK352" s="143">
        <f t="shared" si="109"/>
        <v>0</v>
      </c>
      <c r="BL352" s="19" t="s">
        <v>331</v>
      </c>
      <c r="BM352" s="19" t="s">
        <v>1055</v>
      </c>
    </row>
    <row r="353" spans="2:65" s="1" customFormat="1" ht="25.5" customHeight="1">
      <c r="B353" s="134"/>
      <c r="C353" s="135" t="s">
        <v>1056</v>
      </c>
      <c r="D353" s="135" t="s">
        <v>268</v>
      </c>
      <c r="E353" s="136" t="s">
        <v>1057</v>
      </c>
      <c r="F353" s="219" t="s">
        <v>1058</v>
      </c>
      <c r="G353" s="219"/>
      <c r="H353" s="219"/>
      <c r="I353" s="219"/>
      <c r="J353" s="137" t="s">
        <v>374</v>
      </c>
      <c r="K353" s="138">
        <v>62</v>
      </c>
      <c r="L353" s="220"/>
      <c r="M353" s="220"/>
      <c r="N353" s="220">
        <f t="shared" si="100"/>
        <v>0</v>
      </c>
      <c r="O353" s="220"/>
      <c r="P353" s="220"/>
      <c r="Q353" s="220"/>
      <c r="R353" s="139"/>
      <c r="T353" s="140" t="s">
        <v>5</v>
      </c>
      <c r="U353" s="38" t="s">
        <v>42</v>
      </c>
      <c r="V353" s="141">
        <v>1.3281000000000001</v>
      </c>
      <c r="W353" s="141">
        <f t="shared" si="101"/>
        <v>82.342200000000005</v>
      </c>
      <c r="X353" s="141">
        <v>1.1999999999999999E-3</v>
      </c>
      <c r="Y353" s="141">
        <f t="shared" si="102"/>
        <v>7.4399999999999994E-2</v>
      </c>
      <c r="Z353" s="141">
        <v>0</v>
      </c>
      <c r="AA353" s="142">
        <f t="shared" si="103"/>
        <v>0</v>
      </c>
      <c r="AR353" s="19" t="s">
        <v>331</v>
      </c>
      <c r="AT353" s="19" t="s">
        <v>268</v>
      </c>
      <c r="AU353" s="19" t="s">
        <v>102</v>
      </c>
      <c r="AY353" s="19" t="s">
        <v>267</v>
      </c>
      <c r="BE353" s="143">
        <f t="shared" si="104"/>
        <v>0</v>
      </c>
      <c r="BF353" s="143">
        <f t="shared" si="105"/>
        <v>0</v>
      </c>
      <c r="BG353" s="143">
        <f t="shared" si="106"/>
        <v>0</v>
      </c>
      <c r="BH353" s="143">
        <f t="shared" si="107"/>
        <v>0</v>
      </c>
      <c r="BI353" s="143">
        <f t="shared" si="108"/>
        <v>0</v>
      </c>
      <c r="BJ353" s="19" t="s">
        <v>102</v>
      </c>
      <c r="BK353" s="143">
        <f t="shared" si="109"/>
        <v>0</v>
      </c>
      <c r="BL353" s="19" t="s">
        <v>331</v>
      </c>
      <c r="BM353" s="19" t="s">
        <v>1059</v>
      </c>
    </row>
    <row r="354" spans="2:65" s="1" customFormat="1" ht="38.25" customHeight="1">
      <c r="B354" s="134"/>
      <c r="C354" s="144" t="s">
        <v>1060</v>
      </c>
      <c r="D354" s="144" t="s">
        <v>315</v>
      </c>
      <c r="E354" s="145" t="s">
        <v>1061</v>
      </c>
      <c r="F354" s="221" t="s">
        <v>1062</v>
      </c>
      <c r="G354" s="221"/>
      <c r="H354" s="221"/>
      <c r="I354" s="221"/>
      <c r="J354" s="146" t="s">
        <v>374</v>
      </c>
      <c r="K354" s="147">
        <v>1</v>
      </c>
      <c r="L354" s="222"/>
      <c r="M354" s="222"/>
      <c r="N354" s="222">
        <f t="shared" si="100"/>
        <v>0</v>
      </c>
      <c r="O354" s="220"/>
      <c r="P354" s="220"/>
      <c r="Q354" s="220"/>
      <c r="R354" s="139"/>
      <c r="T354" s="140" t="s">
        <v>5</v>
      </c>
      <c r="U354" s="38" t="s">
        <v>42</v>
      </c>
      <c r="V354" s="141">
        <v>0</v>
      </c>
      <c r="W354" s="141">
        <f t="shared" si="101"/>
        <v>0</v>
      </c>
      <c r="X354" s="141">
        <v>0</v>
      </c>
      <c r="Y354" s="141">
        <f t="shared" si="102"/>
        <v>0</v>
      </c>
      <c r="Z354" s="141">
        <v>0</v>
      </c>
      <c r="AA354" s="142">
        <f t="shared" si="103"/>
        <v>0</v>
      </c>
      <c r="AR354" s="19" t="s">
        <v>392</v>
      </c>
      <c r="AT354" s="19" t="s">
        <v>315</v>
      </c>
      <c r="AU354" s="19" t="s">
        <v>102</v>
      </c>
      <c r="AY354" s="19" t="s">
        <v>267</v>
      </c>
      <c r="BE354" s="143">
        <f t="shared" si="104"/>
        <v>0</v>
      </c>
      <c r="BF354" s="143">
        <f t="shared" si="105"/>
        <v>0</v>
      </c>
      <c r="BG354" s="143">
        <f t="shared" si="106"/>
        <v>0</v>
      </c>
      <c r="BH354" s="143">
        <f t="shared" si="107"/>
        <v>0</v>
      </c>
      <c r="BI354" s="143">
        <f t="shared" si="108"/>
        <v>0</v>
      </c>
      <c r="BJ354" s="19" t="s">
        <v>102</v>
      </c>
      <c r="BK354" s="143">
        <f t="shared" si="109"/>
        <v>0</v>
      </c>
      <c r="BL354" s="19" t="s">
        <v>331</v>
      </c>
      <c r="BM354" s="19" t="s">
        <v>1063</v>
      </c>
    </row>
    <row r="355" spans="2:65" s="1" customFormat="1" ht="38.25" customHeight="1">
      <c r="B355" s="134"/>
      <c r="C355" s="144" t="s">
        <v>1064</v>
      </c>
      <c r="D355" s="144" t="s">
        <v>315</v>
      </c>
      <c r="E355" s="145" t="s">
        <v>1065</v>
      </c>
      <c r="F355" s="221" t="s">
        <v>1066</v>
      </c>
      <c r="G355" s="221"/>
      <c r="H355" s="221"/>
      <c r="I355" s="221"/>
      <c r="J355" s="146" t="s">
        <v>374</v>
      </c>
      <c r="K355" s="147">
        <v>1</v>
      </c>
      <c r="L355" s="222"/>
      <c r="M355" s="222"/>
      <c r="N355" s="222">
        <f t="shared" si="100"/>
        <v>0</v>
      </c>
      <c r="O355" s="220"/>
      <c r="P355" s="220"/>
      <c r="Q355" s="220"/>
      <c r="R355" s="139"/>
      <c r="T355" s="140" t="s">
        <v>5</v>
      </c>
      <c r="U355" s="38" t="s">
        <v>42</v>
      </c>
      <c r="V355" s="141">
        <v>0</v>
      </c>
      <c r="W355" s="141">
        <f t="shared" si="101"/>
        <v>0</v>
      </c>
      <c r="X355" s="141">
        <v>0</v>
      </c>
      <c r="Y355" s="141">
        <f t="shared" si="102"/>
        <v>0</v>
      </c>
      <c r="Z355" s="141">
        <v>0</v>
      </c>
      <c r="AA355" s="142">
        <f t="shared" si="103"/>
        <v>0</v>
      </c>
      <c r="AR355" s="19" t="s">
        <v>392</v>
      </c>
      <c r="AT355" s="19" t="s">
        <v>315</v>
      </c>
      <c r="AU355" s="19" t="s">
        <v>102</v>
      </c>
      <c r="AY355" s="19" t="s">
        <v>267</v>
      </c>
      <c r="BE355" s="143">
        <f t="shared" si="104"/>
        <v>0</v>
      </c>
      <c r="BF355" s="143">
        <f t="shared" si="105"/>
        <v>0</v>
      </c>
      <c r="BG355" s="143">
        <f t="shared" si="106"/>
        <v>0</v>
      </c>
      <c r="BH355" s="143">
        <f t="shared" si="107"/>
        <v>0</v>
      </c>
      <c r="BI355" s="143">
        <f t="shared" si="108"/>
        <v>0</v>
      </c>
      <c r="BJ355" s="19" t="s">
        <v>102</v>
      </c>
      <c r="BK355" s="143">
        <f t="shared" si="109"/>
        <v>0</v>
      </c>
      <c r="BL355" s="19" t="s">
        <v>331</v>
      </c>
      <c r="BM355" s="19" t="s">
        <v>1067</v>
      </c>
    </row>
    <row r="356" spans="2:65" s="1" customFormat="1" ht="38.25" customHeight="1">
      <c r="B356" s="134"/>
      <c r="C356" s="144" t="s">
        <v>1068</v>
      </c>
      <c r="D356" s="144" t="s">
        <v>315</v>
      </c>
      <c r="E356" s="145" t="s">
        <v>1069</v>
      </c>
      <c r="F356" s="221" t="s">
        <v>1070</v>
      </c>
      <c r="G356" s="221"/>
      <c r="H356" s="221"/>
      <c r="I356" s="221"/>
      <c r="J356" s="146" t="s">
        <v>374</v>
      </c>
      <c r="K356" s="147">
        <v>1</v>
      </c>
      <c r="L356" s="222"/>
      <c r="M356" s="222"/>
      <c r="N356" s="222">
        <f t="shared" si="100"/>
        <v>0</v>
      </c>
      <c r="O356" s="220"/>
      <c r="P356" s="220"/>
      <c r="Q356" s="220"/>
      <c r="R356" s="139"/>
      <c r="T356" s="140" t="s">
        <v>5</v>
      </c>
      <c r="U356" s="38" t="s">
        <v>42</v>
      </c>
      <c r="V356" s="141">
        <v>0</v>
      </c>
      <c r="W356" s="141">
        <f t="shared" si="101"/>
        <v>0</v>
      </c>
      <c r="X356" s="141">
        <v>0</v>
      </c>
      <c r="Y356" s="141">
        <f t="shared" si="102"/>
        <v>0</v>
      </c>
      <c r="Z356" s="141">
        <v>0</v>
      </c>
      <c r="AA356" s="142">
        <f t="shared" si="103"/>
        <v>0</v>
      </c>
      <c r="AR356" s="19" t="s">
        <v>392</v>
      </c>
      <c r="AT356" s="19" t="s">
        <v>315</v>
      </c>
      <c r="AU356" s="19" t="s">
        <v>102</v>
      </c>
      <c r="AY356" s="19" t="s">
        <v>267</v>
      </c>
      <c r="BE356" s="143">
        <f t="shared" si="104"/>
        <v>0</v>
      </c>
      <c r="BF356" s="143">
        <f t="shared" si="105"/>
        <v>0</v>
      </c>
      <c r="BG356" s="143">
        <f t="shared" si="106"/>
        <v>0</v>
      </c>
      <c r="BH356" s="143">
        <f t="shared" si="107"/>
        <v>0</v>
      </c>
      <c r="BI356" s="143">
        <f t="shared" si="108"/>
        <v>0</v>
      </c>
      <c r="BJ356" s="19" t="s">
        <v>102</v>
      </c>
      <c r="BK356" s="143">
        <f t="shared" si="109"/>
        <v>0</v>
      </c>
      <c r="BL356" s="19" t="s">
        <v>331</v>
      </c>
      <c r="BM356" s="19" t="s">
        <v>1071</v>
      </c>
    </row>
    <row r="357" spans="2:65" s="1" customFormat="1" ht="38.25" customHeight="1">
      <c r="B357" s="134"/>
      <c r="C357" s="144" t="s">
        <v>1072</v>
      </c>
      <c r="D357" s="144" t="s">
        <v>315</v>
      </c>
      <c r="E357" s="145" t="s">
        <v>1073</v>
      </c>
      <c r="F357" s="221" t="s">
        <v>1074</v>
      </c>
      <c r="G357" s="221"/>
      <c r="H357" s="221"/>
      <c r="I357" s="221"/>
      <c r="J357" s="146" t="s">
        <v>374</v>
      </c>
      <c r="K357" s="147">
        <v>2</v>
      </c>
      <c r="L357" s="222"/>
      <c r="M357" s="222"/>
      <c r="N357" s="222">
        <f t="shared" si="100"/>
        <v>0</v>
      </c>
      <c r="O357" s="220"/>
      <c r="P357" s="220"/>
      <c r="Q357" s="220"/>
      <c r="R357" s="139"/>
      <c r="T357" s="140" t="s">
        <v>5</v>
      </c>
      <c r="U357" s="38" t="s">
        <v>42</v>
      </c>
      <c r="V357" s="141">
        <v>0</v>
      </c>
      <c r="W357" s="141">
        <f t="shared" si="101"/>
        <v>0</v>
      </c>
      <c r="X357" s="141">
        <v>0</v>
      </c>
      <c r="Y357" s="141">
        <f t="shared" si="102"/>
        <v>0</v>
      </c>
      <c r="Z357" s="141">
        <v>0</v>
      </c>
      <c r="AA357" s="142">
        <f t="shared" si="103"/>
        <v>0</v>
      </c>
      <c r="AR357" s="19" t="s">
        <v>392</v>
      </c>
      <c r="AT357" s="19" t="s">
        <v>315</v>
      </c>
      <c r="AU357" s="19" t="s">
        <v>102</v>
      </c>
      <c r="AY357" s="19" t="s">
        <v>267</v>
      </c>
      <c r="BE357" s="143">
        <f t="shared" si="104"/>
        <v>0</v>
      </c>
      <c r="BF357" s="143">
        <f t="shared" si="105"/>
        <v>0</v>
      </c>
      <c r="BG357" s="143">
        <f t="shared" si="106"/>
        <v>0</v>
      </c>
      <c r="BH357" s="143">
        <f t="shared" si="107"/>
        <v>0</v>
      </c>
      <c r="BI357" s="143">
        <f t="shared" si="108"/>
        <v>0</v>
      </c>
      <c r="BJ357" s="19" t="s">
        <v>102</v>
      </c>
      <c r="BK357" s="143">
        <f t="shared" si="109"/>
        <v>0</v>
      </c>
      <c r="BL357" s="19" t="s">
        <v>331</v>
      </c>
      <c r="BM357" s="19" t="s">
        <v>1075</v>
      </c>
    </row>
    <row r="358" spans="2:65" s="1" customFormat="1" ht="38.25" customHeight="1">
      <c r="B358" s="134"/>
      <c r="C358" s="144" t="s">
        <v>1076</v>
      </c>
      <c r="D358" s="144" t="s">
        <v>315</v>
      </c>
      <c r="E358" s="145" t="s">
        <v>1077</v>
      </c>
      <c r="F358" s="221" t="s">
        <v>1078</v>
      </c>
      <c r="G358" s="221"/>
      <c r="H358" s="221"/>
      <c r="I358" s="221"/>
      <c r="J358" s="146" t="s">
        <v>374</v>
      </c>
      <c r="K358" s="147">
        <v>3</v>
      </c>
      <c r="L358" s="222"/>
      <c r="M358" s="222"/>
      <c r="N358" s="222">
        <f t="shared" si="100"/>
        <v>0</v>
      </c>
      <c r="O358" s="220"/>
      <c r="P358" s="220"/>
      <c r="Q358" s="220"/>
      <c r="R358" s="139"/>
      <c r="T358" s="140" t="s">
        <v>5</v>
      </c>
      <c r="U358" s="38" t="s">
        <v>42</v>
      </c>
      <c r="V358" s="141">
        <v>0</v>
      </c>
      <c r="W358" s="141">
        <f t="shared" si="101"/>
        <v>0</v>
      </c>
      <c r="X358" s="141">
        <v>0</v>
      </c>
      <c r="Y358" s="141">
        <f t="shared" si="102"/>
        <v>0</v>
      </c>
      <c r="Z358" s="141">
        <v>0</v>
      </c>
      <c r="AA358" s="142">
        <f t="shared" si="103"/>
        <v>0</v>
      </c>
      <c r="AR358" s="19" t="s">
        <v>392</v>
      </c>
      <c r="AT358" s="19" t="s">
        <v>315</v>
      </c>
      <c r="AU358" s="19" t="s">
        <v>102</v>
      </c>
      <c r="AY358" s="19" t="s">
        <v>267</v>
      </c>
      <c r="BE358" s="143">
        <f t="shared" si="104"/>
        <v>0</v>
      </c>
      <c r="BF358" s="143">
        <f t="shared" si="105"/>
        <v>0</v>
      </c>
      <c r="BG358" s="143">
        <f t="shared" si="106"/>
        <v>0</v>
      </c>
      <c r="BH358" s="143">
        <f t="shared" si="107"/>
        <v>0</v>
      </c>
      <c r="BI358" s="143">
        <f t="shared" si="108"/>
        <v>0</v>
      </c>
      <c r="BJ358" s="19" t="s">
        <v>102</v>
      </c>
      <c r="BK358" s="143">
        <f t="shared" si="109"/>
        <v>0</v>
      </c>
      <c r="BL358" s="19" t="s">
        <v>331</v>
      </c>
      <c r="BM358" s="19" t="s">
        <v>1079</v>
      </c>
    </row>
    <row r="359" spans="2:65" s="1" customFormat="1" ht="38.25" customHeight="1">
      <c r="B359" s="134"/>
      <c r="C359" s="144" t="s">
        <v>1080</v>
      </c>
      <c r="D359" s="144" t="s">
        <v>315</v>
      </c>
      <c r="E359" s="145" t="s">
        <v>1081</v>
      </c>
      <c r="F359" s="221" t="s">
        <v>1082</v>
      </c>
      <c r="G359" s="221"/>
      <c r="H359" s="221"/>
      <c r="I359" s="221"/>
      <c r="J359" s="146" t="s">
        <v>374</v>
      </c>
      <c r="K359" s="147">
        <v>2</v>
      </c>
      <c r="L359" s="222"/>
      <c r="M359" s="222"/>
      <c r="N359" s="222">
        <f t="shared" si="100"/>
        <v>0</v>
      </c>
      <c r="O359" s="220"/>
      <c r="P359" s="220"/>
      <c r="Q359" s="220"/>
      <c r="R359" s="139"/>
      <c r="T359" s="140" t="s">
        <v>5</v>
      </c>
      <c r="U359" s="38" t="s">
        <v>42</v>
      </c>
      <c r="V359" s="141">
        <v>0</v>
      </c>
      <c r="W359" s="141">
        <f t="shared" si="101"/>
        <v>0</v>
      </c>
      <c r="X359" s="141">
        <v>0</v>
      </c>
      <c r="Y359" s="141">
        <f t="shared" si="102"/>
        <v>0</v>
      </c>
      <c r="Z359" s="141">
        <v>0</v>
      </c>
      <c r="AA359" s="142">
        <f t="shared" si="103"/>
        <v>0</v>
      </c>
      <c r="AR359" s="19" t="s">
        <v>392</v>
      </c>
      <c r="AT359" s="19" t="s">
        <v>315</v>
      </c>
      <c r="AU359" s="19" t="s">
        <v>102</v>
      </c>
      <c r="AY359" s="19" t="s">
        <v>267</v>
      </c>
      <c r="BE359" s="143">
        <f t="shared" si="104"/>
        <v>0</v>
      </c>
      <c r="BF359" s="143">
        <f t="shared" si="105"/>
        <v>0</v>
      </c>
      <c r="BG359" s="143">
        <f t="shared" si="106"/>
        <v>0</v>
      </c>
      <c r="BH359" s="143">
        <f t="shared" si="107"/>
        <v>0</v>
      </c>
      <c r="BI359" s="143">
        <f t="shared" si="108"/>
        <v>0</v>
      </c>
      <c r="BJ359" s="19" t="s">
        <v>102</v>
      </c>
      <c r="BK359" s="143">
        <f t="shared" si="109"/>
        <v>0</v>
      </c>
      <c r="BL359" s="19" t="s">
        <v>331</v>
      </c>
      <c r="BM359" s="19" t="s">
        <v>1083</v>
      </c>
    </row>
    <row r="360" spans="2:65" s="1" customFormat="1" ht="38.25" customHeight="1">
      <c r="B360" s="134"/>
      <c r="C360" s="144" t="s">
        <v>1084</v>
      </c>
      <c r="D360" s="144" t="s">
        <v>315</v>
      </c>
      <c r="E360" s="145" t="s">
        <v>1085</v>
      </c>
      <c r="F360" s="221" t="s">
        <v>1086</v>
      </c>
      <c r="G360" s="221"/>
      <c r="H360" s="221"/>
      <c r="I360" s="221"/>
      <c r="J360" s="146" t="s">
        <v>374</v>
      </c>
      <c r="K360" s="147">
        <v>1</v>
      </c>
      <c r="L360" s="222"/>
      <c r="M360" s="222"/>
      <c r="N360" s="222">
        <f t="shared" si="100"/>
        <v>0</v>
      </c>
      <c r="O360" s="220"/>
      <c r="P360" s="220"/>
      <c r="Q360" s="220"/>
      <c r="R360" s="139"/>
      <c r="T360" s="140" t="s">
        <v>5</v>
      </c>
      <c r="U360" s="38" t="s">
        <v>42</v>
      </c>
      <c r="V360" s="141">
        <v>0</v>
      </c>
      <c r="W360" s="141">
        <f t="shared" si="101"/>
        <v>0</v>
      </c>
      <c r="X360" s="141">
        <v>0</v>
      </c>
      <c r="Y360" s="141">
        <f t="shared" si="102"/>
        <v>0</v>
      </c>
      <c r="Z360" s="141">
        <v>0</v>
      </c>
      <c r="AA360" s="142">
        <f t="shared" si="103"/>
        <v>0</v>
      </c>
      <c r="AR360" s="19" t="s">
        <v>392</v>
      </c>
      <c r="AT360" s="19" t="s">
        <v>315</v>
      </c>
      <c r="AU360" s="19" t="s">
        <v>102</v>
      </c>
      <c r="AY360" s="19" t="s">
        <v>267</v>
      </c>
      <c r="BE360" s="143">
        <f t="shared" si="104"/>
        <v>0</v>
      </c>
      <c r="BF360" s="143">
        <f t="shared" si="105"/>
        <v>0</v>
      </c>
      <c r="BG360" s="143">
        <f t="shared" si="106"/>
        <v>0</v>
      </c>
      <c r="BH360" s="143">
        <f t="shared" si="107"/>
        <v>0</v>
      </c>
      <c r="BI360" s="143">
        <f t="shared" si="108"/>
        <v>0</v>
      </c>
      <c r="BJ360" s="19" t="s">
        <v>102</v>
      </c>
      <c r="BK360" s="143">
        <f t="shared" si="109"/>
        <v>0</v>
      </c>
      <c r="BL360" s="19" t="s">
        <v>331</v>
      </c>
      <c r="BM360" s="19" t="s">
        <v>1087</v>
      </c>
    </row>
    <row r="361" spans="2:65" s="1" customFormat="1" ht="38.25" customHeight="1">
      <c r="B361" s="134"/>
      <c r="C361" s="144" t="s">
        <v>1088</v>
      </c>
      <c r="D361" s="144" t="s">
        <v>315</v>
      </c>
      <c r="E361" s="145" t="s">
        <v>1089</v>
      </c>
      <c r="F361" s="221" t="s">
        <v>1090</v>
      </c>
      <c r="G361" s="221"/>
      <c r="H361" s="221"/>
      <c r="I361" s="221"/>
      <c r="J361" s="146" t="s">
        <v>374</v>
      </c>
      <c r="K361" s="147">
        <v>2</v>
      </c>
      <c r="L361" s="222"/>
      <c r="M361" s="222"/>
      <c r="N361" s="222">
        <f t="shared" si="100"/>
        <v>0</v>
      </c>
      <c r="O361" s="220"/>
      <c r="P361" s="220"/>
      <c r="Q361" s="220"/>
      <c r="R361" s="139"/>
      <c r="T361" s="140" t="s">
        <v>5</v>
      </c>
      <c r="U361" s="38" t="s">
        <v>42</v>
      </c>
      <c r="V361" s="141">
        <v>0</v>
      </c>
      <c r="W361" s="141">
        <f t="shared" si="101"/>
        <v>0</v>
      </c>
      <c r="X361" s="141">
        <v>0</v>
      </c>
      <c r="Y361" s="141">
        <f t="shared" si="102"/>
        <v>0</v>
      </c>
      <c r="Z361" s="141">
        <v>0</v>
      </c>
      <c r="AA361" s="142">
        <f t="shared" si="103"/>
        <v>0</v>
      </c>
      <c r="AR361" s="19" t="s">
        <v>392</v>
      </c>
      <c r="AT361" s="19" t="s">
        <v>315</v>
      </c>
      <c r="AU361" s="19" t="s">
        <v>102</v>
      </c>
      <c r="AY361" s="19" t="s">
        <v>267</v>
      </c>
      <c r="BE361" s="143">
        <f t="shared" si="104"/>
        <v>0</v>
      </c>
      <c r="BF361" s="143">
        <f t="shared" si="105"/>
        <v>0</v>
      </c>
      <c r="BG361" s="143">
        <f t="shared" si="106"/>
        <v>0</v>
      </c>
      <c r="BH361" s="143">
        <f t="shared" si="107"/>
        <v>0</v>
      </c>
      <c r="BI361" s="143">
        <f t="shared" si="108"/>
        <v>0</v>
      </c>
      <c r="BJ361" s="19" t="s">
        <v>102</v>
      </c>
      <c r="BK361" s="143">
        <f t="shared" si="109"/>
        <v>0</v>
      </c>
      <c r="BL361" s="19" t="s">
        <v>331</v>
      </c>
      <c r="BM361" s="19" t="s">
        <v>1091</v>
      </c>
    </row>
    <row r="362" spans="2:65" s="1" customFormat="1" ht="38.25" customHeight="1">
      <c r="B362" s="134"/>
      <c r="C362" s="144" t="s">
        <v>1092</v>
      </c>
      <c r="D362" s="144" t="s">
        <v>315</v>
      </c>
      <c r="E362" s="145" t="s">
        <v>1093</v>
      </c>
      <c r="F362" s="221" t="s">
        <v>1082</v>
      </c>
      <c r="G362" s="221"/>
      <c r="H362" s="221"/>
      <c r="I362" s="221"/>
      <c r="J362" s="146" t="s">
        <v>374</v>
      </c>
      <c r="K362" s="147">
        <v>13</v>
      </c>
      <c r="L362" s="222"/>
      <c r="M362" s="222"/>
      <c r="N362" s="222">
        <f t="shared" si="100"/>
        <v>0</v>
      </c>
      <c r="O362" s="220"/>
      <c r="P362" s="220"/>
      <c r="Q362" s="220"/>
      <c r="R362" s="139"/>
      <c r="T362" s="140" t="s">
        <v>5</v>
      </c>
      <c r="U362" s="38" t="s">
        <v>42</v>
      </c>
      <c r="V362" s="141">
        <v>0</v>
      </c>
      <c r="W362" s="141">
        <f t="shared" si="101"/>
        <v>0</v>
      </c>
      <c r="X362" s="141">
        <v>0</v>
      </c>
      <c r="Y362" s="141">
        <f t="shared" si="102"/>
        <v>0</v>
      </c>
      <c r="Z362" s="141">
        <v>0</v>
      </c>
      <c r="AA362" s="142">
        <f t="shared" si="103"/>
        <v>0</v>
      </c>
      <c r="AR362" s="19" t="s">
        <v>392</v>
      </c>
      <c r="AT362" s="19" t="s">
        <v>315</v>
      </c>
      <c r="AU362" s="19" t="s">
        <v>102</v>
      </c>
      <c r="AY362" s="19" t="s">
        <v>267</v>
      </c>
      <c r="BE362" s="143">
        <f t="shared" si="104"/>
        <v>0</v>
      </c>
      <c r="BF362" s="143">
        <f t="shared" si="105"/>
        <v>0</v>
      </c>
      <c r="BG362" s="143">
        <f t="shared" si="106"/>
        <v>0</v>
      </c>
      <c r="BH362" s="143">
        <f t="shared" si="107"/>
        <v>0</v>
      </c>
      <c r="BI362" s="143">
        <f t="shared" si="108"/>
        <v>0</v>
      </c>
      <c r="BJ362" s="19" t="s">
        <v>102</v>
      </c>
      <c r="BK362" s="143">
        <f t="shared" si="109"/>
        <v>0</v>
      </c>
      <c r="BL362" s="19" t="s">
        <v>331</v>
      </c>
      <c r="BM362" s="19" t="s">
        <v>1094</v>
      </c>
    </row>
    <row r="363" spans="2:65" s="1" customFormat="1" ht="38.25" customHeight="1">
      <c r="B363" s="134"/>
      <c r="C363" s="144" t="s">
        <v>1095</v>
      </c>
      <c r="D363" s="144" t="s">
        <v>315</v>
      </c>
      <c r="E363" s="145" t="s">
        <v>1096</v>
      </c>
      <c r="F363" s="221" t="s">
        <v>1097</v>
      </c>
      <c r="G363" s="221"/>
      <c r="H363" s="221"/>
      <c r="I363" s="221"/>
      <c r="J363" s="146" t="s">
        <v>374</v>
      </c>
      <c r="K363" s="147">
        <v>1</v>
      </c>
      <c r="L363" s="222"/>
      <c r="M363" s="222"/>
      <c r="N363" s="222">
        <f t="shared" si="100"/>
        <v>0</v>
      </c>
      <c r="O363" s="220"/>
      <c r="P363" s="220"/>
      <c r="Q363" s="220"/>
      <c r="R363" s="139"/>
      <c r="T363" s="140" t="s">
        <v>5</v>
      </c>
      <c r="U363" s="38" t="s">
        <v>42</v>
      </c>
      <c r="V363" s="141">
        <v>0</v>
      </c>
      <c r="W363" s="141">
        <f t="shared" si="101"/>
        <v>0</v>
      </c>
      <c r="X363" s="141">
        <v>0</v>
      </c>
      <c r="Y363" s="141">
        <f t="shared" si="102"/>
        <v>0</v>
      </c>
      <c r="Z363" s="141">
        <v>0</v>
      </c>
      <c r="AA363" s="142">
        <f t="shared" si="103"/>
        <v>0</v>
      </c>
      <c r="AR363" s="19" t="s">
        <v>392</v>
      </c>
      <c r="AT363" s="19" t="s">
        <v>315</v>
      </c>
      <c r="AU363" s="19" t="s">
        <v>102</v>
      </c>
      <c r="AY363" s="19" t="s">
        <v>267</v>
      </c>
      <c r="BE363" s="143">
        <f t="shared" si="104"/>
        <v>0</v>
      </c>
      <c r="BF363" s="143">
        <f t="shared" si="105"/>
        <v>0</v>
      </c>
      <c r="BG363" s="143">
        <f t="shared" si="106"/>
        <v>0</v>
      </c>
      <c r="BH363" s="143">
        <f t="shared" si="107"/>
        <v>0</v>
      </c>
      <c r="BI363" s="143">
        <f t="shared" si="108"/>
        <v>0</v>
      </c>
      <c r="BJ363" s="19" t="s">
        <v>102</v>
      </c>
      <c r="BK363" s="143">
        <f t="shared" si="109"/>
        <v>0</v>
      </c>
      <c r="BL363" s="19" t="s">
        <v>331</v>
      </c>
      <c r="BM363" s="19" t="s">
        <v>1098</v>
      </c>
    </row>
    <row r="364" spans="2:65" s="1" customFormat="1" ht="38.25" customHeight="1">
      <c r="B364" s="134"/>
      <c r="C364" s="144" t="s">
        <v>1099</v>
      </c>
      <c r="D364" s="144" t="s">
        <v>315</v>
      </c>
      <c r="E364" s="145" t="s">
        <v>1100</v>
      </c>
      <c r="F364" s="221" t="s">
        <v>1101</v>
      </c>
      <c r="G364" s="221"/>
      <c r="H364" s="221"/>
      <c r="I364" s="221"/>
      <c r="J364" s="146" t="s">
        <v>374</v>
      </c>
      <c r="K364" s="147">
        <v>2</v>
      </c>
      <c r="L364" s="222"/>
      <c r="M364" s="222"/>
      <c r="N364" s="222">
        <f t="shared" si="100"/>
        <v>0</v>
      </c>
      <c r="O364" s="220"/>
      <c r="P364" s="220"/>
      <c r="Q364" s="220"/>
      <c r="R364" s="139"/>
      <c r="T364" s="140" t="s">
        <v>5</v>
      </c>
      <c r="U364" s="38" t="s">
        <v>42</v>
      </c>
      <c r="V364" s="141">
        <v>0</v>
      </c>
      <c r="W364" s="141">
        <f t="shared" si="101"/>
        <v>0</v>
      </c>
      <c r="X364" s="141">
        <v>0</v>
      </c>
      <c r="Y364" s="141">
        <f t="shared" si="102"/>
        <v>0</v>
      </c>
      <c r="Z364" s="141">
        <v>0</v>
      </c>
      <c r="AA364" s="142">
        <f t="shared" si="103"/>
        <v>0</v>
      </c>
      <c r="AR364" s="19" t="s">
        <v>392</v>
      </c>
      <c r="AT364" s="19" t="s">
        <v>315</v>
      </c>
      <c r="AU364" s="19" t="s">
        <v>102</v>
      </c>
      <c r="AY364" s="19" t="s">
        <v>267</v>
      </c>
      <c r="BE364" s="143">
        <f t="shared" si="104"/>
        <v>0</v>
      </c>
      <c r="BF364" s="143">
        <f t="shared" si="105"/>
        <v>0</v>
      </c>
      <c r="BG364" s="143">
        <f t="shared" si="106"/>
        <v>0</v>
      </c>
      <c r="BH364" s="143">
        <f t="shared" si="107"/>
        <v>0</v>
      </c>
      <c r="BI364" s="143">
        <f t="shared" si="108"/>
        <v>0</v>
      </c>
      <c r="BJ364" s="19" t="s">
        <v>102</v>
      </c>
      <c r="BK364" s="143">
        <f t="shared" si="109"/>
        <v>0</v>
      </c>
      <c r="BL364" s="19" t="s">
        <v>331</v>
      </c>
      <c r="BM364" s="19" t="s">
        <v>1102</v>
      </c>
    </row>
    <row r="365" spans="2:65" s="1" customFormat="1" ht="38.25" customHeight="1">
      <c r="B365" s="134"/>
      <c r="C365" s="144" t="s">
        <v>1103</v>
      </c>
      <c r="D365" s="144" t="s">
        <v>315</v>
      </c>
      <c r="E365" s="145" t="s">
        <v>1104</v>
      </c>
      <c r="F365" s="221" t="s">
        <v>1105</v>
      </c>
      <c r="G365" s="221"/>
      <c r="H365" s="221"/>
      <c r="I365" s="221"/>
      <c r="J365" s="146" t="s">
        <v>374</v>
      </c>
      <c r="K365" s="147">
        <v>9</v>
      </c>
      <c r="L365" s="222"/>
      <c r="M365" s="222"/>
      <c r="N365" s="222">
        <f t="shared" si="100"/>
        <v>0</v>
      </c>
      <c r="O365" s="220"/>
      <c r="P365" s="220"/>
      <c r="Q365" s="220"/>
      <c r="R365" s="139"/>
      <c r="T365" s="140" t="s">
        <v>5</v>
      </c>
      <c r="U365" s="38" t="s">
        <v>42</v>
      </c>
      <c r="V365" s="141">
        <v>0</v>
      </c>
      <c r="W365" s="141">
        <f t="shared" si="101"/>
        <v>0</v>
      </c>
      <c r="X365" s="141">
        <v>0</v>
      </c>
      <c r="Y365" s="141">
        <f t="shared" si="102"/>
        <v>0</v>
      </c>
      <c r="Z365" s="141">
        <v>0</v>
      </c>
      <c r="AA365" s="142">
        <f t="shared" si="103"/>
        <v>0</v>
      </c>
      <c r="AR365" s="19" t="s">
        <v>392</v>
      </c>
      <c r="AT365" s="19" t="s">
        <v>315</v>
      </c>
      <c r="AU365" s="19" t="s">
        <v>102</v>
      </c>
      <c r="AY365" s="19" t="s">
        <v>267</v>
      </c>
      <c r="BE365" s="143">
        <f t="shared" si="104"/>
        <v>0</v>
      </c>
      <c r="BF365" s="143">
        <f t="shared" si="105"/>
        <v>0</v>
      </c>
      <c r="BG365" s="143">
        <f t="shared" si="106"/>
        <v>0</v>
      </c>
      <c r="BH365" s="143">
        <f t="shared" si="107"/>
        <v>0</v>
      </c>
      <c r="BI365" s="143">
        <f t="shared" si="108"/>
        <v>0</v>
      </c>
      <c r="BJ365" s="19" t="s">
        <v>102</v>
      </c>
      <c r="BK365" s="143">
        <f t="shared" si="109"/>
        <v>0</v>
      </c>
      <c r="BL365" s="19" t="s">
        <v>331</v>
      </c>
      <c r="BM365" s="19" t="s">
        <v>1106</v>
      </c>
    </row>
    <row r="366" spans="2:65" s="1" customFormat="1" ht="38.25" customHeight="1">
      <c r="B366" s="134"/>
      <c r="C366" s="144" t="s">
        <v>1107</v>
      </c>
      <c r="D366" s="144" t="s">
        <v>315</v>
      </c>
      <c r="E366" s="145" t="s">
        <v>1108</v>
      </c>
      <c r="F366" s="221" t="s">
        <v>1109</v>
      </c>
      <c r="G366" s="221"/>
      <c r="H366" s="221"/>
      <c r="I366" s="221"/>
      <c r="J366" s="146" t="s">
        <v>374</v>
      </c>
      <c r="K366" s="147">
        <v>1</v>
      </c>
      <c r="L366" s="222"/>
      <c r="M366" s="222"/>
      <c r="N366" s="222">
        <f t="shared" ref="N366:N384" si="110">ROUND(L366*K366,2)</f>
        <v>0</v>
      </c>
      <c r="O366" s="220"/>
      <c r="P366" s="220"/>
      <c r="Q366" s="220"/>
      <c r="R366" s="139"/>
      <c r="T366" s="140" t="s">
        <v>5</v>
      </c>
      <c r="U366" s="38" t="s">
        <v>42</v>
      </c>
      <c r="V366" s="141">
        <v>0</v>
      </c>
      <c r="W366" s="141">
        <f t="shared" ref="W366:W384" si="111">V366*K366</f>
        <v>0</v>
      </c>
      <c r="X366" s="141">
        <v>0</v>
      </c>
      <c r="Y366" s="141">
        <f t="shared" ref="Y366:Y384" si="112">X366*K366</f>
        <v>0</v>
      </c>
      <c r="Z366" s="141">
        <v>0</v>
      </c>
      <c r="AA366" s="142">
        <f t="shared" ref="AA366:AA384" si="113">Z366*K366</f>
        <v>0</v>
      </c>
      <c r="AR366" s="19" t="s">
        <v>392</v>
      </c>
      <c r="AT366" s="19" t="s">
        <v>315</v>
      </c>
      <c r="AU366" s="19" t="s">
        <v>102</v>
      </c>
      <c r="AY366" s="19" t="s">
        <v>267</v>
      </c>
      <c r="BE366" s="143">
        <f t="shared" ref="BE366:BE384" si="114">IF(U366="základná",N366,0)</f>
        <v>0</v>
      </c>
      <c r="BF366" s="143">
        <f t="shared" ref="BF366:BF384" si="115">IF(U366="znížená",N366,0)</f>
        <v>0</v>
      </c>
      <c r="BG366" s="143">
        <f t="shared" ref="BG366:BG384" si="116">IF(U366="zákl. prenesená",N366,0)</f>
        <v>0</v>
      </c>
      <c r="BH366" s="143">
        <f t="shared" ref="BH366:BH384" si="117">IF(U366="zníž. prenesená",N366,0)</f>
        <v>0</v>
      </c>
      <c r="BI366" s="143">
        <f t="shared" ref="BI366:BI384" si="118">IF(U366="nulová",N366,0)</f>
        <v>0</v>
      </c>
      <c r="BJ366" s="19" t="s">
        <v>102</v>
      </c>
      <c r="BK366" s="143">
        <f t="shared" ref="BK366:BK384" si="119">ROUND(L366*K366,2)</f>
        <v>0</v>
      </c>
      <c r="BL366" s="19" t="s">
        <v>331</v>
      </c>
      <c r="BM366" s="19" t="s">
        <v>1110</v>
      </c>
    </row>
    <row r="367" spans="2:65" s="1" customFormat="1" ht="38.25" customHeight="1">
      <c r="B367" s="134"/>
      <c r="C367" s="144" t="s">
        <v>1111</v>
      </c>
      <c r="D367" s="144" t="s">
        <v>315</v>
      </c>
      <c r="E367" s="145" t="s">
        <v>1112</v>
      </c>
      <c r="F367" s="221" t="s">
        <v>1113</v>
      </c>
      <c r="G367" s="221"/>
      <c r="H367" s="221"/>
      <c r="I367" s="221"/>
      <c r="J367" s="146" t="s">
        <v>374</v>
      </c>
      <c r="K367" s="147">
        <v>9</v>
      </c>
      <c r="L367" s="222"/>
      <c r="M367" s="222"/>
      <c r="N367" s="222">
        <f t="shared" si="110"/>
        <v>0</v>
      </c>
      <c r="O367" s="220"/>
      <c r="P367" s="220"/>
      <c r="Q367" s="220"/>
      <c r="R367" s="139"/>
      <c r="T367" s="140" t="s">
        <v>5</v>
      </c>
      <c r="U367" s="38" t="s">
        <v>42</v>
      </c>
      <c r="V367" s="141">
        <v>0</v>
      </c>
      <c r="W367" s="141">
        <f t="shared" si="111"/>
        <v>0</v>
      </c>
      <c r="X367" s="141">
        <v>0</v>
      </c>
      <c r="Y367" s="141">
        <f t="shared" si="112"/>
        <v>0</v>
      </c>
      <c r="Z367" s="141">
        <v>0</v>
      </c>
      <c r="AA367" s="142">
        <f t="shared" si="113"/>
        <v>0</v>
      </c>
      <c r="AR367" s="19" t="s">
        <v>392</v>
      </c>
      <c r="AT367" s="19" t="s">
        <v>315</v>
      </c>
      <c r="AU367" s="19" t="s">
        <v>102</v>
      </c>
      <c r="AY367" s="19" t="s">
        <v>267</v>
      </c>
      <c r="BE367" s="143">
        <f t="shared" si="114"/>
        <v>0</v>
      </c>
      <c r="BF367" s="143">
        <f t="shared" si="115"/>
        <v>0</v>
      </c>
      <c r="BG367" s="143">
        <f t="shared" si="116"/>
        <v>0</v>
      </c>
      <c r="BH367" s="143">
        <f t="shared" si="117"/>
        <v>0</v>
      </c>
      <c r="BI367" s="143">
        <f t="shared" si="118"/>
        <v>0</v>
      </c>
      <c r="BJ367" s="19" t="s">
        <v>102</v>
      </c>
      <c r="BK367" s="143">
        <f t="shared" si="119"/>
        <v>0</v>
      </c>
      <c r="BL367" s="19" t="s">
        <v>331</v>
      </c>
      <c r="BM367" s="19" t="s">
        <v>1114</v>
      </c>
    </row>
    <row r="368" spans="2:65" s="1" customFormat="1" ht="38.25" customHeight="1">
      <c r="B368" s="134"/>
      <c r="C368" s="144" t="s">
        <v>1115</v>
      </c>
      <c r="D368" s="144" t="s">
        <v>315</v>
      </c>
      <c r="E368" s="145" t="s">
        <v>1116</v>
      </c>
      <c r="F368" s="221" t="s">
        <v>1117</v>
      </c>
      <c r="G368" s="221"/>
      <c r="H368" s="221"/>
      <c r="I368" s="221"/>
      <c r="J368" s="146" t="s">
        <v>374</v>
      </c>
      <c r="K368" s="147">
        <v>2</v>
      </c>
      <c r="L368" s="222"/>
      <c r="M368" s="222"/>
      <c r="N368" s="222">
        <f t="shared" si="110"/>
        <v>0</v>
      </c>
      <c r="O368" s="220"/>
      <c r="P368" s="220"/>
      <c r="Q368" s="220"/>
      <c r="R368" s="139"/>
      <c r="T368" s="140" t="s">
        <v>5</v>
      </c>
      <c r="U368" s="38" t="s">
        <v>42</v>
      </c>
      <c r="V368" s="141">
        <v>0</v>
      </c>
      <c r="W368" s="141">
        <f t="shared" si="111"/>
        <v>0</v>
      </c>
      <c r="X368" s="141">
        <v>0</v>
      </c>
      <c r="Y368" s="141">
        <f t="shared" si="112"/>
        <v>0</v>
      </c>
      <c r="Z368" s="141">
        <v>0</v>
      </c>
      <c r="AA368" s="142">
        <f t="shared" si="113"/>
        <v>0</v>
      </c>
      <c r="AR368" s="19" t="s">
        <v>392</v>
      </c>
      <c r="AT368" s="19" t="s">
        <v>315</v>
      </c>
      <c r="AU368" s="19" t="s">
        <v>102</v>
      </c>
      <c r="AY368" s="19" t="s">
        <v>267</v>
      </c>
      <c r="BE368" s="143">
        <f t="shared" si="114"/>
        <v>0</v>
      </c>
      <c r="BF368" s="143">
        <f t="shared" si="115"/>
        <v>0</v>
      </c>
      <c r="BG368" s="143">
        <f t="shared" si="116"/>
        <v>0</v>
      </c>
      <c r="BH368" s="143">
        <f t="shared" si="117"/>
        <v>0</v>
      </c>
      <c r="BI368" s="143">
        <f t="shared" si="118"/>
        <v>0</v>
      </c>
      <c r="BJ368" s="19" t="s">
        <v>102</v>
      </c>
      <c r="BK368" s="143">
        <f t="shared" si="119"/>
        <v>0</v>
      </c>
      <c r="BL368" s="19" t="s">
        <v>331</v>
      </c>
      <c r="BM368" s="19" t="s">
        <v>1118</v>
      </c>
    </row>
    <row r="369" spans="2:65" s="1" customFormat="1" ht="38.25" customHeight="1">
      <c r="B369" s="134"/>
      <c r="C369" s="144" t="s">
        <v>1119</v>
      </c>
      <c r="D369" s="144" t="s">
        <v>315</v>
      </c>
      <c r="E369" s="145" t="s">
        <v>1120</v>
      </c>
      <c r="F369" s="221" t="s">
        <v>1121</v>
      </c>
      <c r="G369" s="221"/>
      <c r="H369" s="221"/>
      <c r="I369" s="221"/>
      <c r="J369" s="146" t="s">
        <v>374</v>
      </c>
      <c r="K369" s="147">
        <v>1</v>
      </c>
      <c r="L369" s="222"/>
      <c r="M369" s="222"/>
      <c r="N369" s="222">
        <f t="shared" si="110"/>
        <v>0</v>
      </c>
      <c r="O369" s="220"/>
      <c r="P369" s="220"/>
      <c r="Q369" s="220"/>
      <c r="R369" s="139"/>
      <c r="T369" s="140" t="s">
        <v>5</v>
      </c>
      <c r="U369" s="38" t="s">
        <v>42</v>
      </c>
      <c r="V369" s="141">
        <v>0</v>
      </c>
      <c r="W369" s="141">
        <f t="shared" si="111"/>
        <v>0</v>
      </c>
      <c r="X369" s="141">
        <v>0</v>
      </c>
      <c r="Y369" s="141">
        <f t="shared" si="112"/>
        <v>0</v>
      </c>
      <c r="Z369" s="141">
        <v>0</v>
      </c>
      <c r="AA369" s="142">
        <f t="shared" si="113"/>
        <v>0</v>
      </c>
      <c r="AR369" s="19" t="s">
        <v>392</v>
      </c>
      <c r="AT369" s="19" t="s">
        <v>315</v>
      </c>
      <c r="AU369" s="19" t="s">
        <v>102</v>
      </c>
      <c r="AY369" s="19" t="s">
        <v>267</v>
      </c>
      <c r="BE369" s="143">
        <f t="shared" si="114"/>
        <v>0</v>
      </c>
      <c r="BF369" s="143">
        <f t="shared" si="115"/>
        <v>0</v>
      </c>
      <c r="BG369" s="143">
        <f t="shared" si="116"/>
        <v>0</v>
      </c>
      <c r="BH369" s="143">
        <f t="shared" si="117"/>
        <v>0</v>
      </c>
      <c r="BI369" s="143">
        <f t="shared" si="118"/>
        <v>0</v>
      </c>
      <c r="BJ369" s="19" t="s">
        <v>102</v>
      </c>
      <c r="BK369" s="143">
        <f t="shared" si="119"/>
        <v>0</v>
      </c>
      <c r="BL369" s="19" t="s">
        <v>331</v>
      </c>
      <c r="BM369" s="19" t="s">
        <v>1122</v>
      </c>
    </row>
    <row r="370" spans="2:65" s="1" customFormat="1" ht="38.25" customHeight="1">
      <c r="B370" s="134"/>
      <c r="C370" s="144" t="s">
        <v>1123</v>
      </c>
      <c r="D370" s="144" t="s">
        <v>315</v>
      </c>
      <c r="E370" s="145" t="s">
        <v>1124</v>
      </c>
      <c r="F370" s="221" t="s">
        <v>1125</v>
      </c>
      <c r="G370" s="221"/>
      <c r="H370" s="221"/>
      <c r="I370" s="221"/>
      <c r="J370" s="146" t="s">
        <v>374</v>
      </c>
      <c r="K370" s="147">
        <v>2</v>
      </c>
      <c r="L370" s="222"/>
      <c r="M370" s="222"/>
      <c r="N370" s="222">
        <f t="shared" si="110"/>
        <v>0</v>
      </c>
      <c r="O370" s="220"/>
      <c r="P370" s="220"/>
      <c r="Q370" s="220"/>
      <c r="R370" s="139"/>
      <c r="T370" s="140" t="s">
        <v>5</v>
      </c>
      <c r="U370" s="38" t="s">
        <v>42</v>
      </c>
      <c r="V370" s="141">
        <v>0</v>
      </c>
      <c r="W370" s="141">
        <f t="shared" si="111"/>
        <v>0</v>
      </c>
      <c r="X370" s="141">
        <v>0</v>
      </c>
      <c r="Y370" s="141">
        <f t="shared" si="112"/>
        <v>0</v>
      </c>
      <c r="Z370" s="141">
        <v>0</v>
      </c>
      <c r="AA370" s="142">
        <f t="shared" si="113"/>
        <v>0</v>
      </c>
      <c r="AR370" s="19" t="s">
        <v>392</v>
      </c>
      <c r="AT370" s="19" t="s">
        <v>315</v>
      </c>
      <c r="AU370" s="19" t="s">
        <v>102</v>
      </c>
      <c r="AY370" s="19" t="s">
        <v>267</v>
      </c>
      <c r="BE370" s="143">
        <f t="shared" si="114"/>
        <v>0</v>
      </c>
      <c r="BF370" s="143">
        <f t="shared" si="115"/>
        <v>0</v>
      </c>
      <c r="BG370" s="143">
        <f t="shared" si="116"/>
        <v>0</v>
      </c>
      <c r="BH370" s="143">
        <f t="shared" si="117"/>
        <v>0</v>
      </c>
      <c r="BI370" s="143">
        <f t="shared" si="118"/>
        <v>0</v>
      </c>
      <c r="BJ370" s="19" t="s">
        <v>102</v>
      </c>
      <c r="BK370" s="143">
        <f t="shared" si="119"/>
        <v>0</v>
      </c>
      <c r="BL370" s="19" t="s">
        <v>331</v>
      </c>
      <c r="BM370" s="19" t="s">
        <v>1126</v>
      </c>
    </row>
    <row r="371" spans="2:65" s="1" customFormat="1" ht="38.25" customHeight="1">
      <c r="B371" s="134"/>
      <c r="C371" s="144" t="s">
        <v>1127</v>
      </c>
      <c r="D371" s="144" t="s">
        <v>315</v>
      </c>
      <c r="E371" s="145" t="s">
        <v>1128</v>
      </c>
      <c r="F371" s="221" t="s">
        <v>1129</v>
      </c>
      <c r="G371" s="221"/>
      <c r="H371" s="221"/>
      <c r="I371" s="221"/>
      <c r="J371" s="146" t="s">
        <v>374</v>
      </c>
      <c r="K371" s="147">
        <v>2</v>
      </c>
      <c r="L371" s="222"/>
      <c r="M371" s="222"/>
      <c r="N371" s="222">
        <f t="shared" si="110"/>
        <v>0</v>
      </c>
      <c r="O371" s="220"/>
      <c r="P371" s="220"/>
      <c r="Q371" s="220"/>
      <c r="R371" s="139"/>
      <c r="T371" s="140" t="s">
        <v>5</v>
      </c>
      <c r="U371" s="38" t="s">
        <v>42</v>
      </c>
      <c r="V371" s="141">
        <v>0</v>
      </c>
      <c r="W371" s="141">
        <f t="shared" si="111"/>
        <v>0</v>
      </c>
      <c r="X371" s="141">
        <v>0</v>
      </c>
      <c r="Y371" s="141">
        <f t="shared" si="112"/>
        <v>0</v>
      </c>
      <c r="Z371" s="141">
        <v>0</v>
      </c>
      <c r="AA371" s="142">
        <f t="shared" si="113"/>
        <v>0</v>
      </c>
      <c r="AR371" s="19" t="s">
        <v>392</v>
      </c>
      <c r="AT371" s="19" t="s">
        <v>315</v>
      </c>
      <c r="AU371" s="19" t="s">
        <v>102</v>
      </c>
      <c r="AY371" s="19" t="s">
        <v>267</v>
      </c>
      <c r="BE371" s="143">
        <f t="shared" si="114"/>
        <v>0</v>
      </c>
      <c r="BF371" s="143">
        <f t="shared" si="115"/>
        <v>0</v>
      </c>
      <c r="BG371" s="143">
        <f t="shared" si="116"/>
        <v>0</v>
      </c>
      <c r="BH371" s="143">
        <f t="shared" si="117"/>
        <v>0</v>
      </c>
      <c r="BI371" s="143">
        <f t="shared" si="118"/>
        <v>0</v>
      </c>
      <c r="BJ371" s="19" t="s">
        <v>102</v>
      </c>
      <c r="BK371" s="143">
        <f t="shared" si="119"/>
        <v>0</v>
      </c>
      <c r="BL371" s="19" t="s">
        <v>331</v>
      </c>
      <c r="BM371" s="19" t="s">
        <v>1130</v>
      </c>
    </row>
    <row r="372" spans="2:65" s="1" customFormat="1" ht="38.25" customHeight="1">
      <c r="B372" s="134"/>
      <c r="C372" s="144" t="s">
        <v>1131</v>
      </c>
      <c r="D372" s="144" t="s">
        <v>315</v>
      </c>
      <c r="E372" s="145" t="s">
        <v>1132</v>
      </c>
      <c r="F372" s="221" t="s">
        <v>1133</v>
      </c>
      <c r="G372" s="221"/>
      <c r="H372" s="221"/>
      <c r="I372" s="221"/>
      <c r="J372" s="146" t="s">
        <v>374</v>
      </c>
      <c r="K372" s="147">
        <v>1</v>
      </c>
      <c r="L372" s="222"/>
      <c r="M372" s="222"/>
      <c r="N372" s="222">
        <f t="shared" si="110"/>
        <v>0</v>
      </c>
      <c r="O372" s="220"/>
      <c r="P372" s="220"/>
      <c r="Q372" s="220"/>
      <c r="R372" s="139"/>
      <c r="T372" s="140" t="s">
        <v>5</v>
      </c>
      <c r="U372" s="38" t="s">
        <v>42</v>
      </c>
      <c r="V372" s="141">
        <v>0</v>
      </c>
      <c r="W372" s="141">
        <f t="shared" si="111"/>
        <v>0</v>
      </c>
      <c r="X372" s="141">
        <v>0</v>
      </c>
      <c r="Y372" s="141">
        <f t="shared" si="112"/>
        <v>0</v>
      </c>
      <c r="Z372" s="141">
        <v>0</v>
      </c>
      <c r="AA372" s="142">
        <f t="shared" si="113"/>
        <v>0</v>
      </c>
      <c r="AR372" s="19" t="s">
        <v>392</v>
      </c>
      <c r="AT372" s="19" t="s">
        <v>315</v>
      </c>
      <c r="AU372" s="19" t="s">
        <v>102</v>
      </c>
      <c r="AY372" s="19" t="s">
        <v>267</v>
      </c>
      <c r="BE372" s="143">
        <f t="shared" si="114"/>
        <v>0</v>
      </c>
      <c r="BF372" s="143">
        <f t="shared" si="115"/>
        <v>0</v>
      </c>
      <c r="BG372" s="143">
        <f t="shared" si="116"/>
        <v>0</v>
      </c>
      <c r="BH372" s="143">
        <f t="shared" si="117"/>
        <v>0</v>
      </c>
      <c r="BI372" s="143">
        <f t="shared" si="118"/>
        <v>0</v>
      </c>
      <c r="BJ372" s="19" t="s">
        <v>102</v>
      </c>
      <c r="BK372" s="143">
        <f t="shared" si="119"/>
        <v>0</v>
      </c>
      <c r="BL372" s="19" t="s">
        <v>331</v>
      </c>
      <c r="BM372" s="19" t="s">
        <v>1134</v>
      </c>
    </row>
    <row r="373" spans="2:65" s="1" customFormat="1" ht="25.5" customHeight="1">
      <c r="B373" s="134"/>
      <c r="C373" s="144" t="s">
        <v>1135</v>
      </c>
      <c r="D373" s="144" t="s">
        <v>315</v>
      </c>
      <c r="E373" s="145" t="s">
        <v>1136</v>
      </c>
      <c r="F373" s="221" t="s">
        <v>1137</v>
      </c>
      <c r="G373" s="221"/>
      <c r="H373" s="221"/>
      <c r="I373" s="221"/>
      <c r="J373" s="146" t="s">
        <v>374</v>
      </c>
      <c r="K373" s="147">
        <v>4</v>
      </c>
      <c r="L373" s="222"/>
      <c r="M373" s="222"/>
      <c r="N373" s="222">
        <f t="shared" si="110"/>
        <v>0</v>
      </c>
      <c r="O373" s="220"/>
      <c r="P373" s="220"/>
      <c r="Q373" s="220"/>
      <c r="R373" s="139"/>
      <c r="T373" s="140" t="s">
        <v>5</v>
      </c>
      <c r="U373" s="38" t="s">
        <v>42</v>
      </c>
      <c r="V373" s="141">
        <v>0</v>
      </c>
      <c r="W373" s="141">
        <f t="shared" si="111"/>
        <v>0</v>
      </c>
      <c r="X373" s="141">
        <v>0</v>
      </c>
      <c r="Y373" s="141">
        <f t="shared" si="112"/>
        <v>0</v>
      </c>
      <c r="Z373" s="141">
        <v>0</v>
      </c>
      <c r="AA373" s="142">
        <f t="shared" si="113"/>
        <v>0</v>
      </c>
      <c r="AR373" s="19" t="s">
        <v>392</v>
      </c>
      <c r="AT373" s="19" t="s">
        <v>315</v>
      </c>
      <c r="AU373" s="19" t="s">
        <v>102</v>
      </c>
      <c r="AY373" s="19" t="s">
        <v>267</v>
      </c>
      <c r="BE373" s="143">
        <f t="shared" si="114"/>
        <v>0</v>
      </c>
      <c r="BF373" s="143">
        <f t="shared" si="115"/>
        <v>0</v>
      </c>
      <c r="BG373" s="143">
        <f t="shared" si="116"/>
        <v>0</v>
      </c>
      <c r="BH373" s="143">
        <f t="shared" si="117"/>
        <v>0</v>
      </c>
      <c r="BI373" s="143">
        <f t="shared" si="118"/>
        <v>0</v>
      </c>
      <c r="BJ373" s="19" t="s">
        <v>102</v>
      </c>
      <c r="BK373" s="143">
        <f t="shared" si="119"/>
        <v>0</v>
      </c>
      <c r="BL373" s="19" t="s">
        <v>331</v>
      </c>
      <c r="BM373" s="19" t="s">
        <v>1138</v>
      </c>
    </row>
    <row r="374" spans="2:65" s="1" customFormat="1" ht="38.25" customHeight="1">
      <c r="B374" s="134"/>
      <c r="C374" s="144" t="s">
        <v>1139</v>
      </c>
      <c r="D374" s="144" t="s">
        <v>315</v>
      </c>
      <c r="E374" s="145" t="s">
        <v>1140</v>
      </c>
      <c r="F374" s="221" t="s">
        <v>1141</v>
      </c>
      <c r="G374" s="221"/>
      <c r="H374" s="221"/>
      <c r="I374" s="221"/>
      <c r="J374" s="146" t="s">
        <v>374</v>
      </c>
      <c r="K374" s="147">
        <v>1</v>
      </c>
      <c r="L374" s="222"/>
      <c r="M374" s="222"/>
      <c r="N374" s="222">
        <f t="shared" si="110"/>
        <v>0</v>
      </c>
      <c r="O374" s="220"/>
      <c r="P374" s="220"/>
      <c r="Q374" s="220"/>
      <c r="R374" s="139"/>
      <c r="T374" s="140" t="s">
        <v>5</v>
      </c>
      <c r="U374" s="38" t="s">
        <v>42</v>
      </c>
      <c r="V374" s="141">
        <v>0</v>
      </c>
      <c r="W374" s="141">
        <f t="shared" si="111"/>
        <v>0</v>
      </c>
      <c r="X374" s="141">
        <v>0</v>
      </c>
      <c r="Y374" s="141">
        <f t="shared" si="112"/>
        <v>0</v>
      </c>
      <c r="Z374" s="141">
        <v>0</v>
      </c>
      <c r="AA374" s="142">
        <f t="shared" si="113"/>
        <v>0</v>
      </c>
      <c r="AR374" s="19" t="s">
        <v>392</v>
      </c>
      <c r="AT374" s="19" t="s">
        <v>315</v>
      </c>
      <c r="AU374" s="19" t="s">
        <v>102</v>
      </c>
      <c r="AY374" s="19" t="s">
        <v>267</v>
      </c>
      <c r="BE374" s="143">
        <f t="shared" si="114"/>
        <v>0</v>
      </c>
      <c r="BF374" s="143">
        <f t="shared" si="115"/>
        <v>0</v>
      </c>
      <c r="BG374" s="143">
        <f t="shared" si="116"/>
        <v>0</v>
      </c>
      <c r="BH374" s="143">
        <f t="shared" si="117"/>
        <v>0</v>
      </c>
      <c r="BI374" s="143">
        <f t="shared" si="118"/>
        <v>0</v>
      </c>
      <c r="BJ374" s="19" t="s">
        <v>102</v>
      </c>
      <c r="BK374" s="143">
        <f t="shared" si="119"/>
        <v>0</v>
      </c>
      <c r="BL374" s="19" t="s">
        <v>331</v>
      </c>
      <c r="BM374" s="19" t="s">
        <v>1142</v>
      </c>
    </row>
    <row r="375" spans="2:65" s="1" customFormat="1" ht="25.5" customHeight="1">
      <c r="B375" s="134"/>
      <c r="C375" s="144" t="s">
        <v>1143</v>
      </c>
      <c r="D375" s="144" t="s">
        <v>315</v>
      </c>
      <c r="E375" s="145" t="s">
        <v>1144</v>
      </c>
      <c r="F375" s="221" t="s">
        <v>1145</v>
      </c>
      <c r="G375" s="221"/>
      <c r="H375" s="221"/>
      <c r="I375" s="221"/>
      <c r="J375" s="146" t="s">
        <v>374</v>
      </c>
      <c r="K375" s="147">
        <v>2</v>
      </c>
      <c r="L375" s="222"/>
      <c r="M375" s="222"/>
      <c r="N375" s="222">
        <f t="shared" si="110"/>
        <v>0</v>
      </c>
      <c r="O375" s="220"/>
      <c r="P375" s="220"/>
      <c r="Q375" s="220"/>
      <c r="R375" s="139"/>
      <c r="T375" s="140" t="s">
        <v>5</v>
      </c>
      <c r="U375" s="38" t="s">
        <v>42</v>
      </c>
      <c r="V375" s="141">
        <v>0</v>
      </c>
      <c r="W375" s="141">
        <f t="shared" si="111"/>
        <v>0</v>
      </c>
      <c r="X375" s="141">
        <v>0</v>
      </c>
      <c r="Y375" s="141">
        <f t="shared" si="112"/>
        <v>0</v>
      </c>
      <c r="Z375" s="141">
        <v>0</v>
      </c>
      <c r="AA375" s="142">
        <f t="shared" si="113"/>
        <v>0</v>
      </c>
      <c r="AR375" s="19" t="s">
        <v>392</v>
      </c>
      <c r="AT375" s="19" t="s">
        <v>315</v>
      </c>
      <c r="AU375" s="19" t="s">
        <v>102</v>
      </c>
      <c r="AY375" s="19" t="s">
        <v>267</v>
      </c>
      <c r="BE375" s="143">
        <f t="shared" si="114"/>
        <v>0</v>
      </c>
      <c r="BF375" s="143">
        <f t="shared" si="115"/>
        <v>0</v>
      </c>
      <c r="BG375" s="143">
        <f t="shared" si="116"/>
        <v>0</v>
      </c>
      <c r="BH375" s="143">
        <f t="shared" si="117"/>
        <v>0</v>
      </c>
      <c r="BI375" s="143">
        <f t="shared" si="118"/>
        <v>0</v>
      </c>
      <c r="BJ375" s="19" t="s">
        <v>102</v>
      </c>
      <c r="BK375" s="143">
        <f t="shared" si="119"/>
        <v>0</v>
      </c>
      <c r="BL375" s="19" t="s">
        <v>331</v>
      </c>
      <c r="BM375" s="19" t="s">
        <v>1146</v>
      </c>
    </row>
    <row r="376" spans="2:65" s="1" customFormat="1" ht="38.25" customHeight="1">
      <c r="B376" s="134"/>
      <c r="C376" s="135" t="s">
        <v>1147</v>
      </c>
      <c r="D376" s="135" t="s">
        <v>268</v>
      </c>
      <c r="E376" s="136" t="s">
        <v>1148</v>
      </c>
      <c r="F376" s="219" t="s">
        <v>1149</v>
      </c>
      <c r="G376" s="219"/>
      <c r="H376" s="219"/>
      <c r="I376" s="219"/>
      <c r="J376" s="137" t="s">
        <v>374</v>
      </c>
      <c r="K376" s="138">
        <v>4</v>
      </c>
      <c r="L376" s="220"/>
      <c r="M376" s="220"/>
      <c r="N376" s="220">
        <f t="shared" si="110"/>
        <v>0</v>
      </c>
      <c r="O376" s="220"/>
      <c r="P376" s="220"/>
      <c r="Q376" s="220"/>
      <c r="R376" s="139"/>
      <c r="T376" s="140" t="s">
        <v>5</v>
      </c>
      <c r="U376" s="38" t="s">
        <v>42</v>
      </c>
      <c r="V376" s="141">
        <v>4.0596399999999999</v>
      </c>
      <c r="W376" s="141">
        <f t="shared" si="111"/>
        <v>16.23856</v>
      </c>
      <c r="X376" s="141">
        <v>0</v>
      </c>
      <c r="Y376" s="141">
        <f t="shared" si="112"/>
        <v>0</v>
      </c>
      <c r="Z376" s="141">
        <v>0</v>
      </c>
      <c r="AA376" s="142">
        <f t="shared" si="113"/>
        <v>0</v>
      </c>
      <c r="AR376" s="19" t="s">
        <v>331</v>
      </c>
      <c r="AT376" s="19" t="s">
        <v>268</v>
      </c>
      <c r="AU376" s="19" t="s">
        <v>102</v>
      </c>
      <c r="AY376" s="19" t="s">
        <v>267</v>
      </c>
      <c r="BE376" s="143">
        <f t="shared" si="114"/>
        <v>0</v>
      </c>
      <c r="BF376" s="143">
        <f t="shared" si="115"/>
        <v>0</v>
      </c>
      <c r="BG376" s="143">
        <f t="shared" si="116"/>
        <v>0</v>
      </c>
      <c r="BH376" s="143">
        <f t="shared" si="117"/>
        <v>0</v>
      </c>
      <c r="BI376" s="143">
        <f t="shared" si="118"/>
        <v>0</v>
      </c>
      <c r="BJ376" s="19" t="s">
        <v>102</v>
      </c>
      <c r="BK376" s="143">
        <f t="shared" si="119"/>
        <v>0</v>
      </c>
      <c r="BL376" s="19" t="s">
        <v>331</v>
      </c>
      <c r="BM376" s="19" t="s">
        <v>1150</v>
      </c>
    </row>
    <row r="377" spans="2:65" s="1" customFormat="1" ht="38.25" customHeight="1">
      <c r="B377" s="134"/>
      <c r="C377" s="144" t="s">
        <v>1151</v>
      </c>
      <c r="D377" s="144" t="s">
        <v>315</v>
      </c>
      <c r="E377" s="145" t="s">
        <v>1152</v>
      </c>
      <c r="F377" s="221" t="s">
        <v>1153</v>
      </c>
      <c r="G377" s="221"/>
      <c r="H377" s="221"/>
      <c r="I377" s="221"/>
      <c r="J377" s="146" t="s">
        <v>374</v>
      </c>
      <c r="K377" s="147">
        <v>1</v>
      </c>
      <c r="L377" s="222"/>
      <c r="M377" s="222"/>
      <c r="N377" s="222">
        <f t="shared" si="110"/>
        <v>0</v>
      </c>
      <c r="O377" s="220"/>
      <c r="P377" s="220"/>
      <c r="Q377" s="220"/>
      <c r="R377" s="139"/>
      <c r="T377" s="140" t="s">
        <v>5</v>
      </c>
      <c r="U377" s="38" t="s">
        <v>42</v>
      </c>
      <c r="V377" s="141">
        <v>0</v>
      </c>
      <c r="W377" s="141">
        <f t="shared" si="111"/>
        <v>0</v>
      </c>
      <c r="X377" s="141">
        <v>0</v>
      </c>
      <c r="Y377" s="141">
        <f t="shared" si="112"/>
        <v>0</v>
      </c>
      <c r="Z377" s="141">
        <v>0</v>
      </c>
      <c r="AA377" s="142">
        <f t="shared" si="113"/>
        <v>0</v>
      </c>
      <c r="AR377" s="19" t="s">
        <v>392</v>
      </c>
      <c r="AT377" s="19" t="s">
        <v>315</v>
      </c>
      <c r="AU377" s="19" t="s">
        <v>102</v>
      </c>
      <c r="AY377" s="19" t="s">
        <v>267</v>
      </c>
      <c r="BE377" s="143">
        <f t="shared" si="114"/>
        <v>0</v>
      </c>
      <c r="BF377" s="143">
        <f t="shared" si="115"/>
        <v>0</v>
      </c>
      <c r="BG377" s="143">
        <f t="shared" si="116"/>
        <v>0</v>
      </c>
      <c r="BH377" s="143">
        <f t="shared" si="117"/>
        <v>0</v>
      </c>
      <c r="BI377" s="143">
        <f t="shared" si="118"/>
        <v>0</v>
      </c>
      <c r="BJ377" s="19" t="s">
        <v>102</v>
      </c>
      <c r="BK377" s="143">
        <f t="shared" si="119"/>
        <v>0</v>
      </c>
      <c r="BL377" s="19" t="s">
        <v>331</v>
      </c>
      <c r="BM377" s="19" t="s">
        <v>1154</v>
      </c>
    </row>
    <row r="378" spans="2:65" s="1" customFormat="1" ht="38.25" customHeight="1">
      <c r="B378" s="134"/>
      <c r="C378" s="144" t="s">
        <v>1155</v>
      </c>
      <c r="D378" s="144" t="s">
        <v>315</v>
      </c>
      <c r="E378" s="145" t="s">
        <v>1156</v>
      </c>
      <c r="F378" s="221" t="s">
        <v>1157</v>
      </c>
      <c r="G378" s="221"/>
      <c r="H378" s="221"/>
      <c r="I378" s="221"/>
      <c r="J378" s="146" t="s">
        <v>374</v>
      </c>
      <c r="K378" s="147">
        <v>3</v>
      </c>
      <c r="L378" s="222"/>
      <c r="M378" s="222"/>
      <c r="N378" s="222">
        <f t="shared" si="110"/>
        <v>0</v>
      </c>
      <c r="O378" s="220"/>
      <c r="P378" s="220"/>
      <c r="Q378" s="220"/>
      <c r="R378" s="139"/>
      <c r="T378" s="140" t="s">
        <v>5</v>
      </c>
      <c r="U378" s="38" t="s">
        <v>42</v>
      </c>
      <c r="V378" s="141">
        <v>0</v>
      </c>
      <c r="W378" s="141">
        <f t="shared" si="111"/>
        <v>0</v>
      </c>
      <c r="X378" s="141">
        <v>0</v>
      </c>
      <c r="Y378" s="141">
        <f t="shared" si="112"/>
        <v>0</v>
      </c>
      <c r="Z378" s="141">
        <v>0</v>
      </c>
      <c r="AA378" s="142">
        <f t="shared" si="113"/>
        <v>0</v>
      </c>
      <c r="AR378" s="19" t="s">
        <v>392</v>
      </c>
      <c r="AT378" s="19" t="s">
        <v>315</v>
      </c>
      <c r="AU378" s="19" t="s">
        <v>102</v>
      </c>
      <c r="AY378" s="19" t="s">
        <v>267</v>
      </c>
      <c r="BE378" s="143">
        <f t="shared" si="114"/>
        <v>0</v>
      </c>
      <c r="BF378" s="143">
        <f t="shared" si="115"/>
        <v>0</v>
      </c>
      <c r="BG378" s="143">
        <f t="shared" si="116"/>
        <v>0</v>
      </c>
      <c r="BH378" s="143">
        <f t="shared" si="117"/>
        <v>0</v>
      </c>
      <c r="BI378" s="143">
        <f t="shared" si="118"/>
        <v>0</v>
      </c>
      <c r="BJ378" s="19" t="s">
        <v>102</v>
      </c>
      <c r="BK378" s="143">
        <f t="shared" si="119"/>
        <v>0</v>
      </c>
      <c r="BL378" s="19" t="s">
        <v>331</v>
      </c>
      <c r="BM378" s="19" t="s">
        <v>1158</v>
      </c>
    </row>
    <row r="379" spans="2:65" s="1" customFormat="1" ht="38.25" customHeight="1">
      <c r="B379" s="134"/>
      <c r="C379" s="135" t="s">
        <v>1159</v>
      </c>
      <c r="D379" s="135" t="s">
        <v>268</v>
      </c>
      <c r="E379" s="136" t="s">
        <v>1160</v>
      </c>
      <c r="F379" s="219" t="s">
        <v>1161</v>
      </c>
      <c r="G379" s="219"/>
      <c r="H379" s="219"/>
      <c r="I379" s="219"/>
      <c r="J379" s="137" t="s">
        <v>374</v>
      </c>
      <c r="K379" s="138">
        <v>17</v>
      </c>
      <c r="L379" s="220"/>
      <c r="M379" s="220"/>
      <c r="N379" s="220">
        <f t="shared" si="110"/>
        <v>0</v>
      </c>
      <c r="O379" s="220"/>
      <c r="P379" s="220"/>
      <c r="Q379" s="220"/>
      <c r="R379" s="139"/>
      <c r="T379" s="140" t="s">
        <v>5</v>
      </c>
      <c r="U379" s="38" t="s">
        <v>42</v>
      </c>
      <c r="V379" s="141">
        <v>4.1060499999999998</v>
      </c>
      <c r="W379" s="141">
        <f t="shared" si="111"/>
        <v>69.802849999999992</v>
      </c>
      <c r="X379" s="141">
        <v>6.9999999999999994E-5</v>
      </c>
      <c r="Y379" s="141">
        <f t="shared" si="112"/>
        <v>1.1899999999999999E-3</v>
      </c>
      <c r="Z379" s="141">
        <v>0</v>
      </c>
      <c r="AA379" s="142">
        <f t="shared" si="113"/>
        <v>0</v>
      </c>
      <c r="AR379" s="19" t="s">
        <v>331</v>
      </c>
      <c r="AT379" s="19" t="s">
        <v>268</v>
      </c>
      <c r="AU379" s="19" t="s">
        <v>102</v>
      </c>
      <c r="AY379" s="19" t="s">
        <v>267</v>
      </c>
      <c r="BE379" s="143">
        <f t="shared" si="114"/>
        <v>0</v>
      </c>
      <c r="BF379" s="143">
        <f t="shared" si="115"/>
        <v>0</v>
      </c>
      <c r="BG379" s="143">
        <f t="shared" si="116"/>
        <v>0</v>
      </c>
      <c r="BH379" s="143">
        <f t="shared" si="117"/>
        <v>0</v>
      </c>
      <c r="BI379" s="143">
        <f t="shared" si="118"/>
        <v>0</v>
      </c>
      <c r="BJ379" s="19" t="s">
        <v>102</v>
      </c>
      <c r="BK379" s="143">
        <f t="shared" si="119"/>
        <v>0</v>
      </c>
      <c r="BL379" s="19" t="s">
        <v>331</v>
      </c>
      <c r="BM379" s="19" t="s">
        <v>1162</v>
      </c>
    </row>
    <row r="380" spans="2:65" s="1" customFormat="1" ht="38.25" customHeight="1">
      <c r="B380" s="134"/>
      <c r="C380" s="144" t="s">
        <v>1163</v>
      </c>
      <c r="D380" s="144" t="s">
        <v>315</v>
      </c>
      <c r="E380" s="145" t="s">
        <v>1164</v>
      </c>
      <c r="F380" s="221" t="s">
        <v>1165</v>
      </c>
      <c r="G380" s="221"/>
      <c r="H380" s="221"/>
      <c r="I380" s="221"/>
      <c r="J380" s="146" t="s">
        <v>374</v>
      </c>
      <c r="K380" s="147">
        <v>16</v>
      </c>
      <c r="L380" s="222"/>
      <c r="M380" s="222"/>
      <c r="N380" s="222">
        <f t="shared" si="110"/>
        <v>0</v>
      </c>
      <c r="O380" s="220"/>
      <c r="P380" s="220"/>
      <c r="Q380" s="220"/>
      <c r="R380" s="139"/>
      <c r="T380" s="140" t="s">
        <v>5</v>
      </c>
      <c r="U380" s="38" t="s">
        <v>42</v>
      </c>
      <c r="V380" s="141">
        <v>0</v>
      </c>
      <c r="W380" s="141">
        <f t="shared" si="111"/>
        <v>0</v>
      </c>
      <c r="X380" s="141">
        <v>2.9520000000000001E-2</v>
      </c>
      <c r="Y380" s="141">
        <f t="shared" si="112"/>
        <v>0.47232000000000002</v>
      </c>
      <c r="Z380" s="141">
        <v>0</v>
      </c>
      <c r="AA380" s="142">
        <f t="shared" si="113"/>
        <v>0</v>
      </c>
      <c r="AR380" s="19" t="s">
        <v>392</v>
      </c>
      <c r="AT380" s="19" t="s">
        <v>315</v>
      </c>
      <c r="AU380" s="19" t="s">
        <v>102</v>
      </c>
      <c r="AY380" s="19" t="s">
        <v>267</v>
      </c>
      <c r="BE380" s="143">
        <f t="shared" si="114"/>
        <v>0</v>
      </c>
      <c r="BF380" s="143">
        <f t="shared" si="115"/>
        <v>0</v>
      </c>
      <c r="BG380" s="143">
        <f t="shared" si="116"/>
        <v>0</v>
      </c>
      <c r="BH380" s="143">
        <f t="shared" si="117"/>
        <v>0</v>
      </c>
      <c r="BI380" s="143">
        <f t="shared" si="118"/>
        <v>0</v>
      </c>
      <c r="BJ380" s="19" t="s">
        <v>102</v>
      </c>
      <c r="BK380" s="143">
        <f t="shared" si="119"/>
        <v>0</v>
      </c>
      <c r="BL380" s="19" t="s">
        <v>331</v>
      </c>
      <c r="BM380" s="19" t="s">
        <v>1166</v>
      </c>
    </row>
    <row r="381" spans="2:65" s="1" customFormat="1" ht="38.25" customHeight="1">
      <c r="B381" s="134"/>
      <c r="C381" s="144" t="s">
        <v>1167</v>
      </c>
      <c r="D381" s="144" t="s">
        <v>315</v>
      </c>
      <c r="E381" s="145" t="s">
        <v>1168</v>
      </c>
      <c r="F381" s="221" t="s">
        <v>1169</v>
      </c>
      <c r="G381" s="221"/>
      <c r="H381" s="221"/>
      <c r="I381" s="221"/>
      <c r="J381" s="146" t="s">
        <v>374</v>
      </c>
      <c r="K381" s="147">
        <v>17</v>
      </c>
      <c r="L381" s="222"/>
      <c r="M381" s="222"/>
      <c r="N381" s="222">
        <f t="shared" si="110"/>
        <v>0</v>
      </c>
      <c r="O381" s="220"/>
      <c r="P381" s="220"/>
      <c r="Q381" s="220"/>
      <c r="R381" s="139"/>
      <c r="T381" s="140" t="s">
        <v>5</v>
      </c>
      <c r="U381" s="38" t="s">
        <v>42</v>
      </c>
      <c r="V381" s="141">
        <v>0</v>
      </c>
      <c r="W381" s="141">
        <f t="shared" si="111"/>
        <v>0</v>
      </c>
      <c r="X381" s="141">
        <v>5.5700000000000003E-3</v>
      </c>
      <c r="Y381" s="141">
        <f t="shared" si="112"/>
        <v>9.469000000000001E-2</v>
      </c>
      <c r="Z381" s="141">
        <v>0</v>
      </c>
      <c r="AA381" s="142">
        <f t="shared" si="113"/>
        <v>0</v>
      </c>
      <c r="AR381" s="19" t="s">
        <v>392</v>
      </c>
      <c r="AT381" s="19" t="s">
        <v>315</v>
      </c>
      <c r="AU381" s="19" t="s">
        <v>102</v>
      </c>
      <c r="AY381" s="19" t="s">
        <v>267</v>
      </c>
      <c r="BE381" s="143">
        <f t="shared" si="114"/>
        <v>0</v>
      </c>
      <c r="BF381" s="143">
        <f t="shared" si="115"/>
        <v>0</v>
      </c>
      <c r="BG381" s="143">
        <f t="shared" si="116"/>
        <v>0</v>
      </c>
      <c r="BH381" s="143">
        <f t="shared" si="117"/>
        <v>0</v>
      </c>
      <c r="BI381" s="143">
        <f t="shared" si="118"/>
        <v>0</v>
      </c>
      <c r="BJ381" s="19" t="s">
        <v>102</v>
      </c>
      <c r="BK381" s="143">
        <f t="shared" si="119"/>
        <v>0</v>
      </c>
      <c r="BL381" s="19" t="s">
        <v>331</v>
      </c>
      <c r="BM381" s="19" t="s">
        <v>1170</v>
      </c>
    </row>
    <row r="382" spans="2:65" s="1" customFormat="1" ht="25.5" customHeight="1">
      <c r="B382" s="134"/>
      <c r="C382" s="144" t="s">
        <v>1171</v>
      </c>
      <c r="D382" s="144" t="s">
        <v>315</v>
      </c>
      <c r="E382" s="145" t="s">
        <v>1172</v>
      </c>
      <c r="F382" s="221" t="s">
        <v>1173</v>
      </c>
      <c r="G382" s="221"/>
      <c r="H382" s="221"/>
      <c r="I382" s="221"/>
      <c r="J382" s="146" t="s">
        <v>374</v>
      </c>
      <c r="K382" s="147">
        <v>17</v>
      </c>
      <c r="L382" s="222"/>
      <c r="M382" s="222"/>
      <c r="N382" s="222">
        <f t="shared" si="110"/>
        <v>0</v>
      </c>
      <c r="O382" s="220"/>
      <c r="P382" s="220"/>
      <c r="Q382" s="220"/>
      <c r="R382" s="139"/>
      <c r="T382" s="140" t="s">
        <v>5</v>
      </c>
      <c r="U382" s="38" t="s">
        <v>42</v>
      </c>
      <c r="V382" s="141">
        <v>0</v>
      </c>
      <c r="W382" s="141">
        <f t="shared" si="111"/>
        <v>0</v>
      </c>
      <c r="X382" s="141">
        <v>1.75E-3</v>
      </c>
      <c r="Y382" s="141">
        <f t="shared" si="112"/>
        <v>2.9750000000000002E-2</v>
      </c>
      <c r="Z382" s="141">
        <v>0</v>
      </c>
      <c r="AA382" s="142">
        <f t="shared" si="113"/>
        <v>0</v>
      </c>
      <c r="AR382" s="19" t="s">
        <v>392</v>
      </c>
      <c r="AT382" s="19" t="s">
        <v>315</v>
      </c>
      <c r="AU382" s="19" t="s">
        <v>102</v>
      </c>
      <c r="AY382" s="19" t="s">
        <v>267</v>
      </c>
      <c r="BE382" s="143">
        <f t="shared" si="114"/>
        <v>0</v>
      </c>
      <c r="BF382" s="143">
        <f t="shared" si="115"/>
        <v>0</v>
      </c>
      <c r="BG382" s="143">
        <f t="shared" si="116"/>
        <v>0</v>
      </c>
      <c r="BH382" s="143">
        <f t="shared" si="117"/>
        <v>0</v>
      </c>
      <c r="BI382" s="143">
        <f t="shared" si="118"/>
        <v>0</v>
      </c>
      <c r="BJ382" s="19" t="s">
        <v>102</v>
      </c>
      <c r="BK382" s="143">
        <f t="shared" si="119"/>
        <v>0</v>
      </c>
      <c r="BL382" s="19" t="s">
        <v>331</v>
      </c>
      <c r="BM382" s="19" t="s">
        <v>1174</v>
      </c>
    </row>
    <row r="383" spans="2:65" s="1" customFormat="1" ht="25.5" customHeight="1">
      <c r="B383" s="134"/>
      <c r="C383" s="144" t="s">
        <v>1175</v>
      </c>
      <c r="D383" s="144" t="s">
        <v>315</v>
      </c>
      <c r="E383" s="145" t="s">
        <v>1176</v>
      </c>
      <c r="F383" s="221" t="s">
        <v>1177</v>
      </c>
      <c r="G383" s="221"/>
      <c r="H383" s="221"/>
      <c r="I383" s="221"/>
      <c r="J383" s="146" t="s">
        <v>374</v>
      </c>
      <c r="K383" s="147">
        <v>1</v>
      </c>
      <c r="L383" s="222"/>
      <c r="M383" s="222"/>
      <c r="N383" s="222">
        <f t="shared" si="110"/>
        <v>0</v>
      </c>
      <c r="O383" s="220"/>
      <c r="P383" s="220"/>
      <c r="Q383" s="220"/>
      <c r="R383" s="139"/>
      <c r="T383" s="140" t="s">
        <v>5</v>
      </c>
      <c r="U383" s="38" t="s">
        <v>42</v>
      </c>
      <c r="V383" s="141">
        <v>0</v>
      </c>
      <c r="W383" s="141">
        <f t="shared" si="111"/>
        <v>0</v>
      </c>
      <c r="X383" s="141">
        <v>0.01</v>
      </c>
      <c r="Y383" s="141">
        <f t="shared" si="112"/>
        <v>0.01</v>
      </c>
      <c r="Z383" s="141">
        <v>0</v>
      </c>
      <c r="AA383" s="142">
        <f t="shared" si="113"/>
        <v>0</v>
      </c>
      <c r="AR383" s="19" t="s">
        <v>392</v>
      </c>
      <c r="AT383" s="19" t="s">
        <v>315</v>
      </c>
      <c r="AU383" s="19" t="s">
        <v>102</v>
      </c>
      <c r="AY383" s="19" t="s">
        <v>267</v>
      </c>
      <c r="BE383" s="143">
        <f t="shared" si="114"/>
        <v>0</v>
      </c>
      <c r="BF383" s="143">
        <f t="shared" si="115"/>
        <v>0</v>
      </c>
      <c r="BG383" s="143">
        <f t="shared" si="116"/>
        <v>0</v>
      </c>
      <c r="BH383" s="143">
        <f t="shared" si="117"/>
        <v>0</v>
      </c>
      <c r="BI383" s="143">
        <f t="shared" si="118"/>
        <v>0</v>
      </c>
      <c r="BJ383" s="19" t="s">
        <v>102</v>
      </c>
      <c r="BK383" s="143">
        <f t="shared" si="119"/>
        <v>0</v>
      </c>
      <c r="BL383" s="19" t="s">
        <v>331</v>
      </c>
      <c r="BM383" s="19" t="s">
        <v>1178</v>
      </c>
    </row>
    <row r="384" spans="2:65" s="1" customFormat="1" ht="25.5" customHeight="1">
      <c r="B384" s="134"/>
      <c r="C384" s="135" t="s">
        <v>1179</v>
      </c>
      <c r="D384" s="135" t="s">
        <v>268</v>
      </c>
      <c r="E384" s="136" t="s">
        <v>1180</v>
      </c>
      <c r="F384" s="219" t="s">
        <v>1181</v>
      </c>
      <c r="G384" s="219"/>
      <c r="H384" s="219"/>
      <c r="I384" s="219"/>
      <c r="J384" s="137" t="s">
        <v>785</v>
      </c>
      <c r="K384" s="138">
        <v>761.86500000000001</v>
      </c>
      <c r="L384" s="220"/>
      <c r="M384" s="220"/>
      <c r="N384" s="220">
        <f t="shared" si="110"/>
        <v>0</v>
      </c>
      <c r="O384" s="220"/>
      <c r="P384" s="220"/>
      <c r="Q384" s="220"/>
      <c r="R384" s="139"/>
      <c r="T384" s="140" t="s">
        <v>5</v>
      </c>
      <c r="U384" s="38" t="s">
        <v>42</v>
      </c>
      <c r="V384" s="141">
        <v>0</v>
      </c>
      <c r="W384" s="141">
        <f t="shared" si="111"/>
        <v>0</v>
      </c>
      <c r="X384" s="141">
        <v>0</v>
      </c>
      <c r="Y384" s="141">
        <f t="shared" si="112"/>
        <v>0</v>
      </c>
      <c r="Z384" s="141">
        <v>0</v>
      </c>
      <c r="AA384" s="142">
        <f t="shared" si="113"/>
        <v>0</v>
      </c>
      <c r="AR384" s="19" t="s">
        <v>331</v>
      </c>
      <c r="AT384" s="19" t="s">
        <v>268</v>
      </c>
      <c r="AU384" s="19" t="s">
        <v>102</v>
      </c>
      <c r="AY384" s="19" t="s">
        <v>267</v>
      </c>
      <c r="BE384" s="143">
        <f t="shared" si="114"/>
        <v>0</v>
      </c>
      <c r="BF384" s="143">
        <f t="shared" si="115"/>
        <v>0</v>
      </c>
      <c r="BG384" s="143">
        <f t="shared" si="116"/>
        <v>0</v>
      </c>
      <c r="BH384" s="143">
        <f t="shared" si="117"/>
        <v>0</v>
      </c>
      <c r="BI384" s="143">
        <f t="shared" si="118"/>
        <v>0</v>
      </c>
      <c r="BJ384" s="19" t="s">
        <v>102</v>
      </c>
      <c r="BK384" s="143">
        <f t="shared" si="119"/>
        <v>0</v>
      </c>
      <c r="BL384" s="19" t="s">
        <v>331</v>
      </c>
      <c r="BM384" s="19" t="s">
        <v>1182</v>
      </c>
    </row>
    <row r="385" spans="2:65" s="10" customFormat="1" ht="29.85" customHeight="1">
      <c r="B385" s="124"/>
      <c r="D385" s="133" t="s">
        <v>243</v>
      </c>
      <c r="E385" s="133"/>
      <c r="F385" s="133"/>
      <c r="G385" s="133"/>
      <c r="H385" s="133"/>
      <c r="I385" s="133"/>
      <c r="J385" s="133"/>
      <c r="K385" s="133"/>
      <c r="L385" s="133"/>
      <c r="M385" s="133"/>
      <c r="N385" s="208">
        <f>BK385</f>
        <v>0</v>
      </c>
      <c r="O385" s="209"/>
      <c r="P385" s="209"/>
      <c r="Q385" s="209"/>
      <c r="R385" s="126"/>
      <c r="T385" s="127"/>
      <c r="W385" s="128">
        <f>SUM(W386:W391)</f>
        <v>27.127906999999997</v>
      </c>
      <c r="Y385" s="128">
        <f>SUM(Y386:Y391)</f>
        <v>5.2919999999999998E-3</v>
      </c>
      <c r="AA385" s="129">
        <f>SUM(AA386:AA391)</f>
        <v>0</v>
      </c>
      <c r="AR385" s="130" t="s">
        <v>102</v>
      </c>
      <c r="AT385" s="131" t="s">
        <v>74</v>
      </c>
      <c r="AU385" s="131" t="s">
        <v>83</v>
      </c>
      <c r="AY385" s="130" t="s">
        <v>267</v>
      </c>
      <c r="BK385" s="132">
        <f>SUM(BK386:BK391)</f>
        <v>0</v>
      </c>
    </row>
    <row r="386" spans="2:65" s="1" customFormat="1" ht="25.5" customHeight="1">
      <c r="B386" s="134"/>
      <c r="C386" s="135" t="s">
        <v>1183</v>
      </c>
      <c r="D386" s="135" t="s">
        <v>268</v>
      </c>
      <c r="E386" s="136" t="s">
        <v>1184</v>
      </c>
      <c r="F386" s="219" t="s">
        <v>1185</v>
      </c>
      <c r="G386" s="219"/>
      <c r="H386" s="219"/>
      <c r="I386" s="219"/>
      <c r="J386" s="137" t="s">
        <v>322</v>
      </c>
      <c r="K386" s="138">
        <v>25.2</v>
      </c>
      <c r="L386" s="220"/>
      <c r="M386" s="220"/>
      <c r="N386" s="220">
        <f t="shared" ref="N386:N391" si="120">ROUND(L386*K386,2)</f>
        <v>0</v>
      </c>
      <c r="O386" s="220"/>
      <c r="P386" s="220"/>
      <c r="Q386" s="220"/>
      <c r="R386" s="139"/>
      <c r="T386" s="140" t="s">
        <v>5</v>
      </c>
      <c r="U386" s="38" t="s">
        <v>42</v>
      </c>
      <c r="V386" s="141">
        <v>1.0759099999999999</v>
      </c>
      <c r="W386" s="141">
        <f t="shared" ref="W386:W391" si="121">V386*K386</f>
        <v>27.112931999999997</v>
      </c>
      <c r="X386" s="141">
        <v>2.1000000000000001E-4</v>
      </c>
      <c r="Y386" s="141">
        <f t="shared" ref="Y386:Y391" si="122">X386*K386</f>
        <v>5.2919999999999998E-3</v>
      </c>
      <c r="Z386" s="141">
        <v>0</v>
      </c>
      <c r="AA386" s="142">
        <f t="shared" ref="AA386:AA391" si="123">Z386*K386</f>
        <v>0</v>
      </c>
      <c r="AR386" s="19" t="s">
        <v>331</v>
      </c>
      <c r="AT386" s="19" t="s">
        <v>268</v>
      </c>
      <c r="AU386" s="19" t="s">
        <v>102</v>
      </c>
      <c r="AY386" s="19" t="s">
        <v>267</v>
      </c>
      <c r="BE386" s="143">
        <f t="shared" ref="BE386:BE391" si="124">IF(U386="základná",N386,0)</f>
        <v>0</v>
      </c>
      <c r="BF386" s="143">
        <f t="shared" ref="BF386:BF391" si="125">IF(U386="znížená",N386,0)</f>
        <v>0</v>
      </c>
      <c r="BG386" s="143">
        <f t="shared" ref="BG386:BG391" si="126">IF(U386="zákl. prenesená",N386,0)</f>
        <v>0</v>
      </c>
      <c r="BH386" s="143">
        <f t="shared" ref="BH386:BH391" si="127">IF(U386="zníž. prenesená",N386,0)</f>
        <v>0</v>
      </c>
      <c r="BI386" s="143">
        <f t="shared" ref="BI386:BI391" si="128">IF(U386="nulová",N386,0)</f>
        <v>0</v>
      </c>
      <c r="BJ386" s="19" t="s">
        <v>102</v>
      </c>
      <c r="BK386" s="143">
        <f t="shared" ref="BK386:BK391" si="129">ROUND(L386*K386,2)</f>
        <v>0</v>
      </c>
      <c r="BL386" s="19" t="s">
        <v>331</v>
      </c>
      <c r="BM386" s="19" t="s">
        <v>1186</v>
      </c>
    </row>
    <row r="387" spans="2:65" s="1" customFormat="1" ht="38.25" customHeight="1">
      <c r="B387" s="134"/>
      <c r="C387" s="144" t="s">
        <v>1187</v>
      </c>
      <c r="D387" s="144" t="s">
        <v>315</v>
      </c>
      <c r="E387" s="145" t="s">
        <v>1188</v>
      </c>
      <c r="F387" s="221" t="s">
        <v>1189</v>
      </c>
      <c r="G387" s="221"/>
      <c r="H387" s="221"/>
      <c r="I387" s="221"/>
      <c r="J387" s="146" t="s">
        <v>374</v>
      </c>
      <c r="K387" s="147">
        <v>1</v>
      </c>
      <c r="L387" s="222"/>
      <c r="M387" s="222"/>
      <c r="N387" s="222">
        <f t="shared" si="120"/>
        <v>0</v>
      </c>
      <c r="O387" s="220"/>
      <c r="P387" s="220"/>
      <c r="Q387" s="220"/>
      <c r="R387" s="139"/>
      <c r="T387" s="140" t="s">
        <v>5</v>
      </c>
      <c r="U387" s="38" t="s">
        <v>42</v>
      </c>
      <c r="V387" s="141">
        <v>0</v>
      </c>
      <c r="W387" s="141">
        <f t="shared" si="121"/>
        <v>0</v>
      </c>
      <c r="X387" s="141">
        <v>0</v>
      </c>
      <c r="Y387" s="141">
        <f t="shared" si="122"/>
        <v>0</v>
      </c>
      <c r="Z387" s="141">
        <v>0</v>
      </c>
      <c r="AA387" s="142">
        <f t="shared" si="123"/>
        <v>0</v>
      </c>
      <c r="AR387" s="19" t="s">
        <v>392</v>
      </c>
      <c r="AT387" s="19" t="s">
        <v>315</v>
      </c>
      <c r="AU387" s="19" t="s">
        <v>102</v>
      </c>
      <c r="AY387" s="19" t="s">
        <v>267</v>
      </c>
      <c r="BE387" s="143">
        <f t="shared" si="124"/>
        <v>0</v>
      </c>
      <c r="BF387" s="143">
        <f t="shared" si="125"/>
        <v>0</v>
      </c>
      <c r="BG387" s="143">
        <f t="shared" si="126"/>
        <v>0</v>
      </c>
      <c r="BH387" s="143">
        <f t="shared" si="127"/>
        <v>0</v>
      </c>
      <c r="BI387" s="143">
        <f t="shared" si="128"/>
        <v>0</v>
      </c>
      <c r="BJ387" s="19" t="s">
        <v>102</v>
      </c>
      <c r="BK387" s="143">
        <f t="shared" si="129"/>
        <v>0</v>
      </c>
      <c r="BL387" s="19" t="s">
        <v>331</v>
      </c>
      <c r="BM387" s="19" t="s">
        <v>1190</v>
      </c>
    </row>
    <row r="388" spans="2:65" s="1" customFormat="1" ht="51" customHeight="1">
      <c r="B388" s="134"/>
      <c r="C388" s="144" t="s">
        <v>1191</v>
      </c>
      <c r="D388" s="144" t="s">
        <v>315</v>
      </c>
      <c r="E388" s="145" t="s">
        <v>1192</v>
      </c>
      <c r="F388" s="221" t="s">
        <v>1193</v>
      </c>
      <c r="G388" s="221"/>
      <c r="H388" s="221"/>
      <c r="I388" s="221"/>
      <c r="J388" s="146" t="s">
        <v>374</v>
      </c>
      <c r="K388" s="147">
        <v>1</v>
      </c>
      <c r="L388" s="222"/>
      <c r="M388" s="222"/>
      <c r="N388" s="222">
        <f t="shared" si="120"/>
        <v>0</v>
      </c>
      <c r="O388" s="220"/>
      <c r="P388" s="220"/>
      <c r="Q388" s="220"/>
      <c r="R388" s="139"/>
      <c r="T388" s="140" t="s">
        <v>5</v>
      </c>
      <c r="U388" s="38" t="s">
        <v>42</v>
      </c>
      <c r="V388" s="141">
        <v>0</v>
      </c>
      <c r="W388" s="141">
        <f t="shared" si="121"/>
        <v>0</v>
      </c>
      <c r="X388" s="141">
        <v>0</v>
      </c>
      <c r="Y388" s="141">
        <f t="shared" si="122"/>
        <v>0</v>
      </c>
      <c r="Z388" s="141">
        <v>0</v>
      </c>
      <c r="AA388" s="142">
        <f t="shared" si="123"/>
        <v>0</v>
      </c>
      <c r="AR388" s="19" t="s">
        <v>392</v>
      </c>
      <c r="AT388" s="19" t="s">
        <v>315</v>
      </c>
      <c r="AU388" s="19" t="s">
        <v>102</v>
      </c>
      <c r="AY388" s="19" t="s">
        <v>267</v>
      </c>
      <c r="BE388" s="143">
        <f t="shared" si="124"/>
        <v>0</v>
      </c>
      <c r="BF388" s="143">
        <f t="shared" si="125"/>
        <v>0</v>
      </c>
      <c r="BG388" s="143">
        <f t="shared" si="126"/>
        <v>0</v>
      </c>
      <c r="BH388" s="143">
        <f t="shared" si="127"/>
        <v>0</v>
      </c>
      <c r="BI388" s="143">
        <f t="shared" si="128"/>
        <v>0</v>
      </c>
      <c r="BJ388" s="19" t="s">
        <v>102</v>
      </c>
      <c r="BK388" s="143">
        <f t="shared" si="129"/>
        <v>0</v>
      </c>
      <c r="BL388" s="19" t="s">
        <v>331</v>
      </c>
      <c r="BM388" s="19" t="s">
        <v>1194</v>
      </c>
    </row>
    <row r="389" spans="2:65" s="1" customFormat="1" ht="38.25" customHeight="1">
      <c r="B389" s="134"/>
      <c r="C389" s="144" t="s">
        <v>1195</v>
      </c>
      <c r="D389" s="144" t="s">
        <v>315</v>
      </c>
      <c r="E389" s="145" t="s">
        <v>1196</v>
      </c>
      <c r="F389" s="221" t="s">
        <v>1197</v>
      </c>
      <c r="G389" s="221"/>
      <c r="H389" s="221"/>
      <c r="I389" s="221"/>
      <c r="J389" s="146" t="s">
        <v>374</v>
      </c>
      <c r="K389" s="147">
        <v>1</v>
      </c>
      <c r="L389" s="222"/>
      <c r="M389" s="222"/>
      <c r="N389" s="222">
        <f t="shared" si="120"/>
        <v>0</v>
      </c>
      <c r="O389" s="220"/>
      <c r="P389" s="220"/>
      <c r="Q389" s="220"/>
      <c r="R389" s="139"/>
      <c r="T389" s="140" t="s">
        <v>5</v>
      </c>
      <c r="U389" s="38" t="s">
        <v>42</v>
      </c>
      <c r="V389" s="141">
        <v>0</v>
      </c>
      <c r="W389" s="141">
        <f t="shared" si="121"/>
        <v>0</v>
      </c>
      <c r="X389" s="141">
        <v>0</v>
      </c>
      <c r="Y389" s="141">
        <f t="shared" si="122"/>
        <v>0</v>
      </c>
      <c r="Z389" s="141">
        <v>0</v>
      </c>
      <c r="AA389" s="142">
        <f t="shared" si="123"/>
        <v>0</v>
      </c>
      <c r="AR389" s="19" t="s">
        <v>392</v>
      </c>
      <c r="AT389" s="19" t="s">
        <v>315</v>
      </c>
      <c r="AU389" s="19" t="s">
        <v>102</v>
      </c>
      <c r="AY389" s="19" t="s">
        <v>267</v>
      </c>
      <c r="BE389" s="143">
        <f t="shared" si="124"/>
        <v>0</v>
      </c>
      <c r="BF389" s="143">
        <f t="shared" si="125"/>
        <v>0</v>
      </c>
      <c r="BG389" s="143">
        <f t="shared" si="126"/>
        <v>0</v>
      </c>
      <c r="BH389" s="143">
        <f t="shared" si="127"/>
        <v>0</v>
      </c>
      <c r="BI389" s="143">
        <f t="shared" si="128"/>
        <v>0</v>
      </c>
      <c r="BJ389" s="19" t="s">
        <v>102</v>
      </c>
      <c r="BK389" s="143">
        <f t="shared" si="129"/>
        <v>0</v>
      </c>
      <c r="BL389" s="19" t="s">
        <v>331</v>
      </c>
      <c r="BM389" s="19" t="s">
        <v>1198</v>
      </c>
    </row>
    <row r="390" spans="2:65" s="1" customFormat="1" ht="51" customHeight="1">
      <c r="B390" s="134"/>
      <c r="C390" s="144" t="s">
        <v>1199</v>
      </c>
      <c r="D390" s="144" t="s">
        <v>315</v>
      </c>
      <c r="E390" s="145" t="s">
        <v>1200</v>
      </c>
      <c r="F390" s="221" t="s">
        <v>1201</v>
      </c>
      <c r="G390" s="221"/>
      <c r="H390" s="221"/>
      <c r="I390" s="221"/>
      <c r="J390" s="146" t="s">
        <v>374</v>
      </c>
      <c r="K390" s="147">
        <v>2</v>
      </c>
      <c r="L390" s="222"/>
      <c r="M390" s="222"/>
      <c r="N390" s="222">
        <f t="shared" si="120"/>
        <v>0</v>
      </c>
      <c r="O390" s="220"/>
      <c r="P390" s="220"/>
      <c r="Q390" s="220"/>
      <c r="R390" s="139"/>
      <c r="T390" s="140" t="s">
        <v>5</v>
      </c>
      <c r="U390" s="38" t="s">
        <v>42</v>
      </c>
      <c r="V390" s="141">
        <v>0</v>
      </c>
      <c r="W390" s="141">
        <f t="shared" si="121"/>
        <v>0</v>
      </c>
      <c r="X390" s="141">
        <v>0</v>
      </c>
      <c r="Y390" s="141">
        <f t="shared" si="122"/>
        <v>0</v>
      </c>
      <c r="Z390" s="141">
        <v>0</v>
      </c>
      <c r="AA390" s="142">
        <f t="shared" si="123"/>
        <v>0</v>
      </c>
      <c r="AR390" s="19" t="s">
        <v>392</v>
      </c>
      <c r="AT390" s="19" t="s">
        <v>315</v>
      </c>
      <c r="AU390" s="19" t="s">
        <v>102</v>
      </c>
      <c r="AY390" s="19" t="s">
        <v>267</v>
      </c>
      <c r="BE390" s="143">
        <f t="shared" si="124"/>
        <v>0</v>
      </c>
      <c r="BF390" s="143">
        <f t="shared" si="125"/>
        <v>0</v>
      </c>
      <c r="BG390" s="143">
        <f t="shared" si="126"/>
        <v>0</v>
      </c>
      <c r="BH390" s="143">
        <f t="shared" si="127"/>
        <v>0</v>
      </c>
      <c r="BI390" s="143">
        <f t="shared" si="128"/>
        <v>0</v>
      </c>
      <c r="BJ390" s="19" t="s">
        <v>102</v>
      </c>
      <c r="BK390" s="143">
        <f t="shared" si="129"/>
        <v>0</v>
      </c>
      <c r="BL390" s="19" t="s">
        <v>331</v>
      </c>
      <c r="BM390" s="19" t="s">
        <v>1202</v>
      </c>
    </row>
    <row r="391" spans="2:65" s="1" customFormat="1" ht="38.25" customHeight="1">
      <c r="B391" s="134"/>
      <c r="C391" s="135" t="s">
        <v>1203</v>
      </c>
      <c r="D391" s="135" t="s">
        <v>268</v>
      </c>
      <c r="E391" s="136" t="s">
        <v>1204</v>
      </c>
      <c r="F391" s="219" t="s">
        <v>1205</v>
      </c>
      <c r="G391" s="219"/>
      <c r="H391" s="219"/>
      <c r="I391" s="219"/>
      <c r="J391" s="137" t="s">
        <v>304</v>
      </c>
      <c r="K391" s="138">
        <v>5.0000000000000001E-3</v>
      </c>
      <c r="L391" s="220"/>
      <c r="M391" s="220"/>
      <c r="N391" s="220">
        <f t="shared" si="120"/>
        <v>0</v>
      </c>
      <c r="O391" s="220"/>
      <c r="P391" s="220"/>
      <c r="Q391" s="220"/>
      <c r="R391" s="139"/>
      <c r="T391" s="140" t="s">
        <v>5</v>
      </c>
      <c r="U391" s="38" t="s">
        <v>42</v>
      </c>
      <c r="V391" s="141">
        <v>2.9950000000000001</v>
      </c>
      <c r="W391" s="141">
        <f t="shared" si="121"/>
        <v>1.4975E-2</v>
      </c>
      <c r="X391" s="141">
        <v>0</v>
      </c>
      <c r="Y391" s="141">
        <f t="shared" si="122"/>
        <v>0</v>
      </c>
      <c r="Z391" s="141">
        <v>0</v>
      </c>
      <c r="AA391" s="142">
        <f t="shared" si="123"/>
        <v>0</v>
      </c>
      <c r="AR391" s="19" t="s">
        <v>331</v>
      </c>
      <c r="AT391" s="19" t="s">
        <v>268</v>
      </c>
      <c r="AU391" s="19" t="s">
        <v>102</v>
      </c>
      <c r="AY391" s="19" t="s">
        <v>267</v>
      </c>
      <c r="BE391" s="143">
        <f t="shared" si="124"/>
        <v>0</v>
      </c>
      <c r="BF391" s="143">
        <f t="shared" si="125"/>
        <v>0</v>
      </c>
      <c r="BG391" s="143">
        <f t="shared" si="126"/>
        <v>0</v>
      </c>
      <c r="BH391" s="143">
        <f t="shared" si="127"/>
        <v>0</v>
      </c>
      <c r="BI391" s="143">
        <f t="shared" si="128"/>
        <v>0</v>
      </c>
      <c r="BJ391" s="19" t="s">
        <v>102</v>
      </c>
      <c r="BK391" s="143">
        <f t="shared" si="129"/>
        <v>0</v>
      </c>
      <c r="BL391" s="19" t="s">
        <v>331</v>
      </c>
      <c r="BM391" s="19" t="s">
        <v>1206</v>
      </c>
    </row>
    <row r="392" spans="2:65" s="10" customFormat="1" ht="29.85" customHeight="1">
      <c r="B392" s="124"/>
      <c r="D392" s="133" t="s">
        <v>244</v>
      </c>
      <c r="E392" s="133"/>
      <c r="F392" s="133"/>
      <c r="G392" s="133"/>
      <c r="H392" s="133"/>
      <c r="I392" s="133"/>
      <c r="J392" s="133"/>
      <c r="K392" s="133"/>
      <c r="L392" s="133"/>
      <c r="M392" s="133"/>
      <c r="N392" s="208">
        <f>BK392</f>
        <v>0</v>
      </c>
      <c r="O392" s="209"/>
      <c r="P392" s="209"/>
      <c r="Q392" s="209"/>
      <c r="R392" s="126"/>
      <c r="T392" s="127"/>
      <c r="W392" s="128">
        <f>SUM(W393:W396)</f>
        <v>212.67791999999997</v>
      </c>
      <c r="Y392" s="128">
        <f>SUM(Y393:Y396)</f>
        <v>8.9102700000000006</v>
      </c>
      <c r="AA392" s="129">
        <f>SUM(AA393:AA396)</f>
        <v>0</v>
      </c>
      <c r="AR392" s="130" t="s">
        <v>102</v>
      </c>
      <c r="AT392" s="131" t="s">
        <v>74</v>
      </c>
      <c r="AU392" s="131" t="s">
        <v>83</v>
      </c>
      <c r="AY392" s="130" t="s">
        <v>267</v>
      </c>
      <c r="BK392" s="132">
        <f>SUM(BK393:BK396)</f>
        <v>0</v>
      </c>
    </row>
    <row r="393" spans="2:65" s="1" customFormat="1" ht="25.5" customHeight="1">
      <c r="B393" s="134"/>
      <c r="C393" s="135" t="s">
        <v>1207</v>
      </c>
      <c r="D393" s="135" t="s">
        <v>268</v>
      </c>
      <c r="E393" s="136" t="s">
        <v>1208</v>
      </c>
      <c r="F393" s="219" t="s">
        <v>1209</v>
      </c>
      <c r="G393" s="219"/>
      <c r="H393" s="219"/>
      <c r="I393" s="219"/>
      <c r="J393" s="137" t="s">
        <v>271</v>
      </c>
      <c r="K393" s="138">
        <v>292.14</v>
      </c>
      <c r="L393" s="220"/>
      <c r="M393" s="220"/>
      <c r="N393" s="220">
        <f>ROUND(L393*K393,2)</f>
        <v>0</v>
      </c>
      <c r="O393" s="220"/>
      <c r="P393" s="220"/>
      <c r="Q393" s="220"/>
      <c r="R393" s="139"/>
      <c r="T393" s="140" t="s">
        <v>5</v>
      </c>
      <c r="U393" s="38" t="s">
        <v>42</v>
      </c>
      <c r="V393" s="141">
        <v>0.72799999999999998</v>
      </c>
      <c r="W393" s="141">
        <f>V393*K393</f>
        <v>212.67791999999997</v>
      </c>
      <c r="X393" s="141">
        <v>5.3E-3</v>
      </c>
      <c r="Y393" s="141">
        <f>X393*K393</f>
        <v>1.5483419999999999</v>
      </c>
      <c r="Z393" s="141">
        <v>0</v>
      </c>
      <c r="AA393" s="142">
        <f>Z393*K393</f>
        <v>0</v>
      </c>
      <c r="AR393" s="19" t="s">
        <v>331</v>
      </c>
      <c r="AT393" s="19" t="s">
        <v>268</v>
      </c>
      <c r="AU393" s="19" t="s">
        <v>102</v>
      </c>
      <c r="AY393" s="19" t="s">
        <v>267</v>
      </c>
      <c r="BE393" s="143">
        <f>IF(U393="základná",N393,0)</f>
        <v>0</v>
      </c>
      <c r="BF393" s="143">
        <f>IF(U393="znížená",N393,0)</f>
        <v>0</v>
      </c>
      <c r="BG393" s="143">
        <f>IF(U393="zákl. prenesená",N393,0)</f>
        <v>0</v>
      </c>
      <c r="BH393" s="143">
        <f>IF(U393="zníž. prenesená",N393,0)</f>
        <v>0</v>
      </c>
      <c r="BI393" s="143">
        <f>IF(U393="nulová",N393,0)</f>
        <v>0</v>
      </c>
      <c r="BJ393" s="19" t="s">
        <v>102</v>
      </c>
      <c r="BK393" s="143">
        <f>ROUND(L393*K393,2)</f>
        <v>0</v>
      </c>
      <c r="BL393" s="19" t="s">
        <v>331</v>
      </c>
      <c r="BM393" s="19" t="s">
        <v>1210</v>
      </c>
    </row>
    <row r="394" spans="2:65" s="1" customFormat="1" ht="16.5" customHeight="1">
      <c r="B394" s="134"/>
      <c r="C394" s="144" t="s">
        <v>1211</v>
      </c>
      <c r="D394" s="144" t="s">
        <v>315</v>
      </c>
      <c r="E394" s="145" t="s">
        <v>1212</v>
      </c>
      <c r="F394" s="221" t="s">
        <v>1213</v>
      </c>
      <c r="G394" s="221"/>
      <c r="H394" s="221"/>
      <c r="I394" s="221"/>
      <c r="J394" s="146" t="s">
        <v>271</v>
      </c>
      <c r="K394" s="147">
        <v>306.74700000000001</v>
      </c>
      <c r="L394" s="222"/>
      <c r="M394" s="222"/>
      <c r="N394" s="222">
        <f>ROUND(L394*K394,2)</f>
        <v>0</v>
      </c>
      <c r="O394" s="220"/>
      <c r="P394" s="220"/>
      <c r="Q394" s="220"/>
      <c r="R394" s="139"/>
      <c r="T394" s="140" t="s">
        <v>5</v>
      </c>
      <c r="U394" s="38" t="s">
        <v>42</v>
      </c>
      <c r="V394" s="141">
        <v>0</v>
      </c>
      <c r="W394" s="141">
        <f>V394*K394</f>
        <v>0</v>
      </c>
      <c r="X394" s="141">
        <v>2.4E-2</v>
      </c>
      <c r="Y394" s="141">
        <f>X394*K394</f>
        <v>7.3619280000000007</v>
      </c>
      <c r="Z394" s="141">
        <v>0</v>
      </c>
      <c r="AA394" s="142">
        <f>Z394*K394</f>
        <v>0</v>
      </c>
      <c r="AR394" s="19" t="s">
        <v>392</v>
      </c>
      <c r="AT394" s="19" t="s">
        <v>315</v>
      </c>
      <c r="AU394" s="19" t="s">
        <v>102</v>
      </c>
      <c r="AY394" s="19" t="s">
        <v>267</v>
      </c>
      <c r="BE394" s="143">
        <f>IF(U394="základná",N394,0)</f>
        <v>0</v>
      </c>
      <c r="BF394" s="143">
        <f>IF(U394="znížená",N394,0)</f>
        <v>0</v>
      </c>
      <c r="BG394" s="143">
        <f>IF(U394="zákl. prenesená",N394,0)</f>
        <v>0</v>
      </c>
      <c r="BH394" s="143">
        <f>IF(U394="zníž. prenesená",N394,0)</f>
        <v>0</v>
      </c>
      <c r="BI394" s="143">
        <f>IF(U394="nulová",N394,0)</f>
        <v>0</v>
      </c>
      <c r="BJ394" s="19" t="s">
        <v>102</v>
      </c>
      <c r="BK394" s="143">
        <f>ROUND(L394*K394,2)</f>
        <v>0</v>
      </c>
      <c r="BL394" s="19" t="s">
        <v>331</v>
      </c>
      <c r="BM394" s="19" t="s">
        <v>1214</v>
      </c>
    </row>
    <row r="395" spans="2:65" s="1" customFormat="1" ht="16.5" customHeight="1">
      <c r="B395" s="134"/>
      <c r="C395" s="135" t="s">
        <v>1215</v>
      </c>
      <c r="D395" s="135" t="s">
        <v>268</v>
      </c>
      <c r="E395" s="136" t="s">
        <v>1216</v>
      </c>
      <c r="F395" s="219" t="s">
        <v>1217</v>
      </c>
      <c r="G395" s="219"/>
      <c r="H395" s="219"/>
      <c r="I395" s="219"/>
      <c r="J395" s="137" t="s">
        <v>271</v>
      </c>
      <c r="K395" s="138">
        <v>292.14</v>
      </c>
      <c r="L395" s="220"/>
      <c r="M395" s="220"/>
      <c r="N395" s="220">
        <f>ROUND(L395*K395,2)</f>
        <v>0</v>
      </c>
      <c r="O395" s="220"/>
      <c r="P395" s="220"/>
      <c r="Q395" s="220"/>
      <c r="R395" s="139"/>
      <c r="T395" s="140" t="s">
        <v>5</v>
      </c>
      <c r="U395" s="38" t="s">
        <v>42</v>
      </c>
      <c r="V395" s="141">
        <v>0</v>
      </c>
      <c r="W395" s="141">
        <f>V395*K395</f>
        <v>0</v>
      </c>
      <c r="X395" s="141">
        <v>0</v>
      </c>
      <c r="Y395" s="141">
        <f>X395*K395</f>
        <v>0</v>
      </c>
      <c r="Z395" s="141">
        <v>0</v>
      </c>
      <c r="AA395" s="142">
        <f>Z395*K395</f>
        <v>0</v>
      </c>
      <c r="AR395" s="19" t="s">
        <v>331</v>
      </c>
      <c r="AT395" s="19" t="s">
        <v>268</v>
      </c>
      <c r="AU395" s="19" t="s">
        <v>102</v>
      </c>
      <c r="AY395" s="19" t="s">
        <v>267</v>
      </c>
      <c r="BE395" s="143">
        <f>IF(U395="základná",N395,0)</f>
        <v>0</v>
      </c>
      <c r="BF395" s="143">
        <f>IF(U395="znížená",N395,0)</f>
        <v>0</v>
      </c>
      <c r="BG395" s="143">
        <f>IF(U395="zákl. prenesená",N395,0)</f>
        <v>0</v>
      </c>
      <c r="BH395" s="143">
        <f>IF(U395="zníž. prenesená",N395,0)</f>
        <v>0</v>
      </c>
      <c r="BI395" s="143">
        <f>IF(U395="nulová",N395,0)</f>
        <v>0</v>
      </c>
      <c r="BJ395" s="19" t="s">
        <v>102</v>
      </c>
      <c r="BK395" s="143">
        <f>ROUND(L395*K395,2)</f>
        <v>0</v>
      </c>
      <c r="BL395" s="19" t="s">
        <v>331</v>
      </c>
      <c r="BM395" s="19" t="s">
        <v>1218</v>
      </c>
    </row>
    <row r="396" spans="2:65" s="1" customFormat="1" ht="25.5" customHeight="1">
      <c r="B396" s="134"/>
      <c r="C396" s="135" t="s">
        <v>1219</v>
      </c>
      <c r="D396" s="135" t="s">
        <v>268</v>
      </c>
      <c r="E396" s="136" t="s">
        <v>1220</v>
      </c>
      <c r="F396" s="219" t="s">
        <v>1221</v>
      </c>
      <c r="G396" s="219"/>
      <c r="H396" s="219"/>
      <c r="I396" s="219"/>
      <c r="J396" s="137" t="s">
        <v>785</v>
      </c>
      <c r="K396" s="138">
        <v>94.069000000000003</v>
      </c>
      <c r="L396" s="220"/>
      <c r="M396" s="220"/>
      <c r="N396" s="220">
        <f>ROUND(L396*K396,2)</f>
        <v>0</v>
      </c>
      <c r="O396" s="220"/>
      <c r="P396" s="220"/>
      <c r="Q396" s="220"/>
      <c r="R396" s="139"/>
      <c r="T396" s="140" t="s">
        <v>5</v>
      </c>
      <c r="U396" s="38" t="s">
        <v>42</v>
      </c>
      <c r="V396" s="141">
        <v>0</v>
      </c>
      <c r="W396" s="141">
        <f>V396*K396</f>
        <v>0</v>
      </c>
      <c r="X396" s="141">
        <v>0</v>
      </c>
      <c r="Y396" s="141">
        <f>X396*K396</f>
        <v>0</v>
      </c>
      <c r="Z396" s="141">
        <v>0</v>
      </c>
      <c r="AA396" s="142">
        <f>Z396*K396</f>
        <v>0</v>
      </c>
      <c r="AR396" s="19" t="s">
        <v>331</v>
      </c>
      <c r="AT396" s="19" t="s">
        <v>268</v>
      </c>
      <c r="AU396" s="19" t="s">
        <v>102</v>
      </c>
      <c r="AY396" s="19" t="s">
        <v>267</v>
      </c>
      <c r="BE396" s="143">
        <f>IF(U396="základná",N396,0)</f>
        <v>0</v>
      </c>
      <c r="BF396" s="143">
        <f>IF(U396="znížená",N396,0)</f>
        <v>0</v>
      </c>
      <c r="BG396" s="143">
        <f>IF(U396="zákl. prenesená",N396,0)</f>
        <v>0</v>
      </c>
      <c r="BH396" s="143">
        <f>IF(U396="zníž. prenesená",N396,0)</f>
        <v>0</v>
      </c>
      <c r="BI396" s="143">
        <f>IF(U396="nulová",N396,0)</f>
        <v>0</v>
      </c>
      <c r="BJ396" s="19" t="s">
        <v>102</v>
      </c>
      <c r="BK396" s="143">
        <f>ROUND(L396*K396,2)</f>
        <v>0</v>
      </c>
      <c r="BL396" s="19" t="s">
        <v>331</v>
      </c>
      <c r="BM396" s="19" t="s">
        <v>1222</v>
      </c>
    </row>
    <row r="397" spans="2:65" s="10" customFormat="1" ht="29.85" customHeight="1">
      <c r="B397" s="124"/>
      <c r="D397" s="133" t="s">
        <v>245</v>
      </c>
      <c r="E397" s="133"/>
      <c r="F397" s="133"/>
      <c r="G397" s="133"/>
      <c r="H397" s="133"/>
      <c r="I397" s="133"/>
      <c r="J397" s="133"/>
      <c r="K397" s="133"/>
      <c r="L397" s="133"/>
      <c r="M397" s="133"/>
      <c r="N397" s="208">
        <f>BK397</f>
        <v>0</v>
      </c>
      <c r="O397" s="209"/>
      <c r="P397" s="209"/>
      <c r="Q397" s="209"/>
      <c r="R397" s="126"/>
      <c r="T397" s="127"/>
      <c r="W397" s="128">
        <f>SUM(W398:W406)</f>
        <v>782.78214999999989</v>
      </c>
      <c r="Y397" s="128">
        <f>SUM(Y398:Y406)</f>
        <v>8.4170150999999986</v>
      </c>
      <c r="AA397" s="129">
        <f>SUM(AA398:AA406)</f>
        <v>1.78206</v>
      </c>
      <c r="AR397" s="130" t="s">
        <v>102</v>
      </c>
      <c r="AT397" s="131" t="s">
        <v>74</v>
      </c>
      <c r="AU397" s="131" t="s">
        <v>83</v>
      </c>
      <c r="AY397" s="130" t="s">
        <v>267</v>
      </c>
      <c r="BK397" s="132">
        <f>SUM(BK398:BK406)</f>
        <v>0</v>
      </c>
    </row>
    <row r="398" spans="2:65" s="1" customFormat="1" ht="25.5" customHeight="1">
      <c r="B398" s="134"/>
      <c r="C398" s="135" t="s">
        <v>1223</v>
      </c>
      <c r="D398" s="135" t="s">
        <v>268</v>
      </c>
      <c r="E398" s="136" t="s">
        <v>1224</v>
      </c>
      <c r="F398" s="219" t="s">
        <v>1225</v>
      </c>
      <c r="G398" s="219"/>
      <c r="H398" s="219"/>
      <c r="I398" s="219"/>
      <c r="J398" s="137" t="s">
        <v>271</v>
      </c>
      <c r="K398" s="138">
        <v>1678.56</v>
      </c>
      <c r="L398" s="220"/>
      <c r="M398" s="220"/>
      <c r="N398" s="220">
        <f t="shared" ref="N398:N406" si="130">ROUND(L398*K398,2)</f>
        <v>0</v>
      </c>
      <c r="O398" s="220"/>
      <c r="P398" s="220"/>
      <c r="Q398" s="220"/>
      <c r="R398" s="139"/>
      <c r="T398" s="140" t="s">
        <v>5</v>
      </c>
      <c r="U398" s="38" t="s">
        <v>42</v>
      </c>
      <c r="V398" s="141">
        <v>0.14899999999999999</v>
      </c>
      <c r="W398" s="141">
        <f t="shared" ref="W398:W406" si="131">V398*K398</f>
        <v>250.10543999999999</v>
      </c>
      <c r="X398" s="141">
        <v>3.4000000000000002E-4</v>
      </c>
      <c r="Y398" s="141">
        <f t="shared" ref="Y398:Y406" si="132">X398*K398</f>
        <v>0.57071040000000006</v>
      </c>
      <c r="Z398" s="141">
        <v>0</v>
      </c>
      <c r="AA398" s="142">
        <f t="shared" ref="AA398:AA406" si="133">Z398*K398</f>
        <v>0</v>
      </c>
      <c r="AR398" s="19" t="s">
        <v>331</v>
      </c>
      <c r="AT398" s="19" t="s">
        <v>268</v>
      </c>
      <c r="AU398" s="19" t="s">
        <v>102</v>
      </c>
      <c r="AY398" s="19" t="s">
        <v>267</v>
      </c>
      <c r="BE398" s="143">
        <f t="shared" ref="BE398:BE406" si="134">IF(U398="základná",N398,0)</f>
        <v>0</v>
      </c>
      <c r="BF398" s="143">
        <f t="shared" ref="BF398:BF406" si="135">IF(U398="znížená",N398,0)</f>
        <v>0</v>
      </c>
      <c r="BG398" s="143">
        <f t="shared" ref="BG398:BG406" si="136">IF(U398="zákl. prenesená",N398,0)</f>
        <v>0</v>
      </c>
      <c r="BH398" s="143">
        <f t="shared" ref="BH398:BH406" si="137">IF(U398="zníž. prenesená",N398,0)</f>
        <v>0</v>
      </c>
      <c r="BI398" s="143">
        <f t="shared" ref="BI398:BI406" si="138">IF(U398="nulová",N398,0)</f>
        <v>0</v>
      </c>
      <c r="BJ398" s="19" t="s">
        <v>102</v>
      </c>
      <c r="BK398" s="143">
        <f t="shared" ref="BK398:BK406" si="139">ROUND(L398*K398,2)</f>
        <v>0</v>
      </c>
      <c r="BL398" s="19" t="s">
        <v>331</v>
      </c>
      <c r="BM398" s="19" t="s">
        <v>1226</v>
      </c>
    </row>
    <row r="399" spans="2:65" s="1" customFormat="1" ht="25.5" customHeight="1">
      <c r="B399" s="134"/>
      <c r="C399" s="144" t="s">
        <v>1227</v>
      </c>
      <c r="D399" s="144" t="s">
        <v>315</v>
      </c>
      <c r="E399" s="145" t="s">
        <v>1228</v>
      </c>
      <c r="F399" s="221" t="s">
        <v>1229</v>
      </c>
      <c r="G399" s="221"/>
      <c r="H399" s="221"/>
      <c r="I399" s="221"/>
      <c r="J399" s="146" t="s">
        <v>271</v>
      </c>
      <c r="K399" s="147">
        <v>2014.2719999999999</v>
      </c>
      <c r="L399" s="222"/>
      <c r="M399" s="222"/>
      <c r="N399" s="222">
        <f t="shared" si="130"/>
        <v>0</v>
      </c>
      <c r="O399" s="220"/>
      <c r="P399" s="220"/>
      <c r="Q399" s="220"/>
      <c r="R399" s="139"/>
      <c r="T399" s="140" t="s">
        <v>5</v>
      </c>
      <c r="U399" s="38" t="s">
        <v>42</v>
      </c>
      <c r="V399" s="141">
        <v>0</v>
      </c>
      <c r="W399" s="141">
        <f t="shared" si="131"/>
        <v>0</v>
      </c>
      <c r="X399" s="141">
        <v>3.5999999999999999E-3</v>
      </c>
      <c r="Y399" s="141">
        <f t="shared" si="132"/>
        <v>7.2513791999999997</v>
      </c>
      <c r="Z399" s="141">
        <v>0</v>
      </c>
      <c r="AA399" s="142">
        <f t="shared" si="133"/>
        <v>0</v>
      </c>
      <c r="AR399" s="19" t="s">
        <v>392</v>
      </c>
      <c r="AT399" s="19" t="s">
        <v>315</v>
      </c>
      <c r="AU399" s="19" t="s">
        <v>102</v>
      </c>
      <c r="AY399" s="19" t="s">
        <v>267</v>
      </c>
      <c r="BE399" s="143">
        <f t="shared" si="134"/>
        <v>0</v>
      </c>
      <c r="BF399" s="143">
        <f t="shared" si="135"/>
        <v>0</v>
      </c>
      <c r="BG399" s="143">
        <f t="shared" si="136"/>
        <v>0</v>
      </c>
      <c r="BH399" s="143">
        <f t="shared" si="137"/>
        <v>0</v>
      </c>
      <c r="BI399" s="143">
        <f t="shared" si="138"/>
        <v>0</v>
      </c>
      <c r="BJ399" s="19" t="s">
        <v>102</v>
      </c>
      <c r="BK399" s="143">
        <f t="shared" si="139"/>
        <v>0</v>
      </c>
      <c r="BL399" s="19" t="s">
        <v>331</v>
      </c>
      <c r="BM399" s="19" t="s">
        <v>1230</v>
      </c>
    </row>
    <row r="400" spans="2:65" s="1" customFormat="1" ht="16.5" customHeight="1">
      <c r="B400" s="134"/>
      <c r="C400" s="135" t="s">
        <v>1231</v>
      </c>
      <c r="D400" s="135" t="s">
        <v>268</v>
      </c>
      <c r="E400" s="136" t="s">
        <v>1232</v>
      </c>
      <c r="F400" s="219" t="s">
        <v>1233</v>
      </c>
      <c r="G400" s="219"/>
      <c r="H400" s="219"/>
      <c r="I400" s="219"/>
      <c r="J400" s="137" t="s">
        <v>271</v>
      </c>
      <c r="K400" s="138">
        <v>1782.06</v>
      </c>
      <c r="L400" s="220"/>
      <c r="M400" s="220"/>
      <c r="N400" s="220">
        <f t="shared" si="130"/>
        <v>0</v>
      </c>
      <c r="O400" s="220"/>
      <c r="P400" s="220"/>
      <c r="Q400" s="220"/>
      <c r="R400" s="139"/>
      <c r="T400" s="140" t="s">
        <v>5</v>
      </c>
      <c r="U400" s="38" t="s">
        <v>42</v>
      </c>
      <c r="V400" s="141">
        <v>0</v>
      </c>
      <c r="W400" s="141">
        <f t="shared" si="131"/>
        <v>0</v>
      </c>
      <c r="X400" s="141">
        <v>0</v>
      </c>
      <c r="Y400" s="141">
        <f t="shared" si="132"/>
        <v>0</v>
      </c>
      <c r="Z400" s="141">
        <v>0</v>
      </c>
      <c r="AA400" s="142">
        <f t="shared" si="133"/>
        <v>0</v>
      </c>
      <c r="AR400" s="19" t="s">
        <v>331</v>
      </c>
      <c r="AT400" s="19" t="s">
        <v>268</v>
      </c>
      <c r="AU400" s="19" t="s">
        <v>102</v>
      </c>
      <c r="AY400" s="19" t="s">
        <v>267</v>
      </c>
      <c r="BE400" s="143">
        <f t="shared" si="134"/>
        <v>0</v>
      </c>
      <c r="BF400" s="143">
        <f t="shared" si="135"/>
        <v>0</v>
      </c>
      <c r="BG400" s="143">
        <f t="shared" si="136"/>
        <v>0</v>
      </c>
      <c r="BH400" s="143">
        <f t="shared" si="137"/>
        <v>0</v>
      </c>
      <c r="BI400" s="143">
        <f t="shared" si="138"/>
        <v>0</v>
      </c>
      <c r="BJ400" s="19" t="s">
        <v>102</v>
      </c>
      <c r="BK400" s="143">
        <f t="shared" si="139"/>
        <v>0</v>
      </c>
      <c r="BL400" s="19" t="s">
        <v>331</v>
      </c>
      <c r="BM400" s="19" t="s">
        <v>1234</v>
      </c>
    </row>
    <row r="401" spans="2:65" s="1" customFormat="1" ht="25.5" customHeight="1">
      <c r="B401" s="134"/>
      <c r="C401" s="135" t="s">
        <v>1235</v>
      </c>
      <c r="D401" s="135" t="s">
        <v>268</v>
      </c>
      <c r="E401" s="136" t="s">
        <v>1236</v>
      </c>
      <c r="F401" s="219" t="s">
        <v>1237</v>
      </c>
      <c r="G401" s="219"/>
      <c r="H401" s="219"/>
      <c r="I401" s="219"/>
      <c r="J401" s="137" t="s">
        <v>322</v>
      </c>
      <c r="K401" s="138">
        <v>1766.4449999999999</v>
      </c>
      <c r="L401" s="220"/>
      <c r="M401" s="220"/>
      <c r="N401" s="220">
        <f t="shared" si="130"/>
        <v>0</v>
      </c>
      <c r="O401" s="220"/>
      <c r="P401" s="220"/>
      <c r="Q401" s="220"/>
      <c r="R401" s="139"/>
      <c r="T401" s="140" t="s">
        <v>5</v>
      </c>
      <c r="U401" s="38" t="s">
        <v>42</v>
      </c>
      <c r="V401" s="141">
        <v>0</v>
      </c>
      <c r="W401" s="141">
        <f t="shared" si="131"/>
        <v>0</v>
      </c>
      <c r="X401" s="141">
        <v>0</v>
      </c>
      <c r="Y401" s="141">
        <f t="shared" si="132"/>
        <v>0</v>
      </c>
      <c r="Z401" s="141">
        <v>0</v>
      </c>
      <c r="AA401" s="142">
        <f t="shared" si="133"/>
        <v>0</v>
      </c>
      <c r="AR401" s="19" t="s">
        <v>331</v>
      </c>
      <c r="AT401" s="19" t="s">
        <v>268</v>
      </c>
      <c r="AU401" s="19" t="s">
        <v>102</v>
      </c>
      <c r="AY401" s="19" t="s">
        <v>267</v>
      </c>
      <c r="BE401" s="143">
        <f t="shared" si="134"/>
        <v>0</v>
      </c>
      <c r="BF401" s="143">
        <f t="shared" si="135"/>
        <v>0</v>
      </c>
      <c r="BG401" s="143">
        <f t="shared" si="136"/>
        <v>0</v>
      </c>
      <c r="BH401" s="143">
        <f t="shared" si="137"/>
        <v>0</v>
      </c>
      <c r="BI401" s="143">
        <f t="shared" si="138"/>
        <v>0</v>
      </c>
      <c r="BJ401" s="19" t="s">
        <v>102</v>
      </c>
      <c r="BK401" s="143">
        <f t="shared" si="139"/>
        <v>0</v>
      </c>
      <c r="BL401" s="19" t="s">
        <v>331</v>
      </c>
      <c r="BM401" s="19" t="s">
        <v>1238</v>
      </c>
    </row>
    <row r="402" spans="2:65" s="1" customFormat="1" ht="25.5" customHeight="1">
      <c r="B402" s="134"/>
      <c r="C402" s="135" t="s">
        <v>1239</v>
      </c>
      <c r="D402" s="135" t="s">
        <v>268</v>
      </c>
      <c r="E402" s="136" t="s">
        <v>1240</v>
      </c>
      <c r="F402" s="219" t="s">
        <v>1241</v>
      </c>
      <c r="G402" s="219"/>
      <c r="H402" s="219"/>
      <c r="I402" s="219"/>
      <c r="J402" s="137" t="s">
        <v>271</v>
      </c>
      <c r="K402" s="138">
        <v>1782.06</v>
      </c>
      <c r="L402" s="220"/>
      <c r="M402" s="220"/>
      <c r="N402" s="220">
        <f t="shared" si="130"/>
        <v>0</v>
      </c>
      <c r="O402" s="220"/>
      <c r="P402" s="220"/>
      <c r="Q402" s="220"/>
      <c r="R402" s="139"/>
      <c r="T402" s="140" t="s">
        <v>5</v>
      </c>
      <c r="U402" s="38" t="s">
        <v>42</v>
      </c>
      <c r="V402" s="141">
        <v>0.24099999999999999</v>
      </c>
      <c r="W402" s="141">
        <f t="shared" si="131"/>
        <v>429.47645999999997</v>
      </c>
      <c r="X402" s="141">
        <v>0</v>
      </c>
      <c r="Y402" s="141">
        <f t="shared" si="132"/>
        <v>0</v>
      </c>
      <c r="Z402" s="141">
        <v>1E-3</v>
      </c>
      <c r="AA402" s="142">
        <f t="shared" si="133"/>
        <v>1.78206</v>
      </c>
      <c r="AR402" s="19" t="s">
        <v>331</v>
      </c>
      <c r="AT402" s="19" t="s">
        <v>268</v>
      </c>
      <c r="AU402" s="19" t="s">
        <v>102</v>
      </c>
      <c r="AY402" s="19" t="s">
        <v>267</v>
      </c>
      <c r="BE402" s="143">
        <f t="shared" si="134"/>
        <v>0</v>
      </c>
      <c r="BF402" s="143">
        <f t="shared" si="135"/>
        <v>0</v>
      </c>
      <c r="BG402" s="143">
        <f t="shared" si="136"/>
        <v>0</v>
      </c>
      <c r="BH402" s="143">
        <f t="shared" si="137"/>
        <v>0</v>
      </c>
      <c r="BI402" s="143">
        <f t="shared" si="138"/>
        <v>0</v>
      </c>
      <c r="BJ402" s="19" t="s">
        <v>102</v>
      </c>
      <c r="BK402" s="143">
        <f t="shared" si="139"/>
        <v>0</v>
      </c>
      <c r="BL402" s="19" t="s">
        <v>331</v>
      </c>
      <c r="BM402" s="19" t="s">
        <v>1242</v>
      </c>
    </row>
    <row r="403" spans="2:65" s="1" customFormat="1" ht="25.5" customHeight="1">
      <c r="B403" s="134"/>
      <c r="C403" s="135" t="s">
        <v>1243</v>
      </c>
      <c r="D403" s="135" t="s">
        <v>268</v>
      </c>
      <c r="E403" s="136" t="s">
        <v>1244</v>
      </c>
      <c r="F403" s="219" t="s">
        <v>1245</v>
      </c>
      <c r="G403" s="219"/>
      <c r="H403" s="219"/>
      <c r="I403" s="219"/>
      <c r="J403" s="137" t="s">
        <v>271</v>
      </c>
      <c r="K403" s="138">
        <v>103.5</v>
      </c>
      <c r="L403" s="220"/>
      <c r="M403" s="220"/>
      <c r="N403" s="220">
        <f t="shared" si="130"/>
        <v>0</v>
      </c>
      <c r="O403" s="220"/>
      <c r="P403" s="220"/>
      <c r="Q403" s="220"/>
      <c r="R403" s="139"/>
      <c r="T403" s="140" t="s">
        <v>5</v>
      </c>
      <c r="U403" s="38" t="s">
        <v>42</v>
      </c>
      <c r="V403" s="141">
        <v>0.309</v>
      </c>
      <c r="W403" s="141">
        <f t="shared" si="131"/>
        <v>31.9815</v>
      </c>
      <c r="X403" s="141">
        <v>2.9999999999999997E-4</v>
      </c>
      <c r="Y403" s="141">
        <f t="shared" si="132"/>
        <v>3.1049999999999998E-2</v>
      </c>
      <c r="Z403" s="141">
        <v>0</v>
      </c>
      <c r="AA403" s="142">
        <f t="shared" si="133"/>
        <v>0</v>
      </c>
      <c r="AR403" s="19" t="s">
        <v>331</v>
      </c>
      <c r="AT403" s="19" t="s">
        <v>268</v>
      </c>
      <c r="AU403" s="19" t="s">
        <v>102</v>
      </c>
      <c r="AY403" s="19" t="s">
        <v>267</v>
      </c>
      <c r="BE403" s="143">
        <f t="shared" si="134"/>
        <v>0</v>
      </c>
      <c r="BF403" s="143">
        <f t="shared" si="135"/>
        <v>0</v>
      </c>
      <c r="BG403" s="143">
        <f t="shared" si="136"/>
        <v>0</v>
      </c>
      <c r="BH403" s="143">
        <f t="shared" si="137"/>
        <v>0</v>
      </c>
      <c r="BI403" s="143">
        <f t="shared" si="138"/>
        <v>0</v>
      </c>
      <c r="BJ403" s="19" t="s">
        <v>102</v>
      </c>
      <c r="BK403" s="143">
        <f t="shared" si="139"/>
        <v>0</v>
      </c>
      <c r="BL403" s="19" t="s">
        <v>331</v>
      </c>
      <c r="BM403" s="19" t="s">
        <v>1246</v>
      </c>
    </row>
    <row r="404" spans="2:65" s="1" customFormat="1" ht="16.5" customHeight="1">
      <c r="B404" s="134"/>
      <c r="C404" s="144" t="s">
        <v>1247</v>
      </c>
      <c r="D404" s="144" t="s">
        <v>315</v>
      </c>
      <c r="E404" s="145" t="s">
        <v>1248</v>
      </c>
      <c r="F404" s="221" t="s">
        <v>1249</v>
      </c>
      <c r="G404" s="221"/>
      <c r="H404" s="221"/>
      <c r="I404" s="221"/>
      <c r="J404" s="146" t="s">
        <v>271</v>
      </c>
      <c r="K404" s="147">
        <v>142.83000000000001</v>
      </c>
      <c r="L404" s="222"/>
      <c r="M404" s="222"/>
      <c r="N404" s="222">
        <f t="shared" si="130"/>
        <v>0</v>
      </c>
      <c r="O404" s="220"/>
      <c r="P404" s="220"/>
      <c r="Q404" s="220"/>
      <c r="R404" s="139"/>
      <c r="T404" s="140" t="s">
        <v>5</v>
      </c>
      <c r="U404" s="38" t="s">
        <v>42</v>
      </c>
      <c r="V404" s="141">
        <v>0</v>
      </c>
      <c r="W404" s="141">
        <f t="shared" si="131"/>
        <v>0</v>
      </c>
      <c r="X404" s="141">
        <v>3.5999999999999999E-3</v>
      </c>
      <c r="Y404" s="141">
        <f t="shared" si="132"/>
        <v>0.51418799999999998</v>
      </c>
      <c r="Z404" s="141">
        <v>0</v>
      </c>
      <c r="AA404" s="142">
        <f t="shared" si="133"/>
        <v>0</v>
      </c>
      <c r="AR404" s="19" t="s">
        <v>392</v>
      </c>
      <c r="AT404" s="19" t="s">
        <v>315</v>
      </c>
      <c r="AU404" s="19" t="s">
        <v>102</v>
      </c>
      <c r="AY404" s="19" t="s">
        <v>267</v>
      </c>
      <c r="BE404" s="143">
        <f t="shared" si="134"/>
        <v>0</v>
      </c>
      <c r="BF404" s="143">
        <f t="shared" si="135"/>
        <v>0</v>
      </c>
      <c r="BG404" s="143">
        <f t="shared" si="136"/>
        <v>0</v>
      </c>
      <c r="BH404" s="143">
        <f t="shared" si="137"/>
        <v>0</v>
      </c>
      <c r="BI404" s="143">
        <f t="shared" si="138"/>
        <v>0</v>
      </c>
      <c r="BJ404" s="19" t="s">
        <v>102</v>
      </c>
      <c r="BK404" s="143">
        <f t="shared" si="139"/>
        <v>0</v>
      </c>
      <c r="BL404" s="19" t="s">
        <v>331</v>
      </c>
      <c r="BM404" s="19" t="s">
        <v>1250</v>
      </c>
    </row>
    <row r="405" spans="2:65" s="1" customFormat="1" ht="25.5" customHeight="1">
      <c r="B405" s="134"/>
      <c r="C405" s="135" t="s">
        <v>1251</v>
      </c>
      <c r="D405" s="135" t="s">
        <v>268</v>
      </c>
      <c r="E405" s="136" t="s">
        <v>1252</v>
      </c>
      <c r="F405" s="219" t="s">
        <v>1253</v>
      </c>
      <c r="G405" s="219"/>
      <c r="H405" s="219"/>
      <c r="I405" s="219"/>
      <c r="J405" s="137" t="s">
        <v>322</v>
      </c>
      <c r="K405" s="138">
        <v>1656.25</v>
      </c>
      <c r="L405" s="220"/>
      <c r="M405" s="220"/>
      <c r="N405" s="220">
        <f t="shared" si="130"/>
        <v>0</v>
      </c>
      <c r="O405" s="220"/>
      <c r="P405" s="220"/>
      <c r="Q405" s="220"/>
      <c r="R405" s="139"/>
      <c r="T405" s="140" t="s">
        <v>5</v>
      </c>
      <c r="U405" s="38" t="s">
        <v>42</v>
      </c>
      <c r="V405" s="141">
        <v>4.2999999999999997E-2</v>
      </c>
      <c r="W405" s="141">
        <f t="shared" si="131"/>
        <v>71.21875</v>
      </c>
      <c r="X405" s="141">
        <v>3.0000000000000001E-5</v>
      </c>
      <c r="Y405" s="141">
        <f t="shared" si="132"/>
        <v>4.9687500000000002E-2</v>
      </c>
      <c r="Z405" s="141">
        <v>0</v>
      </c>
      <c r="AA405" s="142">
        <f t="shared" si="133"/>
        <v>0</v>
      </c>
      <c r="AR405" s="19" t="s">
        <v>331</v>
      </c>
      <c r="AT405" s="19" t="s">
        <v>268</v>
      </c>
      <c r="AU405" s="19" t="s">
        <v>102</v>
      </c>
      <c r="AY405" s="19" t="s">
        <v>267</v>
      </c>
      <c r="BE405" s="143">
        <f t="shared" si="134"/>
        <v>0</v>
      </c>
      <c r="BF405" s="143">
        <f t="shared" si="135"/>
        <v>0</v>
      </c>
      <c r="BG405" s="143">
        <f t="shared" si="136"/>
        <v>0</v>
      </c>
      <c r="BH405" s="143">
        <f t="shared" si="137"/>
        <v>0</v>
      </c>
      <c r="BI405" s="143">
        <f t="shared" si="138"/>
        <v>0</v>
      </c>
      <c r="BJ405" s="19" t="s">
        <v>102</v>
      </c>
      <c r="BK405" s="143">
        <f t="shared" si="139"/>
        <v>0</v>
      </c>
      <c r="BL405" s="19" t="s">
        <v>331</v>
      </c>
      <c r="BM405" s="19" t="s">
        <v>1254</v>
      </c>
    </row>
    <row r="406" spans="2:65" s="1" customFormat="1" ht="25.5" customHeight="1">
      <c r="B406" s="134"/>
      <c r="C406" s="135" t="s">
        <v>1255</v>
      </c>
      <c r="D406" s="135" t="s">
        <v>268</v>
      </c>
      <c r="E406" s="136" t="s">
        <v>1256</v>
      </c>
      <c r="F406" s="219" t="s">
        <v>1257</v>
      </c>
      <c r="G406" s="219"/>
      <c r="H406" s="219"/>
      <c r="I406" s="219"/>
      <c r="J406" s="137" t="s">
        <v>785</v>
      </c>
      <c r="K406" s="138">
        <v>684.53</v>
      </c>
      <c r="L406" s="220"/>
      <c r="M406" s="220"/>
      <c r="N406" s="220">
        <f t="shared" si="130"/>
        <v>0</v>
      </c>
      <c r="O406" s="220"/>
      <c r="P406" s="220"/>
      <c r="Q406" s="220"/>
      <c r="R406" s="139"/>
      <c r="T406" s="140" t="s">
        <v>5</v>
      </c>
      <c r="U406" s="38" t="s">
        <v>42</v>
      </c>
      <c r="V406" s="141">
        <v>0</v>
      </c>
      <c r="W406" s="141">
        <f t="shared" si="131"/>
        <v>0</v>
      </c>
      <c r="X406" s="141">
        <v>0</v>
      </c>
      <c r="Y406" s="141">
        <f t="shared" si="132"/>
        <v>0</v>
      </c>
      <c r="Z406" s="141">
        <v>0</v>
      </c>
      <c r="AA406" s="142">
        <f t="shared" si="133"/>
        <v>0</v>
      </c>
      <c r="AR406" s="19" t="s">
        <v>331</v>
      </c>
      <c r="AT406" s="19" t="s">
        <v>268</v>
      </c>
      <c r="AU406" s="19" t="s">
        <v>102</v>
      </c>
      <c r="AY406" s="19" t="s">
        <v>267</v>
      </c>
      <c r="BE406" s="143">
        <f t="shared" si="134"/>
        <v>0</v>
      </c>
      <c r="BF406" s="143">
        <f t="shared" si="135"/>
        <v>0</v>
      </c>
      <c r="BG406" s="143">
        <f t="shared" si="136"/>
        <v>0</v>
      </c>
      <c r="BH406" s="143">
        <f t="shared" si="137"/>
        <v>0</v>
      </c>
      <c r="BI406" s="143">
        <f t="shared" si="138"/>
        <v>0</v>
      </c>
      <c r="BJ406" s="19" t="s">
        <v>102</v>
      </c>
      <c r="BK406" s="143">
        <f t="shared" si="139"/>
        <v>0</v>
      </c>
      <c r="BL406" s="19" t="s">
        <v>331</v>
      </c>
      <c r="BM406" s="19" t="s">
        <v>1258</v>
      </c>
    </row>
    <row r="407" spans="2:65" s="10" customFormat="1" ht="29.85" customHeight="1">
      <c r="B407" s="124"/>
      <c r="D407" s="133" t="s">
        <v>246</v>
      </c>
      <c r="E407" s="133"/>
      <c r="F407" s="133"/>
      <c r="G407" s="133"/>
      <c r="H407" s="133"/>
      <c r="I407" s="133"/>
      <c r="J407" s="133"/>
      <c r="K407" s="133"/>
      <c r="L407" s="133"/>
      <c r="M407" s="133"/>
      <c r="N407" s="208">
        <f>BK407</f>
        <v>0</v>
      </c>
      <c r="O407" s="209"/>
      <c r="P407" s="209"/>
      <c r="Q407" s="209"/>
      <c r="R407" s="126"/>
      <c r="T407" s="127"/>
      <c r="W407" s="128">
        <f>SUM(W408:W414)</f>
        <v>1394.0319930000003</v>
      </c>
      <c r="Y407" s="128">
        <f>SUM(Y408:Y414)</f>
        <v>18.571147260000004</v>
      </c>
      <c r="AA407" s="129">
        <f>SUM(AA408:AA414)</f>
        <v>0</v>
      </c>
      <c r="AR407" s="130" t="s">
        <v>102</v>
      </c>
      <c r="AT407" s="131" t="s">
        <v>74</v>
      </c>
      <c r="AU407" s="131" t="s">
        <v>83</v>
      </c>
      <c r="AY407" s="130" t="s">
        <v>267</v>
      </c>
      <c r="BK407" s="132">
        <f>SUM(BK408:BK414)</f>
        <v>0</v>
      </c>
    </row>
    <row r="408" spans="2:65" s="1" customFormat="1" ht="25.5" customHeight="1">
      <c r="B408" s="134"/>
      <c r="C408" s="135" t="s">
        <v>1259</v>
      </c>
      <c r="D408" s="135" t="s">
        <v>268</v>
      </c>
      <c r="E408" s="136" t="s">
        <v>1260</v>
      </c>
      <c r="F408" s="219" t="s">
        <v>1261</v>
      </c>
      <c r="G408" s="219"/>
      <c r="H408" s="219"/>
      <c r="I408" s="219"/>
      <c r="J408" s="137" t="s">
        <v>271</v>
      </c>
      <c r="K408" s="138">
        <v>1111.989</v>
      </c>
      <c r="L408" s="220"/>
      <c r="M408" s="220"/>
      <c r="N408" s="220">
        <f t="shared" ref="N408:N414" si="140">ROUND(L408*K408,2)</f>
        <v>0</v>
      </c>
      <c r="O408" s="220"/>
      <c r="P408" s="220"/>
      <c r="Q408" s="220"/>
      <c r="R408" s="139"/>
      <c r="T408" s="140" t="s">
        <v>5</v>
      </c>
      <c r="U408" s="38" t="s">
        <v>42</v>
      </c>
      <c r="V408" s="141">
        <v>1.2370000000000001</v>
      </c>
      <c r="W408" s="141">
        <f t="shared" ref="W408:W414" si="141">V408*K408</f>
        <v>1375.5303930000002</v>
      </c>
      <c r="X408" s="141">
        <v>3.3400000000000001E-3</v>
      </c>
      <c r="Y408" s="141">
        <f t="shared" ref="Y408:Y414" si="142">X408*K408</f>
        <v>3.7140432600000004</v>
      </c>
      <c r="Z408" s="141">
        <v>0</v>
      </c>
      <c r="AA408" s="142">
        <f t="shared" ref="AA408:AA414" si="143">Z408*K408</f>
        <v>0</v>
      </c>
      <c r="AR408" s="19" t="s">
        <v>331</v>
      </c>
      <c r="AT408" s="19" t="s">
        <v>268</v>
      </c>
      <c r="AU408" s="19" t="s">
        <v>102</v>
      </c>
      <c r="AY408" s="19" t="s">
        <v>267</v>
      </c>
      <c r="BE408" s="143">
        <f t="shared" ref="BE408:BE414" si="144">IF(U408="základná",N408,0)</f>
        <v>0</v>
      </c>
      <c r="BF408" s="143">
        <f t="shared" ref="BF408:BF414" si="145">IF(U408="znížená",N408,0)</f>
        <v>0</v>
      </c>
      <c r="BG408" s="143">
        <f t="shared" ref="BG408:BG414" si="146">IF(U408="zákl. prenesená",N408,0)</f>
        <v>0</v>
      </c>
      <c r="BH408" s="143">
        <f t="shared" ref="BH408:BH414" si="147">IF(U408="zníž. prenesená",N408,0)</f>
        <v>0</v>
      </c>
      <c r="BI408" s="143">
        <f t="shared" ref="BI408:BI414" si="148">IF(U408="nulová",N408,0)</f>
        <v>0</v>
      </c>
      <c r="BJ408" s="19" t="s">
        <v>102</v>
      </c>
      <c r="BK408" s="143">
        <f t="shared" ref="BK408:BK414" si="149">ROUND(L408*K408,2)</f>
        <v>0</v>
      </c>
      <c r="BL408" s="19" t="s">
        <v>331</v>
      </c>
      <c r="BM408" s="19" t="s">
        <v>1262</v>
      </c>
    </row>
    <row r="409" spans="2:65" s="1" customFormat="1" ht="16.5" customHeight="1">
      <c r="B409" s="134"/>
      <c r="C409" s="144" t="s">
        <v>1263</v>
      </c>
      <c r="D409" s="144" t="s">
        <v>315</v>
      </c>
      <c r="E409" s="145" t="s">
        <v>1264</v>
      </c>
      <c r="F409" s="221" t="s">
        <v>1265</v>
      </c>
      <c r="G409" s="221"/>
      <c r="H409" s="221"/>
      <c r="I409" s="221"/>
      <c r="J409" s="146" t="s">
        <v>271</v>
      </c>
      <c r="K409" s="147">
        <v>1225.9670000000001</v>
      </c>
      <c r="L409" s="222"/>
      <c r="M409" s="222"/>
      <c r="N409" s="222">
        <f t="shared" si="140"/>
        <v>0</v>
      </c>
      <c r="O409" s="220"/>
      <c r="P409" s="220"/>
      <c r="Q409" s="220"/>
      <c r="R409" s="139"/>
      <c r="T409" s="140" t="s">
        <v>5</v>
      </c>
      <c r="U409" s="38" t="s">
        <v>42</v>
      </c>
      <c r="V409" s="141">
        <v>0</v>
      </c>
      <c r="W409" s="141">
        <f t="shared" si="141"/>
        <v>0</v>
      </c>
      <c r="X409" s="141">
        <v>1.2E-2</v>
      </c>
      <c r="Y409" s="141">
        <f t="shared" si="142"/>
        <v>14.711604000000001</v>
      </c>
      <c r="Z409" s="141">
        <v>0</v>
      </c>
      <c r="AA409" s="142">
        <f t="shared" si="143"/>
        <v>0</v>
      </c>
      <c r="AR409" s="19" t="s">
        <v>392</v>
      </c>
      <c r="AT409" s="19" t="s">
        <v>315</v>
      </c>
      <c r="AU409" s="19" t="s">
        <v>102</v>
      </c>
      <c r="AY409" s="19" t="s">
        <v>267</v>
      </c>
      <c r="BE409" s="143">
        <f t="shared" si="144"/>
        <v>0</v>
      </c>
      <c r="BF409" s="143">
        <f t="shared" si="145"/>
        <v>0</v>
      </c>
      <c r="BG409" s="143">
        <f t="shared" si="146"/>
        <v>0</v>
      </c>
      <c r="BH409" s="143">
        <f t="shared" si="147"/>
        <v>0</v>
      </c>
      <c r="BI409" s="143">
        <f t="shared" si="148"/>
        <v>0</v>
      </c>
      <c r="BJ409" s="19" t="s">
        <v>102</v>
      </c>
      <c r="BK409" s="143">
        <f t="shared" si="149"/>
        <v>0</v>
      </c>
      <c r="BL409" s="19" t="s">
        <v>331</v>
      </c>
      <c r="BM409" s="19" t="s">
        <v>1266</v>
      </c>
    </row>
    <row r="410" spans="2:65" s="1" customFormat="1" ht="16.5" customHeight="1">
      <c r="B410" s="134"/>
      <c r="C410" s="135" t="s">
        <v>1267</v>
      </c>
      <c r="D410" s="135" t="s">
        <v>268</v>
      </c>
      <c r="E410" s="136" t="s">
        <v>1268</v>
      </c>
      <c r="F410" s="219" t="s">
        <v>1217</v>
      </c>
      <c r="G410" s="219"/>
      <c r="H410" s="219"/>
      <c r="I410" s="219"/>
      <c r="J410" s="137" t="s">
        <v>271</v>
      </c>
      <c r="K410" s="138">
        <v>1111.989</v>
      </c>
      <c r="L410" s="220"/>
      <c r="M410" s="220"/>
      <c r="N410" s="220">
        <f t="shared" si="140"/>
        <v>0</v>
      </c>
      <c r="O410" s="220"/>
      <c r="P410" s="220"/>
      <c r="Q410" s="220"/>
      <c r="R410" s="139"/>
      <c r="T410" s="140" t="s">
        <v>5</v>
      </c>
      <c r="U410" s="38" t="s">
        <v>42</v>
      </c>
      <c r="V410" s="141">
        <v>0</v>
      </c>
      <c r="W410" s="141">
        <f t="shared" si="141"/>
        <v>0</v>
      </c>
      <c r="X410" s="141">
        <v>0</v>
      </c>
      <c r="Y410" s="141">
        <f t="shared" si="142"/>
        <v>0</v>
      </c>
      <c r="Z410" s="141">
        <v>0</v>
      </c>
      <c r="AA410" s="142">
        <f t="shared" si="143"/>
        <v>0</v>
      </c>
      <c r="AR410" s="19" t="s">
        <v>331</v>
      </c>
      <c r="AT410" s="19" t="s">
        <v>268</v>
      </c>
      <c r="AU410" s="19" t="s">
        <v>102</v>
      </c>
      <c r="AY410" s="19" t="s">
        <v>267</v>
      </c>
      <c r="BE410" s="143">
        <f t="shared" si="144"/>
        <v>0</v>
      </c>
      <c r="BF410" s="143">
        <f t="shared" si="145"/>
        <v>0</v>
      </c>
      <c r="BG410" s="143">
        <f t="shared" si="146"/>
        <v>0</v>
      </c>
      <c r="BH410" s="143">
        <f t="shared" si="147"/>
        <v>0</v>
      </c>
      <c r="BI410" s="143">
        <f t="shared" si="148"/>
        <v>0</v>
      </c>
      <c r="BJ410" s="19" t="s">
        <v>102</v>
      </c>
      <c r="BK410" s="143">
        <f t="shared" si="149"/>
        <v>0</v>
      </c>
      <c r="BL410" s="19" t="s">
        <v>331</v>
      </c>
      <c r="BM410" s="19" t="s">
        <v>1269</v>
      </c>
    </row>
    <row r="411" spans="2:65" s="1" customFormat="1" ht="25.5" customHeight="1">
      <c r="B411" s="134"/>
      <c r="C411" s="135" t="s">
        <v>1270</v>
      </c>
      <c r="D411" s="135" t="s">
        <v>268</v>
      </c>
      <c r="E411" s="136" t="s">
        <v>1271</v>
      </c>
      <c r="F411" s="219" t="s">
        <v>1272</v>
      </c>
      <c r="G411" s="219"/>
      <c r="H411" s="219"/>
      <c r="I411" s="219"/>
      <c r="J411" s="137" t="s">
        <v>322</v>
      </c>
      <c r="K411" s="138">
        <v>264</v>
      </c>
      <c r="L411" s="220"/>
      <c r="M411" s="220"/>
      <c r="N411" s="220">
        <f t="shared" si="140"/>
        <v>0</v>
      </c>
      <c r="O411" s="220"/>
      <c r="P411" s="220"/>
      <c r="Q411" s="220"/>
      <c r="R411" s="139"/>
      <c r="T411" s="140" t="s">
        <v>5</v>
      </c>
      <c r="U411" s="38" t="s">
        <v>42</v>
      </c>
      <c r="V411" s="141">
        <v>3.8150000000000003E-2</v>
      </c>
      <c r="W411" s="141">
        <f t="shared" si="141"/>
        <v>10.0716</v>
      </c>
      <c r="X411" s="141">
        <v>5.0000000000000001E-4</v>
      </c>
      <c r="Y411" s="141">
        <f t="shared" si="142"/>
        <v>0.13200000000000001</v>
      </c>
      <c r="Z411" s="141">
        <v>0</v>
      </c>
      <c r="AA411" s="142">
        <f t="shared" si="143"/>
        <v>0</v>
      </c>
      <c r="AR411" s="19" t="s">
        <v>331</v>
      </c>
      <c r="AT411" s="19" t="s">
        <v>268</v>
      </c>
      <c r="AU411" s="19" t="s">
        <v>102</v>
      </c>
      <c r="AY411" s="19" t="s">
        <v>267</v>
      </c>
      <c r="BE411" s="143">
        <f t="shared" si="144"/>
        <v>0</v>
      </c>
      <c r="BF411" s="143">
        <f t="shared" si="145"/>
        <v>0</v>
      </c>
      <c r="BG411" s="143">
        <f t="shared" si="146"/>
        <v>0</v>
      </c>
      <c r="BH411" s="143">
        <f t="shared" si="147"/>
        <v>0</v>
      </c>
      <c r="BI411" s="143">
        <f t="shared" si="148"/>
        <v>0</v>
      </c>
      <c r="BJ411" s="19" t="s">
        <v>102</v>
      </c>
      <c r="BK411" s="143">
        <f t="shared" si="149"/>
        <v>0</v>
      </c>
      <c r="BL411" s="19" t="s">
        <v>331</v>
      </c>
      <c r="BM411" s="19" t="s">
        <v>1273</v>
      </c>
    </row>
    <row r="412" spans="2:65" s="1" customFormat="1" ht="25.5" customHeight="1">
      <c r="B412" s="134"/>
      <c r="C412" s="135" t="s">
        <v>1274</v>
      </c>
      <c r="D412" s="135" t="s">
        <v>268</v>
      </c>
      <c r="E412" s="136" t="s">
        <v>1275</v>
      </c>
      <c r="F412" s="219" t="s">
        <v>1276</v>
      </c>
      <c r="G412" s="219"/>
      <c r="H412" s="219"/>
      <c r="I412" s="219"/>
      <c r="J412" s="137" t="s">
        <v>374</v>
      </c>
      <c r="K412" s="138">
        <v>30</v>
      </c>
      <c r="L412" s="220"/>
      <c r="M412" s="220"/>
      <c r="N412" s="220">
        <f t="shared" si="140"/>
        <v>0</v>
      </c>
      <c r="O412" s="220"/>
      <c r="P412" s="220"/>
      <c r="Q412" s="220"/>
      <c r="R412" s="139"/>
      <c r="T412" s="140" t="s">
        <v>5</v>
      </c>
      <c r="U412" s="38" t="s">
        <v>42</v>
      </c>
      <c r="V412" s="141">
        <v>0.28100000000000003</v>
      </c>
      <c r="W412" s="141">
        <f t="shared" si="141"/>
        <v>8.4300000000000015</v>
      </c>
      <c r="X412" s="141">
        <v>4.4999999999999999E-4</v>
      </c>
      <c r="Y412" s="141">
        <f t="shared" si="142"/>
        <v>1.35E-2</v>
      </c>
      <c r="Z412" s="141">
        <v>0</v>
      </c>
      <c r="AA412" s="142">
        <f t="shared" si="143"/>
        <v>0</v>
      </c>
      <c r="AR412" s="19" t="s">
        <v>331</v>
      </c>
      <c r="AT412" s="19" t="s">
        <v>268</v>
      </c>
      <c r="AU412" s="19" t="s">
        <v>102</v>
      </c>
      <c r="AY412" s="19" t="s">
        <v>267</v>
      </c>
      <c r="BE412" s="143">
        <f t="shared" si="144"/>
        <v>0</v>
      </c>
      <c r="BF412" s="143">
        <f t="shared" si="145"/>
        <v>0</v>
      </c>
      <c r="BG412" s="143">
        <f t="shared" si="146"/>
        <v>0</v>
      </c>
      <c r="BH412" s="143">
        <f t="shared" si="147"/>
        <v>0</v>
      </c>
      <c r="BI412" s="143">
        <f t="shared" si="148"/>
        <v>0</v>
      </c>
      <c r="BJ412" s="19" t="s">
        <v>102</v>
      </c>
      <c r="BK412" s="143">
        <f t="shared" si="149"/>
        <v>0</v>
      </c>
      <c r="BL412" s="19" t="s">
        <v>331</v>
      </c>
      <c r="BM412" s="19" t="s">
        <v>1277</v>
      </c>
    </row>
    <row r="413" spans="2:65" s="1" customFormat="1" ht="16.5" customHeight="1">
      <c r="B413" s="134"/>
      <c r="C413" s="144" t="s">
        <v>1278</v>
      </c>
      <c r="D413" s="144" t="s">
        <v>315</v>
      </c>
      <c r="E413" s="145" t="s">
        <v>1279</v>
      </c>
      <c r="F413" s="221" t="s">
        <v>1280</v>
      </c>
      <c r="G413" s="221"/>
      <c r="H413" s="221"/>
      <c r="I413" s="221"/>
      <c r="J413" s="146" t="s">
        <v>374</v>
      </c>
      <c r="K413" s="147">
        <v>30</v>
      </c>
      <c r="L413" s="222"/>
      <c r="M413" s="222"/>
      <c r="N413" s="222">
        <f t="shared" si="140"/>
        <v>0</v>
      </c>
      <c r="O413" s="220"/>
      <c r="P413" s="220"/>
      <c r="Q413" s="220"/>
      <c r="R413" s="139"/>
      <c r="T413" s="140" t="s">
        <v>5</v>
      </c>
      <c r="U413" s="38" t="s">
        <v>42</v>
      </c>
      <c r="V413" s="141">
        <v>0</v>
      </c>
      <c r="W413" s="141">
        <f t="shared" si="141"/>
        <v>0</v>
      </c>
      <c r="X413" s="141">
        <v>0</v>
      </c>
      <c r="Y413" s="141">
        <f t="shared" si="142"/>
        <v>0</v>
      </c>
      <c r="Z413" s="141">
        <v>0</v>
      </c>
      <c r="AA413" s="142">
        <f t="shared" si="143"/>
        <v>0</v>
      </c>
      <c r="AR413" s="19" t="s">
        <v>392</v>
      </c>
      <c r="AT413" s="19" t="s">
        <v>315</v>
      </c>
      <c r="AU413" s="19" t="s">
        <v>102</v>
      </c>
      <c r="AY413" s="19" t="s">
        <v>267</v>
      </c>
      <c r="BE413" s="143">
        <f t="shared" si="144"/>
        <v>0</v>
      </c>
      <c r="BF413" s="143">
        <f t="shared" si="145"/>
        <v>0</v>
      </c>
      <c r="BG413" s="143">
        <f t="shared" si="146"/>
        <v>0</v>
      </c>
      <c r="BH413" s="143">
        <f t="shared" si="147"/>
        <v>0</v>
      </c>
      <c r="BI413" s="143">
        <f t="shared" si="148"/>
        <v>0</v>
      </c>
      <c r="BJ413" s="19" t="s">
        <v>102</v>
      </c>
      <c r="BK413" s="143">
        <f t="shared" si="149"/>
        <v>0</v>
      </c>
      <c r="BL413" s="19" t="s">
        <v>331</v>
      </c>
      <c r="BM413" s="19" t="s">
        <v>1281</v>
      </c>
    </row>
    <row r="414" spans="2:65" s="1" customFormat="1" ht="25.5" customHeight="1">
      <c r="B414" s="134"/>
      <c r="C414" s="135" t="s">
        <v>1282</v>
      </c>
      <c r="D414" s="135" t="s">
        <v>268</v>
      </c>
      <c r="E414" s="136" t="s">
        <v>1283</v>
      </c>
      <c r="F414" s="219" t="s">
        <v>1284</v>
      </c>
      <c r="G414" s="219"/>
      <c r="H414" s="219"/>
      <c r="I414" s="219"/>
      <c r="J414" s="137" t="s">
        <v>785</v>
      </c>
      <c r="K414" s="138">
        <v>329.90199999999999</v>
      </c>
      <c r="L414" s="220"/>
      <c r="M414" s="220"/>
      <c r="N414" s="220">
        <f t="shared" si="140"/>
        <v>0</v>
      </c>
      <c r="O414" s="220"/>
      <c r="P414" s="220"/>
      <c r="Q414" s="220"/>
      <c r="R414" s="139"/>
      <c r="T414" s="140" t="s">
        <v>5</v>
      </c>
      <c r="U414" s="38" t="s">
        <v>42</v>
      </c>
      <c r="V414" s="141">
        <v>0</v>
      </c>
      <c r="W414" s="141">
        <f t="shared" si="141"/>
        <v>0</v>
      </c>
      <c r="X414" s="141">
        <v>0</v>
      </c>
      <c r="Y414" s="141">
        <f t="shared" si="142"/>
        <v>0</v>
      </c>
      <c r="Z414" s="141">
        <v>0</v>
      </c>
      <c r="AA414" s="142">
        <f t="shared" si="143"/>
        <v>0</v>
      </c>
      <c r="AR414" s="19" t="s">
        <v>331</v>
      </c>
      <c r="AT414" s="19" t="s">
        <v>268</v>
      </c>
      <c r="AU414" s="19" t="s">
        <v>102</v>
      </c>
      <c r="AY414" s="19" t="s">
        <v>267</v>
      </c>
      <c r="BE414" s="143">
        <f t="shared" si="144"/>
        <v>0</v>
      </c>
      <c r="BF414" s="143">
        <f t="shared" si="145"/>
        <v>0</v>
      </c>
      <c r="BG414" s="143">
        <f t="shared" si="146"/>
        <v>0</v>
      </c>
      <c r="BH414" s="143">
        <f t="shared" si="147"/>
        <v>0</v>
      </c>
      <c r="BI414" s="143">
        <f t="shared" si="148"/>
        <v>0</v>
      </c>
      <c r="BJ414" s="19" t="s">
        <v>102</v>
      </c>
      <c r="BK414" s="143">
        <f t="shared" si="149"/>
        <v>0</v>
      </c>
      <c r="BL414" s="19" t="s">
        <v>331</v>
      </c>
      <c r="BM414" s="19" t="s">
        <v>1285</v>
      </c>
    </row>
    <row r="415" spans="2:65" s="10" customFormat="1" ht="29.85" customHeight="1">
      <c r="B415" s="124"/>
      <c r="D415" s="133" t="s">
        <v>247</v>
      </c>
      <c r="E415" s="133"/>
      <c r="F415" s="133"/>
      <c r="G415" s="133"/>
      <c r="H415" s="133"/>
      <c r="I415" s="133"/>
      <c r="J415" s="133"/>
      <c r="K415" s="133"/>
      <c r="L415" s="133"/>
      <c r="M415" s="133"/>
      <c r="N415" s="208">
        <f>BK415</f>
        <v>0</v>
      </c>
      <c r="O415" s="209"/>
      <c r="P415" s="209"/>
      <c r="Q415" s="209"/>
      <c r="R415" s="126"/>
      <c r="T415" s="127"/>
      <c r="W415" s="128">
        <f>SUM(W416:W419)</f>
        <v>1249.3541592399999</v>
      </c>
      <c r="Y415" s="128">
        <f>SUM(Y416:Y419)</f>
        <v>1.7974938799999998</v>
      </c>
      <c r="AA415" s="129">
        <f>SUM(AA416:AA419)</f>
        <v>0</v>
      </c>
      <c r="AR415" s="130" t="s">
        <v>102</v>
      </c>
      <c r="AT415" s="131" t="s">
        <v>74</v>
      </c>
      <c r="AU415" s="131" t="s">
        <v>83</v>
      </c>
      <c r="AY415" s="130" t="s">
        <v>267</v>
      </c>
      <c r="BK415" s="132">
        <f>SUM(BK416:BK419)</f>
        <v>0</v>
      </c>
    </row>
    <row r="416" spans="2:65" s="1" customFormat="1" ht="38.25" customHeight="1">
      <c r="B416" s="134"/>
      <c r="C416" s="135" t="s">
        <v>1286</v>
      </c>
      <c r="D416" s="135" t="s">
        <v>268</v>
      </c>
      <c r="E416" s="136" t="s">
        <v>1287</v>
      </c>
      <c r="F416" s="219" t="s">
        <v>1288</v>
      </c>
      <c r="G416" s="219"/>
      <c r="H416" s="219"/>
      <c r="I416" s="219"/>
      <c r="J416" s="137" t="s">
        <v>271</v>
      </c>
      <c r="K416" s="138">
        <v>152.1</v>
      </c>
      <c r="L416" s="220"/>
      <c r="M416" s="220"/>
      <c r="N416" s="220">
        <f>ROUND(L416*K416,2)</f>
        <v>0</v>
      </c>
      <c r="O416" s="220"/>
      <c r="P416" s="220"/>
      <c r="Q416" s="220"/>
      <c r="R416" s="139"/>
      <c r="T416" s="140" t="s">
        <v>5</v>
      </c>
      <c r="U416" s="38" t="s">
        <v>42</v>
      </c>
      <c r="V416" s="141">
        <v>0.26500000000000001</v>
      </c>
      <c r="W416" s="141">
        <f>V416*K416</f>
        <v>40.3065</v>
      </c>
      <c r="X416" s="141">
        <v>1.6000000000000001E-4</v>
      </c>
      <c r="Y416" s="141">
        <f>X416*K416</f>
        <v>2.4336E-2</v>
      </c>
      <c r="Z416" s="141">
        <v>0</v>
      </c>
      <c r="AA416" s="142">
        <f>Z416*K416</f>
        <v>0</v>
      </c>
      <c r="AR416" s="19" t="s">
        <v>331</v>
      </c>
      <c r="AT416" s="19" t="s">
        <v>268</v>
      </c>
      <c r="AU416" s="19" t="s">
        <v>102</v>
      </c>
      <c r="AY416" s="19" t="s">
        <v>267</v>
      </c>
      <c r="BE416" s="143">
        <f>IF(U416="základná",N416,0)</f>
        <v>0</v>
      </c>
      <c r="BF416" s="143">
        <f>IF(U416="znížená",N416,0)</f>
        <v>0</v>
      </c>
      <c r="BG416" s="143">
        <f>IF(U416="zákl. prenesená",N416,0)</f>
        <v>0</v>
      </c>
      <c r="BH416" s="143">
        <f>IF(U416="zníž. prenesená",N416,0)</f>
        <v>0</v>
      </c>
      <c r="BI416" s="143">
        <f>IF(U416="nulová",N416,0)</f>
        <v>0</v>
      </c>
      <c r="BJ416" s="19" t="s">
        <v>102</v>
      </c>
      <c r="BK416" s="143">
        <f>ROUND(L416*K416,2)</f>
        <v>0</v>
      </c>
      <c r="BL416" s="19" t="s">
        <v>331</v>
      </c>
      <c r="BM416" s="19" t="s">
        <v>1289</v>
      </c>
    </row>
    <row r="417" spans="2:65" s="1" customFormat="1" ht="25.5" customHeight="1">
      <c r="B417" s="134"/>
      <c r="C417" s="135" t="s">
        <v>1290</v>
      </c>
      <c r="D417" s="135" t="s">
        <v>268</v>
      </c>
      <c r="E417" s="136" t="s">
        <v>1291</v>
      </c>
      <c r="F417" s="219" t="s">
        <v>1292</v>
      </c>
      <c r="G417" s="219"/>
      <c r="H417" s="219"/>
      <c r="I417" s="219"/>
      <c r="J417" s="137" t="s">
        <v>271</v>
      </c>
      <c r="K417" s="138">
        <v>152.1</v>
      </c>
      <c r="L417" s="220"/>
      <c r="M417" s="220"/>
      <c r="N417" s="220">
        <f>ROUND(L417*K417,2)</f>
        <v>0</v>
      </c>
      <c r="O417" s="220"/>
      <c r="P417" s="220"/>
      <c r="Q417" s="220"/>
      <c r="R417" s="139"/>
      <c r="T417" s="140" t="s">
        <v>5</v>
      </c>
      <c r="U417" s="38" t="s">
        <v>42</v>
      </c>
      <c r="V417" s="141">
        <v>0.14813999999999999</v>
      </c>
      <c r="W417" s="141">
        <f>V417*K417</f>
        <v>22.532093999999997</v>
      </c>
      <c r="X417" s="141">
        <v>6.9999999999999994E-5</v>
      </c>
      <c r="Y417" s="141">
        <f>X417*K417</f>
        <v>1.0646999999999998E-2</v>
      </c>
      <c r="Z417" s="141">
        <v>0</v>
      </c>
      <c r="AA417" s="142">
        <f>Z417*K417</f>
        <v>0</v>
      </c>
      <c r="AR417" s="19" t="s">
        <v>331</v>
      </c>
      <c r="AT417" s="19" t="s">
        <v>268</v>
      </c>
      <c r="AU417" s="19" t="s">
        <v>102</v>
      </c>
      <c r="AY417" s="19" t="s">
        <v>267</v>
      </c>
      <c r="BE417" s="143">
        <f>IF(U417="základná",N417,0)</f>
        <v>0</v>
      </c>
      <c r="BF417" s="143">
        <f>IF(U417="znížená",N417,0)</f>
        <v>0</v>
      </c>
      <c r="BG417" s="143">
        <f>IF(U417="zákl. prenesená",N417,0)</f>
        <v>0</v>
      </c>
      <c r="BH417" s="143">
        <f>IF(U417="zníž. prenesená",N417,0)</f>
        <v>0</v>
      </c>
      <c r="BI417" s="143">
        <f>IF(U417="nulová",N417,0)</f>
        <v>0</v>
      </c>
      <c r="BJ417" s="19" t="s">
        <v>102</v>
      </c>
      <c r="BK417" s="143">
        <f>ROUND(L417*K417,2)</f>
        <v>0</v>
      </c>
      <c r="BL417" s="19" t="s">
        <v>331</v>
      </c>
      <c r="BM417" s="19" t="s">
        <v>1293</v>
      </c>
    </row>
    <row r="418" spans="2:65" s="1" customFormat="1" ht="25.5" customHeight="1">
      <c r="B418" s="134"/>
      <c r="C418" s="135" t="s">
        <v>1294</v>
      </c>
      <c r="D418" s="135" t="s">
        <v>268</v>
      </c>
      <c r="E418" s="136" t="s">
        <v>1295</v>
      </c>
      <c r="F418" s="219" t="s">
        <v>4226</v>
      </c>
      <c r="G418" s="219"/>
      <c r="H418" s="219"/>
      <c r="I418" s="219"/>
      <c r="J418" s="137" t="s">
        <v>271</v>
      </c>
      <c r="K418" s="138">
        <v>875.57799999999997</v>
      </c>
      <c r="L418" s="220"/>
      <c r="M418" s="220"/>
      <c r="N418" s="220">
        <f>ROUND(L418*K418,2)</f>
        <v>0</v>
      </c>
      <c r="O418" s="220"/>
      <c r="P418" s="220"/>
      <c r="Q418" s="220"/>
      <c r="R418" s="139"/>
      <c r="T418" s="140" t="s">
        <v>5</v>
      </c>
      <c r="U418" s="38" t="s">
        <v>42</v>
      </c>
      <c r="V418" s="141">
        <v>0.18157999999999999</v>
      </c>
      <c r="W418" s="141">
        <f>V418*K418</f>
        <v>158.98745323999998</v>
      </c>
      <c r="X418" s="141">
        <v>5.1999999999999995E-4</v>
      </c>
      <c r="Y418" s="141">
        <f>X418*K418</f>
        <v>0.45530055999999997</v>
      </c>
      <c r="Z418" s="141">
        <v>0</v>
      </c>
      <c r="AA418" s="142">
        <f>Z418*K418</f>
        <v>0</v>
      </c>
      <c r="AR418" s="19" t="s">
        <v>331</v>
      </c>
      <c r="AT418" s="19" t="s">
        <v>268</v>
      </c>
      <c r="AU418" s="19" t="s">
        <v>102</v>
      </c>
      <c r="AY418" s="19" t="s">
        <v>267</v>
      </c>
      <c r="BE418" s="143">
        <f>IF(U418="základná",N418,0)</f>
        <v>0</v>
      </c>
      <c r="BF418" s="143">
        <f>IF(U418="znížená",N418,0)</f>
        <v>0</v>
      </c>
      <c r="BG418" s="143">
        <f>IF(U418="zákl. prenesená",N418,0)</f>
        <v>0</v>
      </c>
      <c r="BH418" s="143">
        <f>IF(U418="zníž. prenesená",N418,0)</f>
        <v>0</v>
      </c>
      <c r="BI418" s="143">
        <f>IF(U418="nulová",N418,0)</f>
        <v>0</v>
      </c>
      <c r="BJ418" s="19" t="s">
        <v>102</v>
      </c>
      <c r="BK418" s="143">
        <f>ROUND(L418*K418,2)</f>
        <v>0</v>
      </c>
      <c r="BL418" s="19" t="s">
        <v>331</v>
      </c>
      <c r="BM418" s="19" t="s">
        <v>1296</v>
      </c>
    </row>
    <row r="419" spans="2:65" s="1" customFormat="1" ht="25.5" customHeight="1">
      <c r="B419" s="134"/>
      <c r="C419" s="135" t="s">
        <v>1297</v>
      </c>
      <c r="D419" s="135" t="s">
        <v>268</v>
      </c>
      <c r="E419" s="136" t="s">
        <v>1298</v>
      </c>
      <c r="F419" s="219" t="s">
        <v>1299</v>
      </c>
      <c r="G419" s="219"/>
      <c r="H419" s="219"/>
      <c r="I419" s="219"/>
      <c r="J419" s="137" t="s">
        <v>271</v>
      </c>
      <c r="K419" s="138">
        <v>3040.0239999999999</v>
      </c>
      <c r="L419" s="220"/>
      <c r="M419" s="220"/>
      <c r="N419" s="220">
        <f>ROUND(L419*K419,2)</f>
        <v>0</v>
      </c>
      <c r="O419" s="220"/>
      <c r="P419" s="220"/>
      <c r="Q419" s="220"/>
      <c r="R419" s="139"/>
      <c r="T419" s="140" t="s">
        <v>5</v>
      </c>
      <c r="U419" s="38" t="s">
        <v>42</v>
      </c>
      <c r="V419" s="141">
        <v>0.33800000000000002</v>
      </c>
      <c r="W419" s="141">
        <f>V419*K419</f>
        <v>1027.528112</v>
      </c>
      <c r="X419" s="141">
        <v>4.2999999999999999E-4</v>
      </c>
      <c r="Y419" s="141">
        <f>X419*K419</f>
        <v>1.3072103199999998</v>
      </c>
      <c r="Z419" s="141">
        <v>0</v>
      </c>
      <c r="AA419" s="142">
        <f>Z419*K419</f>
        <v>0</v>
      </c>
      <c r="AR419" s="19" t="s">
        <v>331</v>
      </c>
      <c r="AT419" s="19" t="s">
        <v>268</v>
      </c>
      <c r="AU419" s="19" t="s">
        <v>102</v>
      </c>
      <c r="AY419" s="19" t="s">
        <v>267</v>
      </c>
      <c r="BE419" s="143">
        <f>IF(U419="základná",N419,0)</f>
        <v>0</v>
      </c>
      <c r="BF419" s="143">
        <f>IF(U419="znížená",N419,0)</f>
        <v>0</v>
      </c>
      <c r="BG419" s="143">
        <f>IF(U419="zákl. prenesená",N419,0)</f>
        <v>0</v>
      </c>
      <c r="BH419" s="143">
        <f>IF(U419="zníž. prenesená",N419,0)</f>
        <v>0</v>
      </c>
      <c r="BI419" s="143">
        <f>IF(U419="nulová",N419,0)</f>
        <v>0</v>
      </c>
      <c r="BJ419" s="19" t="s">
        <v>102</v>
      </c>
      <c r="BK419" s="143">
        <f>ROUND(L419*K419,2)</f>
        <v>0</v>
      </c>
      <c r="BL419" s="19" t="s">
        <v>331</v>
      </c>
      <c r="BM419" s="19" t="s">
        <v>1300</v>
      </c>
    </row>
    <row r="420" spans="2:65" s="10" customFormat="1" ht="29.85" customHeight="1">
      <c r="B420" s="124"/>
      <c r="D420" s="133" t="s">
        <v>248</v>
      </c>
      <c r="E420" s="133"/>
      <c r="F420" s="133"/>
      <c r="G420" s="133"/>
      <c r="H420" s="133"/>
      <c r="I420" s="133"/>
      <c r="J420" s="133"/>
      <c r="K420" s="133"/>
      <c r="L420" s="133"/>
      <c r="M420" s="133"/>
      <c r="N420" s="208">
        <f>BK420</f>
        <v>0</v>
      </c>
      <c r="O420" s="209"/>
      <c r="P420" s="209"/>
      <c r="Q420" s="209"/>
      <c r="R420" s="126"/>
      <c r="T420" s="127"/>
      <c r="W420" s="128">
        <f>SUM(W421:W424)</f>
        <v>578.61773800000003</v>
      </c>
      <c r="Y420" s="128">
        <f>SUM(Y421:Y424)</f>
        <v>2.9006006499999999</v>
      </c>
      <c r="AA420" s="129">
        <f>SUM(AA421:AA424)</f>
        <v>0</v>
      </c>
      <c r="AR420" s="130" t="s">
        <v>102</v>
      </c>
      <c r="AT420" s="131" t="s">
        <v>74</v>
      </c>
      <c r="AU420" s="131" t="s">
        <v>83</v>
      </c>
      <c r="AY420" s="130" t="s">
        <v>267</v>
      </c>
      <c r="BK420" s="132">
        <f>SUM(BK421:BK424)</f>
        <v>0</v>
      </c>
    </row>
    <row r="421" spans="2:65" s="1" customFormat="1" ht="25.5" customHeight="1">
      <c r="B421" s="134"/>
      <c r="C421" s="135" t="s">
        <v>1301</v>
      </c>
      <c r="D421" s="135" t="s">
        <v>268</v>
      </c>
      <c r="E421" s="136" t="s">
        <v>1302</v>
      </c>
      <c r="F421" s="219" t="s">
        <v>1303</v>
      </c>
      <c r="G421" s="219"/>
      <c r="H421" s="219"/>
      <c r="I421" s="219"/>
      <c r="J421" s="137" t="s">
        <v>271</v>
      </c>
      <c r="K421" s="138">
        <v>3898.123</v>
      </c>
      <c r="L421" s="220"/>
      <c r="M421" s="220"/>
      <c r="N421" s="220">
        <f>ROUND(L421*K421,2)</f>
        <v>0</v>
      </c>
      <c r="O421" s="220"/>
      <c r="P421" s="220"/>
      <c r="Q421" s="220"/>
      <c r="R421" s="139"/>
      <c r="T421" s="140" t="s">
        <v>5</v>
      </c>
      <c r="U421" s="38" t="s">
        <v>42</v>
      </c>
      <c r="V421" s="141">
        <v>0.03</v>
      </c>
      <c r="W421" s="141">
        <f>V421*K421</f>
        <v>116.94369</v>
      </c>
      <c r="X421" s="141">
        <v>1E-4</v>
      </c>
      <c r="Y421" s="141">
        <f>X421*K421</f>
        <v>0.3898123</v>
      </c>
      <c r="Z421" s="141">
        <v>0</v>
      </c>
      <c r="AA421" s="142">
        <f>Z421*K421</f>
        <v>0</v>
      </c>
      <c r="AR421" s="19" t="s">
        <v>331</v>
      </c>
      <c r="AT421" s="19" t="s">
        <v>268</v>
      </c>
      <c r="AU421" s="19" t="s">
        <v>102</v>
      </c>
      <c r="AY421" s="19" t="s">
        <v>267</v>
      </c>
      <c r="BE421" s="143">
        <f>IF(U421="základná",N421,0)</f>
        <v>0</v>
      </c>
      <c r="BF421" s="143">
        <f>IF(U421="znížená",N421,0)</f>
        <v>0</v>
      </c>
      <c r="BG421" s="143">
        <f>IF(U421="zákl. prenesená",N421,0)</f>
        <v>0</v>
      </c>
      <c r="BH421" s="143">
        <f>IF(U421="zníž. prenesená",N421,0)</f>
        <v>0</v>
      </c>
      <c r="BI421" s="143">
        <f>IF(U421="nulová",N421,0)</f>
        <v>0</v>
      </c>
      <c r="BJ421" s="19" t="s">
        <v>102</v>
      </c>
      <c r="BK421" s="143">
        <f>ROUND(L421*K421,2)</f>
        <v>0</v>
      </c>
      <c r="BL421" s="19" t="s">
        <v>331</v>
      </c>
      <c r="BM421" s="19" t="s">
        <v>1304</v>
      </c>
    </row>
    <row r="422" spans="2:65" s="1" customFormat="1" ht="38.25" customHeight="1">
      <c r="B422" s="134"/>
      <c r="C422" s="135" t="s">
        <v>1305</v>
      </c>
      <c r="D422" s="135" t="s">
        <v>268</v>
      </c>
      <c r="E422" s="136" t="s">
        <v>1306</v>
      </c>
      <c r="F422" s="219" t="s">
        <v>1307</v>
      </c>
      <c r="G422" s="219"/>
      <c r="H422" s="219"/>
      <c r="I422" s="219"/>
      <c r="J422" s="137" t="s">
        <v>271</v>
      </c>
      <c r="K422" s="138">
        <v>3898.123</v>
      </c>
      <c r="L422" s="220"/>
      <c r="M422" s="220"/>
      <c r="N422" s="220">
        <f>ROUND(L422*K422,2)</f>
        <v>0</v>
      </c>
      <c r="O422" s="220"/>
      <c r="P422" s="220"/>
      <c r="Q422" s="220"/>
      <c r="R422" s="139"/>
      <c r="T422" s="140" t="s">
        <v>5</v>
      </c>
      <c r="U422" s="38" t="s">
        <v>42</v>
      </c>
      <c r="V422" s="141">
        <v>0.05</v>
      </c>
      <c r="W422" s="141">
        <f>V422*K422</f>
        <v>194.90615000000003</v>
      </c>
      <c r="X422" s="141">
        <v>2.5000000000000001E-4</v>
      </c>
      <c r="Y422" s="141">
        <f>X422*K422</f>
        <v>0.97453075</v>
      </c>
      <c r="Z422" s="141">
        <v>0</v>
      </c>
      <c r="AA422" s="142">
        <f>Z422*K422</f>
        <v>0</v>
      </c>
      <c r="AR422" s="19" t="s">
        <v>331</v>
      </c>
      <c r="AT422" s="19" t="s">
        <v>268</v>
      </c>
      <c r="AU422" s="19" t="s">
        <v>102</v>
      </c>
      <c r="AY422" s="19" t="s">
        <v>267</v>
      </c>
      <c r="BE422" s="143">
        <f>IF(U422="základná",N422,0)</f>
        <v>0</v>
      </c>
      <c r="BF422" s="143">
        <f>IF(U422="znížená",N422,0)</f>
        <v>0</v>
      </c>
      <c r="BG422" s="143">
        <f>IF(U422="zákl. prenesená",N422,0)</f>
        <v>0</v>
      </c>
      <c r="BH422" s="143">
        <f>IF(U422="zníž. prenesená",N422,0)</f>
        <v>0</v>
      </c>
      <c r="BI422" s="143">
        <f>IF(U422="nulová",N422,0)</f>
        <v>0</v>
      </c>
      <c r="BJ422" s="19" t="s">
        <v>102</v>
      </c>
      <c r="BK422" s="143">
        <f>ROUND(L422*K422,2)</f>
        <v>0</v>
      </c>
      <c r="BL422" s="19" t="s">
        <v>331</v>
      </c>
      <c r="BM422" s="19" t="s">
        <v>1308</v>
      </c>
    </row>
    <row r="423" spans="2:65" s="1" customFormat="1" ht="38.25" customHeight="1">
      <c r="B423" s="134"/>
      <c r="C423" s="135" t="s">
        <v>1309</v>
      </c>
      <c r="D423" s="135" t="s">
        <v>268</v>
      </c>
      <c r="E423" s="136" t="s">
        <v>1310</v>
      </c>
      <c r="F423" s="219" t="s">
        <v>1311</v>
      </c>
      <c r="G423" s="219"/>
      <c r="H423" s="219"/>
      <c r="I423" s="219"/>
      <c r="J423" s="137" t="s">
        <v>271</v>
      </c>
      <c r="K423" s="138">
        <v>298.46199999999999</v>
      </c>
      <c r="L423" s="220"/>
      <c r="M423" s="220"/>
      <c r="N423" s="220">
        <f>ROUND(L423*K423,2)</f>
        <v>0</v>
      </c>
      <c r="O423" s="220"/>
      <c r="P423" s="220"/>
      <c r="Q423" s="220"/>
      <c r="R423" s="139"/>
      <c r="T423" s="140" t="s">
        <v>5</v>
      </c>
      <c r="U423" s="38" t="s">
        <v>42</v>
      </c>
      <c r="V423" s="141">
        <v>0.191</v>
      </c>
      <c r="W423" s="141">
        <f>V423*K423</f>
        <v>57.006242</v>
      </c>
      <c r="X423" s="141">
        <v>3.6000000000000002E-4</v>
      </c>
      <c r="Y423" s="141">
        <f>X423*K423</f>
        <v>0.10744632</v>
      </c>
      <c r="Z423" s="141">
        <v>0</v>
      </c>
      <c r="AA423" s="142">
        <f>Z423*K423</f>
        <v>0</v>
      </c>
      <c r="AR423" s="19" t="s">
        <v>331</v>
      </c>
      <c r="AT423" s="19" t="s">
        <v>268</v>
      </c>
      <c r="AU423" s="19" t="s">
        <v>102</v>
      </c>
      <c r="AY423" s="19" t="s">
        <v>267</v>
      </c>
      <c r="BE423" s="143">
        <f>IF(U423="základná",N423,0)</f>
        <v>0</v>
      </c>
      <c r="BF423" s="143">
        <f>IF(U423="znížená",N423,0)</f>
        <v>0</v>
      </c>
      <c r="BG423" s="143">
        <f>IF(U423="zákl. prenesená",N423,0)</f>
        <v>0</v>
      </c>
      <c r="BH423" s="143">
        <f>IF(U423="zníž. prenesená",N423,0)</f>
        <v>0</v>
      </c>
      <c r="BI423" s="143">
        <f>IF(U423="nulová",N423,0)</f>
        <v>0</v>
      </c>
      <c r="BJ423" s="19" t="s">
        <v>102</v>
      </c>
      <c r="BK423" s="143">
        <f>ROUND(L423*K423,2)</f>
        <v>0</v>
      </c>
      <c r="BL423" s="19" t="s">
        <v>331</v>
      </c>
      <c r="BM423" s="19" t="s">
        <v>1312</v>
      </c>
    </row>
    <row r="424" spans="2:65" s="1" customFormat="1" ht="38.25" customHeight="1">
      <c r="B424" s="134"/>
      <c r="C424" s="135" t="s">
        <v>1313</v>
      </c>
      <c r="D424" s="135" t="s">
        <v>268</v>
      </c>
      <c r="E424" s="136" t="s">
        <v>1314</v>
      </c>
      <c r="F424" s="219" t="s">
        <v>1315</v>
      </c>
      <c r="G424" s="219"/>
      <c r="H424" s="219"/>
      <c r="I424" s="219"/>
      <c r="J424" s="137" t="s">
        <v>271</v>
      </c>
      <c r="K424" s="138">
        <v>3040.0239999999999</v>
      </c>
      <c r="L424" s="220"/>
      <c r="M424" s="220"/>
      <c r="N424" s="220">
        <f>ROUND(L424*K424,2)</f>
        <v>0</v>
      </c>
      <c r="O424" s="220"/>
      <c r="P424" s="220"/>
      <c r="Q424" s="220"/>
      <c r="R424" s="139"/>
      <c r="T424" s="140" t="s">
        <v>5</v>
      </c>
      <c r="U424" s="38" t="s">
        <v>42</v>
      </c>
      <c r="V424" s="141">
        <v>6.9000000000000006E-2</v>
      </c>
      <c r="W424" s="141">
        <f>V424*K424</f>
        <v>209.76165600000002</v>
      </c>
      <c r="X424" s="141">
        <v>4.6999999999999999E-4</v>
      </c>
      <c r="Y424" s="141">
        <f>X424*K424</f>
        <v>1.4288112799999999</v>
      </c>
      <c r="Z424" s="141">
        <v>0</v>
      </c>
      <c r="AA424" s="142">
        <f>Z424*K424</f>
        <v>0</v>
      </c>
      <c r="AR424" s="19" t="s">
        <v>331</v>
      </c>
      <c r="AT424" s="19" t="s">
        <v>268</v>
      </c>
      <c r="AU424" s="19" t="s">
        <v>102</v>
      </c>
      <c r="AY424" s="19" t="s">
        <v>267</v>
      </c>
      <c r="BE424" s="143">
        <f>IF(U424="základná",N424,0)</f>
        <v>0</v>
      </c>
      <c r="BF424" s="143">
        <f>IF(U424="znížená",N424,0)</f>
        <v>0</v>
      </c>
      <c r="BG424" s="143">
        <f>IF(U424="zákl. prenesená",N424,0)</f>
        <v>0</v>
      </c>
      <c r="BH424" s="143">
        <f>IF(U424="zníž. prenesená",N424,0)</f>
        <v>0</v>
      </c>
      <c r="BI424" s="143">
        <f>IF(U424="nulová",N424,0)</f>
        <v>0</v>
      </c>
      <c r="BJ424" s="19" t="s">
        <v>102</v>
      </c>
      <c r="BK424" s="143">
        <f>ROUND(L424*K424,2)</f>
        <v>0</v>
      </c>
      <c r="BL424" s="19" t="s">
        <v>331</v>
      </c>
      <c r="BM424" s="19" t="s">
        <v>1316</v>
      </c>
    </row>
    <row r="425" spans="2:65" s="10" customFormat="1" ht="37.35" customHeight="1">
      <c r="B425" s="124"/>
      <c r="D425" s="125" t="s">
        <v>249</v>
      </c>
      <c r="E425" s="125"/>
      <c r="F425" s="125"/>
      <c r="G425" s="125"/>
      <c r="H425" s="125"/>
      <c r="I425" s="125"/>
      <c r="J425" s="125"/>
      <c r="K425" s="125"/>
      <c r="L425" s="125"/>
      <c r="M425" s="125"/>
      <c r="N425" s="210">
        <f>BK425</f>
        <v>0</v>
      </c>
      <c r="O425" s="211"/>
      <c r="P425" s="211"/>
      <c r="Q425" s="211"/>
      <c r="R425" s="126"/>
      <c r="T425" s="127"/>
      <c r="W425" s="128">
        <f>W426+W428</f>
        <v>95.546999999999997</v>
      </c>
      <c r="Y425" s="128">
        <f>Y426+Y428</f>
        <v>0</v>
      </c>
      <c r="AA425" s="129">
        <f>AA426+AA428</f>
        <v>0</v>
      </c>
      <c r="AR425" s="130" t="s">
        <v>277</v>
      </c>
      <c r="AT425" s="131" t="s">
        <v>74</v>
      </c>
      <c r="AU425" s="131" t="s">
        <v>75</v>
      </c>
      <c r="AY425" s="130" t="s">
        <v>267</v>
      </c>
      <c r="BK425" s="132">
        <f>BK426+BK428</f>
        <v>0</v>
      </c>
    </row>
    <row r="426" spans="2:65" s="10" customFormat="1" ht="19.899999999999999" customHeight="1">
      <c r="B426" s="124"/>
      <c r="D426" s="133" t="s">
        <v>250</v>
      </c>
      <c r="E426" s="133"/>
      <c r="F426" s="133"/>
      <c r="G426" s="133"/>
      <c r="H426" s="133"/>
      <c r="I426" s="133"/>
      <c r="J426" s="133"/>
      <c r="K426" s="133"/>
      <c r="L426" s="133"/>
      <c r="M426" s="133"/>
      <c r="N426" s="212">
        <f>BK426</f>
        <v>0</v>
      </c>
      <c r="O426" s="213"/>
      <c r="P426" s="213"/>
      <c r="Q426" s="213"/>
      <c r="R426" s="126"/>
      <c r="T426" s="127"/>
      <c r="W426" s="128">
        <f>W427</f>
        <v>95.546999999999997</v>
      </c>
      <c r="Y426" s="128">
        <f>Y427</f>
        <v>0</v>
      </c>
      <c r="AA426" s="129">
        <f>AA427</f>
        <v>0</v>
      </c>
      <c r="AR426" s="130" t="s">
        <v>277</v>
      </c>
      <c r="AT426" s="131" t="s">
        <v>74</v>
      </c>
      <c r="AU426" s="131" t="s">
        <v>83</v>
      </c>
      <c r="AY426" s="130" t="s">
        <v>267</v>
      </c>
      <c r="BK426" s="132">
        <f>BK427</f>
        <v>0</v>
      </c>
    </row>
    <row r="427" spans="2:65" s="1" customFormat="1" ht="38.25" customHeight="1">
      <c r="B427" s="134"/>
      <c r="C427" s="135" t="s">
        <v>1317</v>
      </c>
      <c r="D427" s="135" t="s">
        <v>268</v>
      </c>
      <c r="E427" s="136" t="s">
        <v>1318</v>
      </c>
      <c r="F427" s="219" t="s">
        <v>1319</v>
      </c>
      <c r="G427" s="219"/>
      <c r="H427" s="219"/>
      <c r="I427" s="219"/>
      <c r="J427" s="137" t="s">
        <v>374</v>
      </c>
      <c r="K427" s="138">
        <v>1</v>
      </c>
      <c r="L427" s="220"/>
      <c r="M427" s="220"/>
      <c r="N427" s="220">
        <f>ROUND(L427*K427,2)</f>
        <v>0</v>
      </c>
      <c r="O427" s="220"/>
      <c r="P427" s="220"/>
      <c r="Q427" s="220"/>
      <c r="R427" s="139"/>
      <c r="T427" s="140" t="s">
        <v>5</v>
      </c>
      <c r="U427" s="38" t="s">
        <v>42</v>
      </c>
      <c r="V427" s="141">
        <v>95.546999999999997</v>
      </c>
      <c r="W427" s="141">
        <f>V427*K427</f>
        <v>95.546999999999997</v>
      </c>
      <c r="X427" s="141">
        <v>0</v>
      </c>
      <c r="Y427" s="141">
        <f>X427*K427</f>
        <v>0</v>
      </c>
      <c r="Z427" s="141">
        <v>0</v>
      </c>
      <c r="AA427" s="142">
        <f>Z427*K427</f>
        <v>0</v>
      </c>
      <c r="AR427" s="19" t="s">
        <v>518</v>
      </c>
      <c r="AT427" s="19" t="s">
        <v>268</v>
      </c>
      <c r="AU427" s="19" t="s">
        <v>102</v>
      </c>
      <c r="AY427" s="19" t="s">
        <v>267</v>
      </c>
      <c r="BE427" s="143">
        <f>IF(U427="základná",N427,0)</f>
        <v>0</v>
      </c>
      <c r="BF427" s="143">
        <f>IF(U427="znížená",N427,0)</f>
        <v>0</v>
      </c>
      <c r="BG427" s="143">
        <f>IF(U427="zákl. prenesená",N427,0)</f>
        <v>0</v>
      </c>
      <c r="BH427" s="143">
        <f>IF(U427="zníž. prenesená",N427,0)</f>
        <v>0</v>
      </c>
      <c r="BI427" s="143">
        <f>IF(U427="nulová",N427,0)</f>
        <v>0</v>
      </c>
      <c r="BJ427" s="19" t="s">
        <v>102</v>
      </c>
      <c r="BK427" s="143">
        <f>ROUND(L427*K427,2)</f>
        <v>0</v>
      </c>
      <c r="BL427" s="19" t="s">
        <v>518</v>
      </c>
      <c r="BM427" s="19" t="s">
        <v>1320</v>
      </c>
    </row>
    <row r="428" spans="2:65" s="10" customFormat="1" ht="29.85" customHeight="1">
      <c r="B428" s="124"/>
      <c r="D428" s="133" t="s">
        <v>251</v>
      </c>
      <c r="E428" s="133"/>
      <c r="F428" s="133"/>
      <c r="G428" s="133"/>
      <c r="H428" s="133"/>
      <c r="I428" s="133"/>
      <c r="J428" s="133"/>
      <c r="K428" s="133"/>
      <c r="L428" s="133"/>
      <c r="M428" s="133"/>
      <c r="N428" s="208">
        <f>BK428</f>
        <v>0</v>
      </c>
      <c r="O428" s="209"/>
      <c r="P428" s="209"/>
      <c r="Q428" s="209"/>
      <c r="R428" s="126"/>
      <c r="T428" s="127"/>
      <c r="W428" s="128">
        <f>SUM(W429:W430)</f>
        <v>0</v>
      </c>
      <c r="Y428" s="128">
        <f>SUM(Y429:Y430)</f>
        <v>0</v>
      </c>
      <c r="AA428" s="129">
        <f>SUM(AA429:AA430)</f>
        <v>0</v>
      </c>
      <c r="AR428" s="130" t="s">
        <v>277</v>
      </c>
      <c r="AT428" s="131" t="s">
        <v>74</v>
      </c>
      <c r="AU428" s="131" t="s">
        <v>83</v>
      </c>
      <c r="AY428" s="130" t="s">
        <v>267</v>
      </c>
      <c r="BK428" s="132">
        <f>SUM(BK429:BK430)</f>
        <v>0</v>
      </c>
    </row>
    <row r="429" spans="2:65" s="1" customFormat="1" ht="16.5" customHeight="1">
      <c r="B429" s="134"/>
      <c r="C429" s="135" t="s">
        <v>1321</v>
      </c>
      <c r="D429" s="135" t="s">
        <v>268</v>
      </c>
      <c r="E429" s="136" t="s">
        <v>1322</v>
      </c>
      <c r="F429" s="219" t="s">
        <v>1323</v>
      </c>
      <c r="G429" s="219"/>
      <c r="H429" s="219"/>
      <c r="I429" s="219"/>
      <c r="J429" s="137" t="s">
        <v>764</v>
      </c>
      <c r="K429" s="138">
        <v>7553.54</v>
      </c>
      <c r="L429" s="220"/>
      <c r="M429" s="220"/>
      <c r="N429" s="220">
        <f>ROUND(L429*K429,2)</f>
        <v>0</v>
      </c>
      <c r="O429" s="220"/>
      <c r="P429" s="220"/>
      <c r="Q429" s="220"/>
      <c r="R429" s="139"/>
      <c r="T429" s="140" t="s">
        <v>5</v>
      </c>
      <c r="U429" s="38" t="s">
        <v>42</v>
      </c>
      <c r="V429" s="141">
        <v>0</v>
      </c>
      <c r="W429" s="141">
        <f>V429*K429</f>
        <v>0</v>
      </c>
      <c r="X429" s="141">
        <v>0</v>
      </c>
      <c r="Y429" s="141">
        <f>X429*K429</f>
        <v>0</v>
      </c>
      <c r="Z429" s="141">
        <v>0</v>
      </c>
      <c r="AA429" s="142">
        <f>Z429*K429</f>
        <v>0</v>
      </c>
      <c r="AR429" s="19" t="s">
        <v>518</v>
      </c>
      <c r="AT429" s="19" t="s">
        <v>268</v>
      </c>
      <c r="AU429" s="19" t="s">
        <v>102</v>
      </c>
      <c r="AY429" s="19" t="s">
        <v>267</v>
      </c>
      <c r="BE429" s="143">
        <f>IF(U429="základná",N429,0)</f>
        <v>0</v>
      </c>
      <c r="BF429" s="143">
        <f>IF(U429="znížená",N429,0)</f>
        <v>0</v>
      </c>
      <c r="BG429" s="143">
        <f>IF(U429="zákl. prenesená",N429,0)</f>
        <v>0</v>
      </c>
      <c r="BH429" s="143">
        <f>IF(U429="zníž. prenesená",N429,0)</f>
        <v>0</v>
      </c>
      <c r="BI429" s="143">
        <f>IF(U429="nulová",N429,0)</f>
        <v>0</v>
      </c>
      <c r="BJ429" s="19" t="s">
        <v>102</v>
      </c>
      <c r="BK429" s="143">
        <f>ROUND(L429*K429,2)</f>
        <v>0</v>
      </c>
      <c r="BL429" s="19" t="s">
        <v>518</v>
      </c>
      <c r="BM429" s="19" t="s">
        <v>1324</v>
      </c>
    </row>
    <row r="430" spans="2:65" s="1" customFormat="1" ht="25.5" customHeight="1">
      <c r="B430" s="134"/>
      <c r="C430" s="144" t="s">
        <v>1325</v>
      </c>
      <c r="D430" s="144" t="s">
        <v>315</v>
      </c>
      <c r="E430" s="145" t="s">
        <v>1326</v>
      </c>
      <c r="F430" s="221" t="s">
        <v>1327</v>
      </c>
      <c r="G430" s="221"/>
      <c r="H430" s="221"/>
      <c r="I430" s="221"/>
      <c r="J430" s="146" t="s">
        <v>764</v>
      </c>
      <c r="K430" s="147">
        <v>8519.1</v>
      </c>
      <c r="L430" s="222"/>
      <c r="M430" s="222"/>
      <c r="N430" s="222">
        <f>ROUND(L430*K430,2)</f>
        <v>0</v>
      </c>
      <c r="O430" s="220"/>
      <c r="P430" s="220"/>
      <c r="Q430" s="220"/>
      <c r="R430" s="139"/>
      <c r="T430" s="140" t="s">
        <v>5</v>
      </c>
      <c r="U430" s="148" t="s">
        <v>42</v>
      </c>
      <c r="V430" s="149">
        <v>0</v>
      </c>
      <c r="W430" s="149">
        <f>V430*K430</f>
        <v>0</v>
      </c>
      <c r="X430" s="149">
        <v>0</v>
      </c>
      <c r="Y430" s="149">
        <f>X430*K430</f>
        <v>0</v>
      </c>
      <c r="Z430" s="149">
        <v>0</v>
      </c>
      <c r="AA430" s="150">
        <f>Z430*K430</f>
        <v>0</v>
      </c>
      <c r="AR430" s="19" t="s">
        <v>1282</v>
      </c>
      <c r="AT430" s="19" t="s">
        <v>315</v>
      </c>
      <c r="AU430" s="19" t="s">
        <v>102</v>
      </c>
      <c r="AY430" s="19" t="s">
        <v>267</v>
      </c>
      <c r="BE430" s="143">
        <f>IF(U430="základná",N430,0)</f>
        <v>0</v>
      </c>
      <c r="BF430" s="143">
        <f>IF(U430="znížená",N430,0)</f>
        <v>0</v>
      </c>
      <c r="BG430" s="143">
        <f>IF(U430="zákl. prenesená",N430,0)</f>
        <v>0</v>
      </c>
      <c r="BH430" s="143">
        <f>IF(U430="zníž. prenesená",N430,0)</f>
        <v>0</v>
      </c>
      <c r="BI430" s="143">
        <f>IF(U430="nulová",N430,0)</f>
        <v>0</v>
      </c>
      <c r="BJ430" s="19" t="s">
        <v>102</v>
      </c>
      <c r="BK430" s="143">
        <f>ROUND(L430*K430,2)</f>
        <v>0</v>
      </c>
      <c r="BL430" s="19" t="s">
        <v>518</v>
      </c>
      <c r="BM430" s="19" t="s">
        <v>1328</v>
      </c>
    </row>
    <row r="431" spans="2:65" s="1" customFormat="1" ht="6.95" customHeight="1">
      <c r="B431" s="53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5"/>
    </row>
  </sheetData>
  <mergeCells count="906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7:Q117"/>
    <mergeCell ref="L119:Q119"/>
    <mergeCell ref="C125:Q125"/>
    <mergeCell ref="F127:P127"/>
    <mergeCell ref="F128:P128"/>
    <mergeCell ref="M130:P130"/>
    <mergeCell ref="M132:Q132"/>
    <mergeCell ref="M133:Q133"/>
    <mergeCell ref="F135:I135"/>
    <mergeCell ref="L135:M135"/>
    <mergeCell ref="N135:Q135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7:I197"/>
    <mergeCell ref="L197:M197"/>
    <mergeCell ref="N197:Q197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6:I266"/>
    <mergeCell ref="L266:M266"/>
    <mergeCell ref="N266:Q266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34:I334"/>
    <mergeCell ref="L334:M334"/>
    <mergeCell ref="N334:Q334"/>
    <mergeCell ref="N333:Q333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F348:I348"/>
    <mergeCell ref="L348:M348"/>
    <mergeCell ref="N348:Q348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56:I356"/>
    <mergeCell ref="L356:M356"/>
    <mergeCell ref="N356:Q356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63:I363"/>
    <mergeCell ref="L363:M363"/>
    <mergeCell ref="N363:Q363"/>
    <mergeCell ref="F364:I364"/>
    <mergeCell ref="L364:M364"/>
    <mergeCell ref="N364:Q364"/>
    <mergeCell ref="F365:I365"/>
    <mergeCell ref="L365:M365"/>
    <mergeCell ref="N365:Q365"/>
    <mergeCell ref="F366:I366"/>
    <mergeCell ref="L366:M366"/>
    <mergeCell ref="N366:Q366"/>
    <mergeCell ref="F367:I367"/>
    <mergeCell ref="L367:M367"/>
    <mergeCell ref="N367:Q367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72:I372"/>
    <mergeCell ref="L372:M372"/>
    <mergeCell ref="N372:Q372"/>
    <mergeCell ref="F373:I373"/>
    <mergeCell ref="L373:M373"/>
    <mergeCell ref="N373:Q373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77:I377"/>
    <mergeCell ref="L377:M377"/>
    <mergeCell ref="N377:Q377"/>
    <mergeCell ref="F378:I378"/>
    <mergeCell ref="L378:M378"/>
    <mergeCell ref="N378:Q378"/>
    <mergeCell ref="F379:I379"/>
    <mergeCell ref="L379:M379"/>
    <mergeCell ref="N379:Q379"/>
    <mergeCell ref="F380:I380"/>
    <mergeCell ref="L380:M380"/>
    <mergeCell ref="N380:Q380"/>
    <mergeCell ref="F381:I381"/>
    <mergeCell ref="L381:M381"/>
    <mergeCell ref="N381:Q381"/>
    <mergeCell ref="F382:I382"/>
    <mergeCell ref="L382:M382"/>
    <mergeCell ref="N382:Q382"/>
    <mergeCell ref="F383:I383"/>
    <mergeCell ref="L383:M383"/>
    <mergeCell ref="N383:Q383"/>
    <mergeCell ref="F384:I384"/>
    <mergeCell ref="L384:M384"/>
    <mergeCell ref="N384:Q384"/>
    <mergeCell ref="F386:I386"/>
    <mergeCell ref="L386:M386"/>
    <mergeCell ref="N386:Q386"/>
    <mergeCell ref="N385:Q385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90:I390"/>
    <mergeCell ref="L390:M390"/>
    <mergeCell ref="N390:Q390"/>
    <mergeCell ref="F391:I391"/>
    <mergeCell ref="L391:M391"/>
    <mergeCell ref="N391:Q391"/>
    <mergeCell ref="F393:I393"/>
    <mergeCell ref="L393:M393"/>
    <mergeCell ref="N393:Q393"/>
    <mergeCell ref="N392:Q392"/>
    <mergeCell ref="F394:I394"/>
    <mergeCell ref="L394:M394"/>
    <mergeCell ref="N394:Q394"/>
    <mergeCell ref="F395:I395"/>
    <mergeCell ref="L395:M395"/>
    <mergeCell ref="N395:Q395"/>
    <mergeCell ref="F396:I396"/>
    <mergeCell ref="L396:M396"/>
    <mergeCell ref="N396:Q396"/>
    <mergeCell ref="F398:I398"/>
    <mergeCell ref="L398:M398"/>
    <mergeCell ref="N398:Q398"/>
    <mergeCell ref="F399:I399"/>
    <mergeCell ref="L399:M399"/>
    <mergeCell ref="N399:Q399"/>
    <mergeCell ref="F400:I400"/>
    <mergeCell ref="L400:M400"/>
    <mergeCell ref="N400:Q400"/>
    <mergeCell ref="F401:I401"/>
    <mergeCell ref="L401:M401"/>
    <mergeCell ref="N401:Q401"/>
    <mergeCell ref="F402:I402"/>
    <mergeCell ref="L402:M402"/>
    <mergeCell ref="N402:Q402"/>
    <mergeCell ref="F403:I403"/>
    <mergeCell ref="L403:M403"/>
    <mergeCell ref="N403:Q403"/>
    <mergeCell ref="F404:I404"/>
    <mergeCell ref="L404:M404"/>
    <mergeCell ref="N404:Q404"/>
    <mergeCell ref="F405:I405"/>
    <mergeCell ref="L405:M405"/>
    <mergeCell ref="N405:Q405"/>
    <mergeCell ref="F406:I406"/>
    <mergeCell ref="L406:M406"/>
    <mergeCell ref="N406:Q406"/>
    <mergeCell ref="F408:I408"/>
    <mergeCell ref="L408:M408"/>
    <mergeCell ref="N408:Q408"/>
    <mergeCell ref="F409:I409"/>
    <mergeCell ref="L409:M409"/>
    <mergeCell ref="N409:Q409"/>
    <mergeCell ref="F410:I410"/>
    <mergeCell ref="L410:M410"/>
    <mergeCell ref="N410:Q410"/>
    <mergeCell ref="F417:I417"/>
    <mergeCell ref="L417:M417"/>
    <mergeCell ref="N417:Q417"/>
    <mergeCell ref="F411:I411"/>
    <mergeCell ref="L411:M411"/>
    <mergeCell ref="N411:Q411"/>
    <mergeCell ref="F412:I412"/>
    <mergeCell ref="L412:M412"/>
    <mergeCell ref="N412:Q412"/>
    <mergeCell ref="F413:I413"/>
    <mergeCell ref="L413:M413"/>
    <mergeCell ref="N413:Q413"/>
    <mergeCell ref="F430:I430"/>
    <mergeCell ref="L430:M430"/>
    <mergeCell ref="N430:Q430"/>
    <mergeCell ref="F422:I422"/>
    <mergeCell ref="L422:M422"/>
    <mergeCell ref="N422:Q422"/>
    <mergeCell ref="F423:I423"/>
    <mergeCell ref="L423:M423"/>
    <mergeCell ref="N423:Q423"/>
    <mergeCell ref="F424:I424"/>
    <mergeCell ref="L424:M424"/>
    <mergeCell ref="N424:Q424"/>
    <mergeCell ref="N196:Q196"/>
    <mergeCell ref="N198:Q198"/>
    <mergeCell ref="N232:Q232"/>
    <mergeCell ref="F427:I427"/>
    <mergeCell ref="L427:M427"/>
    <mergeCell ref="N427:Q427"/>
    <mergeCell ref="F429:I429"/>
    <mergeCell ref="L429:M429"/>
    <mergeCell ref="N429:Q429"/>
    <mergeCell ref="F418:I418"/>
    <mergeCell ref="L418:M418"/>
    <mergeCell ref="N418:Q418"/>
    <mergeCell ref="F419:I419"/>
    <mergeCell ref="L419:M419"/>
    <mergeCell ref="N419:Q419"/>
    <mergeCell ref="F421:I421"/>
    <mergeCell ref="L421:M421"/>
    <mergeCell ref="N421:Q421"/>
    <mergeCell ref="F414:I414"/>
    <mergeCell ref="L414:M414"/>
    <mergeCell ref="N414:Q414"/>
    <mergeCell ref="F416:I416"/>
    <mergeCell ref="L416:M416"/>
    <mergeCell ref="N416:Q416"/>
    <mergeCell ref="N397:Q397"/>
    <mergeCell ref="N407:Q407"/>
    <mergeCell ref="N415:Q415"/>
    <mergeCell ref="N420:Q420"/>
    <mergeCell ref="N425:Q425"/>
    <mergeCell ref="N426:Q426"/>
    <mergeCell ref="N428:Q428"/>
    <mergeCell ref="H1:K1"/>
    <mergeCell ref="S2:AC2"/>
    <mergeCell ref="N265:Q265"/>
    <mergeCell ref="N267:Q267"/>
    <mergeCell ref="N268:Q268"/>
    <mergeCell ref="N278:Q278"/>
    <mergeCell ref="N282:Q282"/>
    <mergeCell ref="N289:Q289"/>
    <mergeCell ref="N303:Q303"/>
    <mergeCell ref="N308:Q308"/>
    <mergeCell ref="N327:Q327"/>
    <mergeCell ref="N136:Q136"/>
    <mergeCell ref="N137:Q137"/>
    <mergeCell ref="N138:Q138"/>
    <mergeCell ref="N148:Q148"/>
    <mergeCell ref="N157:Q157"/>
    <mergeCell ref="N178:Q178"/>
  </mergeCells>
  <hyperlinks>
    <hyperlink ref="F1:G1" location="C2" display="1) Krycí list rozpočtu"/>
    <hyperlink ref="H1:K1" location="C86" display="2) Rekapitulácia rozpočtu"/>
    <hyperlink ref="L1" location="C135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N154"/>
  <sheetViews>
    <sheetView showGridLines="0" workbookViewId="0">
      <pane ySplit="1" topLeftCell="A2" activePane="bottomLeft" state="frozen"/>
      <selection pane="bottomLeft" activeCell="L149" sqref="L149:M15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6"/>
      <c r="B1" s="13"/>
      <c r="C1" s="13"/>
      <c r="D1" s="14" t="s">
        <v>1</v>
      </c>
      <c r="E1" s="13"/>
      <c r="F1" s="15" t="s">
        <v>210</v>
      </c>
      <c r="G1" s="15"/>
      <c r="H1" s="214" t="s">
        <v>211</v>
      </c>
      <c r="I1" s="214"/>
      <c r="J1" s="214"/>
      <c r="K1" s="214"/>
      <c r="L1" s="15" t="s">
        <v>212</v>
      </c>
      <c r="M1" s="13"/>
      <c r="N1" s="13"/>
      <c r="O1" s="14" t="s">
        <v>213</v>
      </c>
      <c r="P1" s="13"/>
      <c r="Q1" s="13"/>
      <c r="R1" s="13"/>
      <c r="S1" s="15" t="s">
        <v>214</v>
      </c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170" t="s">
        <v>8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T2" s="19" t="s">
        <v>199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75</v>
      </c>
    </row>
    <row r="4" spans="1:66" ht="36.950000000000003" customHeight="1">
      <c r="B4" s="23"/>
      <c r="C4" s="191" t="s">
        <v>215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24"/>
      <c r="T4" s="18" t="s">
        <v>12</v>
      </c>
      <c r="AT4" s="19" t="s">
        <v>6</v>
      </c>
    </row>
    <row r="5" spans="1:66" ht="6.95" customHeight="1">
      <c r="B5" s="23"/>
      <c r="R5" s="24"/>
    </row>
    <row r="6" spans="1:66" ht="25.35" customHeight="1">
      <c r="B6" s="23"/>
      <c r="D6" s="28" t="s">
        <v>16</v>
      </c>
      <c r="F6" s="226" t="str">
        <f>'Rekapitulácia stavby'!K6</f>
        <v>Modernizácia pracovísk akútnej zdravotnej starostlivosti Gynekologicko - pôrodníckeho oddelenia v Nemocnici Krompachy</v>
      </c>
      <c r="G6" s="227"/>
      <c r="H6" s="227"/>
      <c r="I6" s="227"/>
      <c r="J6" s="227"/>
      <c r="K6" s="227"/>
      <c r="L6" s="227"/>
      <c r="M6" s="227"/>
      <c r="N6" s="227"/>
      <c r="O6" s="227"/>
      <c r="P6" s="227"/>
      <c r="R6" s="24"/>
    </row>
    <row r="7" spans="1:66" ht="25.35" customHeight="1">
      <c r="B7" s="23"/>
      <c r="D7" s="28" t="s">
        <v>216</v>
      </c>
      <c r="F7" s="226" t="s">
        <v>3576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R7" s="24"/>
    </row>
    <row r="8" spans="1:66" s="1" customFormat="1" ht="32.85" customHeight="1">
      <c r="B8" s="31"/>
      <c r="D8" s="27" t="s">
        <v>2969</v>
      </c>
      <c r="F8" s="203" t="s">
        <v>4110</v>
      </c>
      <c r="G8" s="225"/>
      <c r="H8" s="225"/>
      <c r="I8" s="225"/>
      <c r="J8" s="225"/>
      <c r="K8" s="225"/>
      <c r="L8" s="225"/>
      <c r="M8" s="225"/>
      <c r="N8" s="225"/>
      <c r="O8" s="225"/>
      <c r="P8" s="225"/>
      <c r="R8" s="32"/>
    </row>
    <row r="9" spans="1:66" s="1" customFormat="1" ht="14.45" customHeight="1">
      <c r="B9" s="31"/>
      <c r="D9" s="28" t="s">
        <v>18</v>
      </c>
      <c r="F9" s="26" t="s">
        <v>5</v>
      </c>
      <c r="M9" s="28" t="s">
        <v>19</v>
      </c>
      <c r="O9" s="26" t="s">
        <v>5</v>
      </c>
      <c r="R9" s="32"/>
    </row>
    <row r="10" spans="1:66" s="1" customFormat="1" ht="14.45" customHeight="1">
      <c r="B10" s="31"/>
      <c r="D10" s="28" t="s">
        <v>20</v>
      </c>
      <c r="F10" s="26" t="s">
        <v>21</v>
      </c>
      <c r="M10" s="28" t="s">
        <v>22</v>
      </c>
      <c r="O10" s="228" t="str">
        <f>'Rekapitulácia stavby'!AN8</f>
        <v>15. 5. 2018</v>
      </c>
      <c r="P10" s="228"/>
      <c r="R10" s="32"/>
    </row>
    <row r="11" spans="1:66" s="1" customFormat="1" ht="10.9" customHeight="1">
      <c r="B11" s="31"/>
      <c r="R11" s="32"/>
    </row>
    <row r="12" spans="1:66" s="1" customFormat="1" ht="14.45" customHeight="1">
      <c r="B12" s="31"/>
      <c r="D12" s="28" t="s">
        <v>24</v>
      </c>
      <c r="M12" s="28" t="s">
        <v>25</v>
      </c>
      <c r="O12" s="202" t="s">
        <v>5</v>
      </c>
      <c r="P12" s="202"/>
      <c r="R12" s="32"/>
    </row>
    <row r="13" spans="1:66" s="1" customFormat="1" ht="18" customHeight="1">
      <c r="B13" s="31"/>
      <c r="E13" s="26" t="s">
        <v>26</v>
      </c>
      <c r="M13" s="28" t="s">
        <v>27</v>
      </c>
      <c r="O13" s="202" t="s">
        <v>5</v>
      </c>
      <c r="P13" s="202"/>
      <c r="R13" s="32"/>
    </row>
    <row r="14" spans="1:66" s="1" customFormat="1" ht="6.95" customHeight="1">
      <c r="B14" s="31"/>
      <c r="R14" s="32"/>
    </row>
    <row r="15" spans="1:66" s="1" customFormat="1" ht="14.45" customHeight="1">
      <c r="B15" s="31"/>
      <c r="D15" s="28" t="s">
        <v>28</v>
      </c>
      <c r="M15" s="28" t="s">
        <v>25</v>
      </c>
      <c r="O15" s="202" t="s">
        <v>5</v>
      </c>
      <c r="P15" s="202"/>
      <c r="R15" s="32"/>
    </row>
    <row r="16" spans="1:66" s="1" customFormat="1" ht="18" customHeight="1">
      <c r="B16" s="31"/>
      <c r="E16" s="26" t="s">
        <v>29</v>
      </c>
      <c r="M16" s="28" t="s">
        <v>27</v>
      </c>
      <c r="O16" s="202" t="s">
        <v>5</v>
      </c>
      <c r="P16" s="202"/>
      <c r="R16" s="32"/>
    </row>
    <row r="17" spans="2:18" s="1" customFormat="1" ht="6.95" customHeight="1">
      <c r="B17" s="31"/>
      <c r="R17" s="32"/>
    </row>
    <row r="18" spans="2:18" s="1" customFormat="1" ht="14.45" customHeight="1">
      <c r="B18" s="31"/>
      <c r="D18" s="28" t="s">
        <v>30</v>
      </c>
      <c r="M18" s="28" t="s">
        <v>25</v>
      </c>
      <c r="O18" s="202" t="s">
        <v>5</v>
      </c>
      <c r="P18" s="202"/>
      <c r="R18" s="32"/>
    </row>
    <row r="19" spans="2:18" s="1" customFormat="1" ht="18" customHeight="1">
      <c r="B19" s="31"/>
      <c r="E19" s="26" t="s">
        <v>31</v>
      </c>
      <c r="M19" s="28" t="s">
        <v>27</v>
      </c>
      <c r="O19" s="202" t="s">
        <v>5</v>
      </c>
      <c r="P19" s="202"/>
      <c r="R19" s="32"/>
    </row>
    <row r="20" spans="2:18" s="1" customFormat="1" ht="6.95" customHeight="1">
      <c r="B20" s="31"/>
      <c r="R20" s="32"/>
    </row>
    <row r="21" spans="2:18" s="1" customFormat="1" ht="14.45" customHeight="1">
      <c r="B21" s="31"/>
      <c r="D21" s="28" t="s">
        <v>33</v>
      </c>
      <c r="M21" s="28" t="s">
        <v>25</v>
      </c>
      <c r="O21" s="202" t="str">
        <f>IF('Rekapitulácia stavby'!AN19="","",'Rekapitulácia stavby'!AN19)</f>
        <v/>
      </c>
      <c r="P21" s="202"/>
      <c r="R21" s="32"/>
    </row>
    <row r="22" spans="2:18" s="1" customFormat="1" ht="18" customHeight="1">
      <c r="B22" s="31"/>
      <c r="E22" s="26" t="str">
        <f>IF('Rekapitulácia stavby'!E20="","",'Rekapitulácia stavby'!E20)</f>
        <v xml:space="preserve"> </v>
      </c>
      <c r="M22" s="28" t="s">
        <v>27</v>
      </c>
      <c r="O22" s="202" t="str">
        <f>IF('Rekapitulácia stavby'!AN20="","",'Rekapitulácia stavby'!AN20)</f>
        <v/>
      </c>
      <c r="P22" s="202"/>
      <c r="R22" s="32"/>
    </row>
    <row r="23" spans="2:18" s="1" customFormat="1" ht="6.95" customHeight="1">
      <c r="B23" s="31"/>
      <c r="R23" s="32"/>
    </row>
    <row r="24" spans="2:18" s="1" customFormat="1" ht="14.45" customHeight="1">
      <c r="B24" s="31"/>
      <c r="D24" s="28" t="s">
        <v>35</v>
      </c>
      <c r="R24" s="32"/>
    </row>
    <row r="25" spans="2:18" s="1" customFormat="1" ht="16.5" customHeight="1">
      <c r="B25" s="31"/>
      <c r="E25" s="204" t="s">
        <v>5</v>
      </c>
      <c r="F25" s="204"/>
      <c r="G25" s="204"/>
      <c r="H25" s="204"/>
      <c r="I25" s="204"/>
      <c r="J25" s="204"/>
      <c r="K25" s="204"/>
      <c r="L25" s="204"/>
      <c r="R25" s="32"/>
    </row>
    <row r="26" spans="2:18" s="1" customFormat="1" ht="6.95" customHeight="1">
      <c r="B26" s="31"/>
      <c r="R26" s="32"/>
    </row>
    <row r="27" spans="2:18" s="1" customFormat="1" ht="6.95" customHeight="1">
      <c r="B27" s="31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R27" s="32"/>
    </row>
    <row r="28" spans="2:18" s="1" customFormat="1" ht="14.45" customHeight="1">
      <c r="B28" s="31"/>
      <c r="D28" s="95" t="s">
        <v>218</v>
      </c>
      <c r="M28" s="205">
        <f>N89</f>
        <v>0</v>
      </c>
      <c r="N28" s="205"/>
      <c r="O28" s="205"/>
      <c r="P28" s="205"/>
      <c r="R28" s="32"/>
    </row>
    <row r="29" spans="2:18" s="1" customFormat="1" ht="14.45" customHeight="1">
      <c r="B29" s="31"/>
      <c r="D29" s="30" t="s">
        <v>219</v>
      </c>
      <c r="M29" s="205">
        <f>N96</f>
        <v>0</v>
      </c>
      <c r="N29" s="205"/>
      <c r="O29" s="205"/>
      <c r="P29" s="205"/>
      <c r="R29" s="32"/>
    </row>
    <row r="30" spans="2:18" s="1" customFormat="1" ht="6.95" customHeight="1">
      <c r="B30" s="31"/>
      <c r="R30" s="32"/>
    </row>
    <row r="31" spans="2:18" s="1" customFormat="1" ht="25.35" customHeight="1">
      <c r="B31" s="31"/>
      <c r="D31" s="103" t="s">
        <v>38</v>
      </c>
      <c r="M31" s="237">
        <f>ROUND(M28+M29,2)</f>
        <v>0</v>
      </c>
      <c r="N31" s="225"/>
      <c r="O31" s="225"/>
      <c r="P31" s="225"/>
      <c r="R31" s="32"/>
    </row>
    <row r="32" spans="2:18" s="1" customFormat="1" ht="6.95" customHeight="1">
      <c r="B32" s="31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R32" s="32"/>
    </row>
    <row r="33" spans="2:18" s="1" customFormat="1" ht="14.45" customHeight="1">
      <c r="B33" s="31"/>
      <c r="D33" s="36" t="s">
        <v>39</v>
      </c>
      <c r="E33" s="36" t="s">
        <v>40</v>
      </c>
      <c r="F33" s="37">
        <v>0.2</v>
      </c>
      <c r="G33" s="104" t="s">
        <v>41</v>
      </c>
      <c r="H33" s="234">
        <f>ROUND((SUM(BE96:BE97)+SUM(BE116:BE153)), 2)</f>
        <v>0</v>
      </c>
      <c r="I33" s="225"/>
      <c r="J33" s="225"/>
      <c r="M33" s="234">
        <f>ROUND(ROUND((SUM(BE96:BE97)+SUM(BE116:BE153)), 2)*F33, 2)</f>
        <v>0</v>
      </c>
      <c r="N33" s="225"/>
      <c r="O33" s="225"/>
      <c r="P33" s="225"/>
      <c r="R33" s="32"/>
    </row>
    <row r="34" spans="2:18" s="1" customFormat="1" ht="14.45" customHeight="1">
      <c r="B34" s="31"/>
      <c r="E34" s="36" t="s">
        <v>42</v>
      </c>
      <c r="F34" s="37">
        <v>0.2</v>
      </c>
      <c r="G34" s="104" t="s">
        <v>41</v>
      </c>
      <c r="H34" s="234">
        <f>ROUND((SUM(BF96:BF97)+SUM(BF116:BF153)), 2)</f>
        <v>0</v>
      </c>
      <c r="I34" s="225"/>
      <c r="J34" s="225"/>
      <c r="M34" s="234">
        <f>ROUND(ROUND((SUM(BF96:BF97)+SUM(BF116:BF153)), 2)*F34, 2)</f>
        <v>0</v>
      </c>
      <c r="N34" s="225"/>
      <c r="O34" s="225"/>
      <c r="P34" s="225"/>
      <c r="R34" s="32"/>
    </row>
    <row r="35" spans="2:18" s="1" customFormat="1" ht="14.45" hidden="1" customHeight="1">
      <c r="B35" s="31"/>
      <c r="E35" s="36" t="s">
        <v>43</v>
      </c>
      <c r="F35" s="37">
        <v>0.2</v>
      </c>
      <c r="G35" s="104" t="s">
        <v>41</v>
      </c>
      <c r="H35" s="234">
        <f>ROUND((SUM(BG96:BG97)+SUM(BG116:BG153)), 2)</f>
        <v>0</v>
      </c>
      <c r="I35" s="225"/>
      <c r="J35" s="225"/>
      <c r="M35" s="234">
        <v>0</v>
      </c>
      <c r="N35" s="225"/>
      <c r="O35" s="225"/>
      <c r="P35" s="225"/>
      <c r="R35" s="32"/>
    </row>
    <row r="36" spans="2:18" s="1" customFormat="1" ht="14.45" hidden="1" customHeight="1">
      <c r="B36" s="31"/>
      <c r="E36" s="36" t="s">
        <v>44</v>
      </c>
      <c r="F36" s="37">
        <v>0.2</v>
      </c>
      <c r="G36" s="104" t="s">
        <v>41</v>
      </c>
      <c r="H36" s="234">
        <f>ROUND((SUM(BH96:BH97)+SUM(BH116:BH153)), 2)</f>
        <v>0</v>
      </c>
      <c r="I36" s="225"/>
      <c r="J36" s="225"/>
      <c r="M36" s="234">
        <v>0</v>
      </c>
      <c r="N36" s="225"/>
      <c r="O36" s="225"/>
      <c r="P36" s="225"/>
      <c r="R36" s="32"/>
    </row>
    <row r="37" spans="2:18" s="1" customFormat="1" ht="14.45" hidden="1" customHeight="1">
      <c r="B37" s="31"/>
      <c r="E37" s="36" t="s">
        <v>45</v>
      </c>
      <c r="F37" s="37">
        <v>0</v>
      </c>
      <c r="G37" s="104" t="s">
        <v>41</v>
      </c>
      <c r="H37" s="234">
        <f>ROUND((SUM(BI96:BI97)+SUM(BI116:BI153)), 2)</f>
        <v>0</v>
      </c>
      <c r="I37" s="225"/>
      <c r="J37" s="225"/>
      <c r="M37" s="234">
        <v>0</v>
      </c>
      <c r="N37" s="225"/>
      <c r="O37" s="225"/>
      <c r="P37" s="225"/>
      <c r="R37" s="32"/>
    </row>
    <row r="38" spans="2:18" s="1" customFormat="1" ht="6.95" customHeight="1">
      <c r="B38" s="31"/>
      <c r="R38" s="32"/>
    </row>
    <row r="39" spans="2:18" s="1" customFormat="1" ht="25.35" customHeight="1">
      <c r="B39" s="31"/>
      <c r="C39" s="102"/>
      <c r="D39" s="105" t="s">
        <v>46</v>
      </c>
      <c r="E39" s="67"/>
      <c r="F39" s="67"/>
      <c r="G39" s="106" t="s">
        <v>47</v>
      </c>
      <c r="H39" s="107" t="s">
        <v>48</v>
      </c>
      <c r="I39" s="67"/>
      <c r="J39" s="67"/>
      <c r="K39" s="67"/>
      <c r="L39" s="235">
        <f>SUM(M31:M37)</f>
        <v>0</v>
      </c>
      <c r="M39" s="235"/>
      <c r="N39" s="235"/>
      <c r="O39" s="235"/>
      <c r="P39" s="236"/>
      <c r="Q39" s="102"/>
      <c r="R39" s="32"/>
    </row>
    <row r="40" spans="2:18" s="1" customFormat="1" ht="14.45" customHeight="1">
      <c r="B40" s="31"/>
      <c r="R40" s="32"/>
    </row>
    <row r="41" spans="2:18" s="1" customFormat="1" ht="14.45" customHeight="1">
      <c r="B41" s="31"/>
      <c r="R41" s="32"/>
    </row>
    <row r="42" spans="2:18">
      <c r="B42" s="23"/>
      <c r="R42" s="24"/>
    </row>
    <row r="43" spans="2:18">
      <c r="B43" s="23"/>
      <c r="R43" s="24"/>
    </row>
    <row r="44" spans="2:18">
      <c r="B44" s="23"/>
      <c r="R44" s="24"/>
    </row>
    <row r="45" spans="2:18">
      <c r="B45" s="23"/>
      <c r="R45" s="24"/>
    </row>
    <row r="46" spans="2:18">
      <c r="B46" s="23"/>
      <c r="R46" s="24"/>
    </row>
    <row r="47" spans="2:18">
      <c r="B47" s="23"/>
      <c r="R47" s="24"/>
    </row>
    <row r="48" spans="2:18">
      <c r="B48" s="23"/>
      <c r="R48" s="24"/>
    </row>
    <row r="49" spans="2:18">
      <c r="B49" s="23"/>
      <c r="R49" s="24"/>
    </row>
    <row r="50" spans="2:18" s="1" customFormat="1" ht="15">
      <c r="B50" s="31"/>
      <c r="D50" s="44" t="s">
        <v>49</v>
      </c>
      <c r="E50" s="45"/>
      <c r="F50" s="45"/>
      <c r="G50" s="45"/>
      <c r="H50" s="46"/>
      <c r="J50" s="44" t="s">
        <v>50</v>
      </c>
      <c r="K50" s="45"/>
      <c r="L50" s="45"/>
      <c r="M50" s="45"/>
      <c r="N50" s="45"/>
      <c r="O50" s="45"/>
      <c r="P50" s="46"/>
      <c r="R50" s="32"/>
    </row>
    <row r="51" spans="2:18">
      <c r="B51" s="23"/>
      <c r="D51" s="47"/>
      <c r="H51" s="48"/>
      <c r="J51" s="47"/>
      <c r="P51" s="48"/>
      <c r="R51" s="24"/>
    </row>
    <row r="52" spans="2:18">
      <c r="B52" s="23"/>
      <c r="D52" s="47"/>
      <c r="H52" s="48"/>
      <c r="J52" s="47"/>
      <c r="P52" s="48"/>
      <c r="R52" s="24"/>
    </row>
    <row r="53" spans="2:18">
      <c r="B53" s="23"/>
      <c r="D53" s="47"/>
      <c r="H53" s="48"/>
      <c r="J53" s="47"/>
      <c r="P53" s="48"/>
      <c r="R53" s="24"/>
    </row>
    <row r="54" spans="2:18">
      <c r="B54" s="23"/>
      <c r="D54" s="47"/>
      <c r="H54" s="48"/>
      <c r="J54" s="47"/>
      <c r="P54" s="48"/>
      <c r="R54" s="24"/>
    </row>
    <row r="55" spans="2:18">
      <c r="B55" s="23"/>
      <c r="D55" s="47"/>
      <c r="H55" s="48"/>
      <c r="J55" s="47"/>
      <c r="P55" s="48"/>
      <c r="R55" s="24"/>
    </row>
    <row r="56" spans="2:18">
      <c r="B56" s="23"/>
      <c r="D56" s="47"/>
      <c r="H56" s="48"/>
      <c r="J56" s="47"/>
      <c r="P56" s="48"/>
      <c r="R56" s="24"/>
    </row>
    <row r="57" spans="2:18">
      <c r="B57" s="23"/>
      <c r="D57" s="47"/>
      <c r="H57" s="48"/>
      <c r="J57" s="47"/>
      <c r="P57" s="48"/>
      <c r="R57" s="24"/>
    </row>
    <row r="58" spans="2:18">
      <c r="B58" s="23"/>
      <c r="D58" s="47"/>
      <c r="H58" s="48"/>
      <c r="J58" s="47"/>
      <c r="P58" s="48"/>
      <c r="R58" s="24"/>
    </row>
    <row r="59" spans="2:18" s="1" customFormat="1" ht="15">
      <c r="B59" s="31"/>
      <c r="D59" s="49" t="s">
        <v>51</v>
      </c>
      <c r="E59" s="50"/>
      <c r="F59" s="50"/>
      <c r="G59" s="51" t="s">
        <v>52</v>
      </c>
      <c r="H59" s="52"/>
      <c r="J59" s="49" t="s">
        <v>51</v>
      </c>
      <c r="K59" s="50"/>
      <c r="L59" s="50"/>
      <c r="M59" s="50"/>
      <c r="N59" s="51" t="s">
        <v>52</v>
      </c>
      <c r="O59" s="50"/>
      <c r="P59" s="52"/>
      <c r="R59" s="32"/>
    </row>
    <row r="60" spans="2:18">
      <c r="B60" s="23"/>
      <c r="R60" s="24"/>
    </row>
    <row r="61" spans="2:18" s="1" customFormat="1" ht="15">
      <c r="B61" s="31"/>
      <c r="D61" s="44" t="s">
        <v>53</v>
      </c>
      <c r="E61" s="45"/>
      <c r="F61" s="45"/>
      <c r="G61" s="45"/>
      <c r="H61" s="46"/>
      <c r="J61" s="44" t="s">
        <v>54</v>
      </c>
      <c r="K61" s="45"/>
      <c r="L61" s="45"/>
      <c r="M61" s="45"/>
      <c r="N61" s="45"/>
      <c r="O61" s="45"/>
      <c r="P61" s="46"/>
      <c r="R61" s="32"/>
    </row>
    <row r="62" spans="2:18">
      <c r="B62" s="23"/>
      <c r="D62" s="47"/>
      <c r="H62" s="48"/>
      <c r="J62" s="47"/>
      <c r="P62" s="48"/>
      <c r="R62" s="24"/>
    </row>
    <row r="63" spans="2:18">
      <c r="B63" s="23"/>
      <c r="D63" s="47"/>
      <c r="H63" s="48"/>
      <c r="J63" s="47"/>
      <c r="P63" s="48"/>
      <c r="R63" s="24"/>
    </row>
    <row r="64" spans="2:18">
      <c r="B64" s="23"/>
      <c r="D64" s="47"/>
      <c r="H64" s="48"/>
      <c r="J64" s="47"/>
      <c r="P64" s="48"/>
      <c r="R64" s="24"/>
    </row>
    <row r="65" spans="2:18">
      <c r="B65" s="23"/>
      <c r="D65" s="47"/>
      <c r="H65" s="48"/>
      <c r="J65" s="47"/>
      <c r="P65" s="48"/>
      <c r="R65" s="24"/>
    </row>
    <row r="66" spans="2:18">
      <c r="B66" s="23"/>
      <c r="D66" s="47"/>
      <c r="H66" s="48"/>
      <c r="J66" s="47"/>
      <c r="P66" s="48"/>
      <c r="R66" s="24"/>
    </row>
    <row r="67" spans="2:18">
      <c r="B67" s="23"/>
      <c r="D67" s="47"/>
      <c r="H67" s="48"/>
      <c r="J67" s="47"/>
      <c r="P67" s="48"/>
      <c r="R67" s="24"/>
    </row>
    <row r="68" spans="2:18">
      <c r="B68" s="23"/>
      <c r="D68" s="47"/>
      <c r="H68" s="48"/>
      <c r="J68" s="47"/>
      <c r="P68" s="48"/>
      <c r="R68" s="24"/>
    </row>
    <row r="69" spans="2:18">
      <c r="B69" s="23"/>
      <c r="D69" s="47"/>
      <c r="H69" s="48"/>
      <c r="J69" s="47"/>
      <c r="P69" s="48"/>
      <c r="R69" s="24"/>
    </row>
    <row r="70" spans="2:18" s="1" customFormat="1" ht="15">
      <c r="B70" s="31"/>
      <c r="D70" s="49" t="s">
        <v>51</v>
      </c>
      <c r="E70" s="50"/>
      <c r="F70" s="50"/>
      <c r="G70" s="51" t="s">
        <v>52</v>
      </c>
      <c r="H70" s="52"/>
      <c r="J70" s="49" t="s">
        <v>51</v>
      </c>
      <c r="K70" s="50"/>
      <c r="L70" s="50"/>
      <c r="M70" s="50"/>
      <c r="N70" s="51" t="s">
        <v>52</v>
      </c>
      <c r="O70" s="50"/>
      <c r="P70" s="52"/>
      <c r="R70" s="32"/>
    </row>
    <row r="71" spans="2:18" s="1" customFormat="1" ht="14.4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  <row r="75" spans="2:18" s="1" customFormat="1" ht="6.9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/>
    </row>
    <row r="76" spans="2:18" s="1" customFormat="1" ht="36.950000000000003" customHeight="1">
      <c r="B76" s="31"/>
      <c r="C76" s="191" t="s">
        <v>220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2"/>
    </row>
    <row r="77" spans="2:18" s="1" customFormat="1" ht="6.95" customHeight="1">
      <c r="B77" s="31"/>
      <c r="R77" s="32"/>
    </row>
    <row r="78" spans="2:18" s="1" customFormat="1" ht="30" customHeight="1">
      <c r="B78" s="31"/>
      <c r="C78" s="28" t="s">
        <v>16</v>
      </c>
      <c r="F78" s="226" t="str">
        <f>F6</f>
        <v>Modernizácia pracovísk akútnej zdravotnej starostlivosti Gynekologicko - pôrodníckeho oddelenia v Nemocnici Krompachy</v>
      </c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R78" s="32"/>
    </row>
    <row r="79" spans="2:18" ht="30" customHeight="1">
      <c r="B79" s="23"/>
      <c r="C79" s="28" t="s">
        <v>216</v>
      </c>
      <c r="F79" s="226" t="s">
        <v>3576</v>
      </c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R79" s="24"/>
    </row>
    <row r="80" spans="2:18" s="1" customFormat="1" ht="36.950000000000003" customHeight="1">
      <c r="B80" s="31"/>
      <c r="C80" s="62" t="s">
        <v>2969</v>
      </c>
      <c r="F80" s="193" t="str">
        <f>F8</f>
        <v>08.12 - TV-STA pasívna časť 4.NP</v>
      </c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R80" s="32"/>
    </row>
    <row r="81" spans="2:47" s="1" customFormat="1" ht="6.95" customHeight="1">
      <c r="B81" s="31"/>
      <c r="R81" s="32"/>
    </row>
    <row r="82" spans="2:47" s="1" customFormat="1" ht="18" customHeight="1">
      <c r="B82" s="31"/>
      <c r="C82" s="28" t="s">
        <v>20</v>
      </c>
      <c r="F82" s="26" t="str">
        <f>F10</f>
        <v>Nemocnica Krompachy</v>
      </c>
      <c r="K82" s="28" t="s">
        <v>22</v>
      </c>
      <c r="M82" s="228" t="str">
        <f>IF(O10="","",O10)</f>
        <v>15. 5. 2018</v>
      </c>
      <c r="N82" s="228"/>
      <c r="O82" s="228"/>
      <c r="P82" s="228"/>
      <c r="R82" s="32"/>
    </row>
    <row r="83" spans="2:47" s="1" customFormat="1" ht="6.95" customHeight="1">
      <c r="B83" s="31"/>
      <c r="R83" s="32"/>
    </row>
    <row r="84" spans="2:47" s="1" customFormat="1" ht="15">
      <c r="B84" s="31"/>
      <c r="C84" s="28" t="s">
        <v>24</v>
      </c>
      <c r="F84" s="26" t="str">
        <f>E13</f>
        <v xml:space="preserve">Nemocnica Krompachy spol., s.r.o., </v>
      </c>
      <c r="K84" s="28" t="s">
        <v>30</v>
      </c>
      <c r="M84" s="202" t="str">
        <f>E19</f>
        <v>ODYSEA-PROJEKT s.r.o. Košice , Ing Komjáthy L.</v>
      </c>
      <c r="N84" s="202"/>
      <c r="O84" s="202"/>
      <c r="P84" s="202"/>
      <c r="Q84" s="202"/>
      <c r="R84" s="32"/>
    </row>
    <row r="85" spans="2:47" s="1" customFormat="1" ht="14.45" customHeight="1">
      <c r="B85" s="31"/>
      <c r="C85" s="28" t="s">
        <v>28</v>
      </c>
      <c r="F85" s="26" t="str">
        <f>IF(E16="","",E16)</f>
        <v>Výber</v>
      </c>
      <c r="K85" s="28" t="s">
        <v>33</v>
      </c>
      <c r="M85" s="202" t="str">
        <f>E22</f>
        <v xml:space="preserve"> </v>
      </c>
      <c r="N85" s="202"/>
      <c r="O85" s="202"/>
      <c r="P85" s="202"/>
      <c r="Q85" s="202"/>
      <c r="R85" s="32"/>
    </row>
    <row r="86" spans="2:47" s="1" customFormat="1" ht="10.35" customHeight="1">
      <c r="B86" s="31"/>
      <c r="R86" s="32"/>
    </row>
    <row r="87" spans="2:47" s="1" customFormat="1" ht="29.25" customHeight="1">
      <c r="B87" s="31"/>
      <c r="C87" s="232" t="s">
        <v>221</v>
      </c>
      <c r="D87" s="233"/>
      <c r="E87" s="233"/>
      <c r="F87" s="233"/>
      <c r="G87" s="233"/>
      <c r="H87" s="102"/>
      <c r="I87" s="102"/>
      <c r="J87" s="102"/>
      <c r="K87" s="102"/>
      <c r="L87" s="102"/>
      <c r="M87" s="102"/>
      <c r="N87" s="232" t="s">
        <v>222</v>
      </c>
      <c r="O87" s="233"/>
      <c r="P87" s="233"/>
      <c r="Q87" s="233"/>
      <c r="R87" s="32"/>
    </row>
    <row r="88" spans="2:47" s="1" customFormat="1" ht="10.35" customHeight="1">
      <c r="B88" s="31"/>
      <c r="R88" s="32"/>
    </row>
    <row r="89" spans="2:47" s="1" customFormat="1" ht="29.25" customHeight="1">
      <c r="B89" s="31"/>
      <c r="C89" s="108" t="s">
        <v>223</v>
      </c>
      <c r="N89" s="168">
        <f>N116</f>
        <v>0</v>
      </c>
      <c r="O89" s="223"/>
      <c r="P89" s="223"/>
      <c r="Q89" s="223"/>
      <c r="R89" s="32"/>
      <c r="AU89" s="19" t="s">
        <v>224</v>
      </c>
    </row>
    <row r="90" spans="2:47" s="7" customFormat="1" ht="24.95" customHeight="1">
      <c r="B90" s="109"/>
      <c r="D90" s="110" t="s">
        <v>249</v>
      </c>
      <c r="N90" s="218">
        <f>N117</f>
        <v>0</v>
      </c>
      <c r="O90" s="231"/>
      <c r="P90" s="231"/>
      <c r="Q90" s="231"/>
      <c r="R90" s="111"/>
    </row>
    <row r="91" spans="2:47" s="8" customFormat="1" ht="19.899999999999999" customHeight="1">
      <c r="B91" s="112"/>
      <c r="D91" s="113" t="s">
        <v>4048</v>
      </c>
      <c r="N91" s="172">
        <f>N118</f>
        <v>0</v>
      </c>
      <c r="O91" s="173"/>
      <c r="P91" s="173"/>
      <c r="Q91" s="173"/>
      <c r="R91" s="114"/>
    </row>
    <row r="92" spans="2:47" s="8" customFormat="1" ht="19.899999999999999" customHeight="1">
      <c r="B92" s="112"/>
      <c r="D92" s="113" t="s">
        <v>4049</v>
      </c>
      <c r="N92" s="172">
        <f>N129</f>
        <v>0</v>
      </c>
      <c r="O92" s="173"/>
      <c r="P92" s="173"/>
      <c r="Q92" s="173"/>
      <c r="R92" s="114"/>
    </row>
    <row r="93" spans="2:47" s="8" customFormat="1" ht="19.899999999999999" customHeight="1">
      <c r="B93" s="112"/>
      <c r="D93" s="113" t="s">
        <v>4050</v>
      </c>
      <c r="N93" s="172">
        <f>N148</f>
        <v>0</v>
      </c>
      <c r="O93" s="173"/>
      <c r="P93" s="173"/>
      <c r="Q93" s="173"/>
      <c r="R93" s="114"/>
    </row>
    <row r="94" spans="2:47" s="8" customFormat="1" ht="19.899999999999999" customHeight="1">
      <c r="B94" s="112"/>
      <c r="D94" s="113" t="s">
        <v>4051</v>
      </c>
      <c r="N94" s="172">
        <f>N151</f>
        <v>0</v>
      </c>
      <c r="O94" s="173"/>
      <c r="P94" s="173"/>
      <c r="Q94" s="173"/>
      <c r="R94" s="114"/>
    </row>
    <row r="95" spans="2:47" s="1" customFormat="1" ht="21.75" customHeight="1">
      <c r="B95" s="31"/>
      <c r="R95" s="32"/>
    </row>
    <row r="96" spans="2:47" s="1" customFormat="1" ht="29.25" customHeight="1">
      <c r="B96" s="31"/>
      <c r="C96" s="108" t="s">
        <v>252</v>
      </c>
      <c r="N96" s="223">
        <v>0</v>
      </c>
      <c r="O96" s="224"/>
      <c r="P96" s="224"/>
      <c r="Q96" s="224"/>
      <c r="R96" s="32"/>
      <c r="T96" s="115"/>
      <c r="U96" s="116" t="s">
        <v>39</v>
      </c>
    </row>
    <row r="97" spans="2:18" s="1" customFormat="1" ht="18" customHeight="1">
      <c r="B97" s="31"/>
      <c r="R97" s="32"/>
    </row>
    <row r="98" spans="2:18" s="1" customFormat="1" ht="29.25" customHeight="1">
      <c r="B98" s="31"/>
      <c r="C98" s="101" t="s">
        <v>209</v>
      </c>
      <c r="D98" s="102"/>
      <c r="E98" s="102"/>
      <c r="F98" s="102"/>
      <c r="G98" s="102"/>
      <c r="H98" s="102"/>
      <c r="I98" s="102"/>
      <c r="J98" s="102"/>
      <c r="K98" s="102"/>
      <c r="L98" s="169">
        <f>ROUND(SUM(N89+N96),2)</f>
        <v>0</v>
      </c>
      <c r="M98" s="169"/>
      <c r="N98" s="169"/>
      <c r="O98" s="169"/>
      <c r="P98" s="169"/>
      <c r="Q98" s="169"/>
      <c r="R98" s="32"/>
    </row>
    <row r="99" spans="2:18" s="1" customFormat="1" ht="6.95" customHeight="1"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5"/>
    </row>
    <row r="103" spans="2:18" s="1" customFormat="1" ht="6.95" customHeight="1"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8"/>
    </row>
    <row r="104" spans="2:18" s="1" customFormat="1" ht="36.950000000000003" customHeight="1">
      <c r="B104" s="31"/>
      <c r="C104" s="191" t="s">
        <v>253</v>
      </c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32"/>
    </row>
    <row r="105" spans="2:18" s="1" customFormat="1" ht="6.95" customHeight="1">
      <c r="B105" s="31"/>
      <c r="R105" s="32"/>
    </row>
    <row r="106" spans="2:18" s="1" customFormat="1" ht="30" customHeight="1">
      <c r="B106" s="31"/>
      <c r="C106" s="28" t="s">
        <v>16</v>
      </c>
      <c r="F106" s="226" t="str">
        <f>F6</f>
        <v>Modernizácia pracovísk akútnej zdravotnej starostlivosti Gynekologicko - pôrodníckeho oddelenia v Nemocnici Krompachy</v>
      </c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R106" s="32"/>
    </row>
    <row r="107" spans="2:18" ht="30" customHeight="1">
      <c r="B107" s="23"/>
      <c r="C107" s="28" t="s">
        <v>216</v>
      </c>
      <c r="F107" s="226" t="s">
        <v>3576</v>
      </c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R107" s="24"/>
    </row>
    <row r="108" spans="2:18" s="1" customFormat="1" ht="36.950000000000003" customHeight="1">
      <c r="B108" s="31"/>
      <c r="C108" s="62" t="s">
        <v>2969</v>
      </c>
      <c r="F108" s="193" t="str">
        <f>F8</f>
        <v>08.12 - TV-STA pasívna časť 4.NP</v>
      </c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R108" s="32"/>
    </row>
    <row r="109" spans="2:18" s="1" customFormat="1" ht="6.95" customHeight="1">
      <c r="B109" s="31"/>
      <c r="R109" s="32"/>
    </row>
    <row r="110" spans="2:18" s="1" customFormat="1" ht="18" customHeight="1">
      <c r="B110" s="31"/>
      <c r="C110" s="28" t="s">
        <v>20</v>
      </c>
      <c r="F110" s="26" t="str">
        <f>F10</f>
        <v>Nemocnica Krompachy</v>
      </c>
      <c r="K110" s="28" t="s">
        <v>22</v>
      </c>
      <c r="M110" s="228" t="str">
        <f>IF(O10="","",O10)</f>
        <v>15. 5. 2018</v>
      </c>
      <c r="N110" s="228"/>
      <c r="O110" s="228"/>
      <c r="P110" s="228"/>
      <c r="R110" s="32"/>
    </row>
    <row r="111" spans="2:18" s="1" customFormat="1" ht="6.95" customHeight="1">
      <c r="B111" s="31"/>
      <c r="R111" s="32"/>
    </row>
    <row r="112" spans="2:18" s="1" customFormat="1" ht="15">
      <c r="B112" s="31"/>
      <c r="C112" s="28" t="s">
        <v>24</v>
      </c>
      <c r="F112" s="26" t="str">
        <f>E13</f>
        <v xml:space="preserve">Nemocnica Krompachy spol., s.r.o., </v>
      </c>
      <c r="K112" s="28" t="s">
        <v>30</v>
      </c>
      <c r="M112" s="202" t="str">
        <f>E19</f>
        <v>ODYSEA-PROJEKT s.r.o. Košice , Ing Komjáthy L.</v>
      </c>
      <c r="N112" s="202"/>
      <c r="O112" s="202"/>
      <c r="P112" s="202"/>
      <c r="Q112" s="202"/>
      <c r="R112" s="32"/>
    </row>
    <row r="113" spans="2:65" s="1" customFormat="1" ht="14.45" customHeight="1">
      <c r="B113" s="31"/>
      <c r="C113" s="28" t="s">
        <v>28</v>
      </c>
      <c r="F113" s="26" t="str">
        <f>IF(E16="","",E16)</f>
        <v>Výber</v>
      </c>
      <c r="K113" s="28" t="s">
        <v>33</v>
      </c>
      <c r="M113" s="202" t="str">
        <f>E22</f>
        <v xml:space="preserve"> </v>
      </c>
      <c r="N113" s="202"/>
      <c r="O113" s="202"/>
      <c r="P113" s="202"/>
      <c r="Q113" s="202"/>
      <c r="R113" s="32"/>
    </row>
    <row r="114" spans="2:65" s="1" customFormat="1" ht="10.35" customHeight="1">
      <c r="B114" s="31"/>
      <c r="R114" s="32"/>
    </row>
    <row r="115" spans="2:65" s="9" customFormat="1" ht="29.25" customHeight="1">
      <c r="B115" s="117"/>
      <c r="C115" s="118" t="s">
        <v>254</v>
      </c>
      <c r="D115" s="119" t="s">
        <v>255</v>
      </c>
      <c r="E115" s="119" t="s">
        <v>57</v>
      </c>
      <c r="F115" s="229" t="s">
        <v>256</v>
      </c>
      <c r="G115" s="229"/>
      <c r="H115" s="229"/>
      <c r="I115" s="229"/>
      <c r="J115" s="119" t="s">
        <v>257</v>
      </c>
      <c r="K115" s="119" t="s">
        <v>258</v>
      </c>
      <c r="L115" s="229" t="s">
        <v>259</v>
      </c>
      <c r="M115" s="229"/>
      <c r="N115" s="229" t="s">
        <v>222</v>
      </c>
      <c r="O115" s="229"/>
      <c r="P115" s="229"/>
      <c r="Q115" s="230"/>
      <c r="R115" s="120"/>
      <c r="T115" s="68" t="s">
        <v>260</v>
      </c>
      <c r="U115" s="69" t="s">
        <v>39</v>
      </c>
      <c r="V115" s="69" t="s">
        <v>261</v>
      </c>
      <c r="W115" s="69" t="s">
        <v>262</v>
      </c>
      <c r="X115" s="69" t="s">
        <v>263</v>
      </c>
      <c r="Y115" s="69" t="s">
        <v>264</v>
      </c>
      <c r="Z115" s="69" t="s">
        <v>265</v>
      </c>
      <c r="AA115" s="70" t="s">
        <v>266</v>
      </c>
    </row>
    <row r="116" spans="2:65" s="1" customFormat="1" ht="29.25" customHeight="1">
      <c r="B116" s="31"/>
      <c r="C116" s="72" t="s">
        <v>218</v>
      </c>
      <c r="N116" s="215">
        <f>BK116</f>
        <v>0</v>
      </c>
      <c r="O116" s="216"/>
      <c r="P116" s="216"/>
      <c r="Q116" s="216"/>
      <c r="R116" s="32"/>
      <c r="T116" s="71"/>
      <c r="U116" s="45"/>
      <c r="V116" s="45"/>
      <c r="W116" s="121">
        <f>W117</f>
        <v>0</v>
      </c>
      <c r="X116" s="45"/>
      <c r="Y116" s="121">
        <f>Y117</f>
        <v>0</v>
      </c>
      <c r="Z116" s="45"/>
      <c r="AA116" s="122">
        <f>AA117</f>
        <v>0</v>
      </c>
      <c r="AT116" s="19" t="s">
        <v>74</v>
      </c>
      <c r="AU116" s="19" t="s">
        <v>224</v>
      </c>
      <c r="BK116" s="123">
        <f>BK117</f>
        <v>0</v>
      </c>
    </row>
    <row r="117" spans="2:65" s="10" customFormat="1" ht="37.35" customHeight="1">
      <c r="B117" s="124"/>
      <c r="D117" s="125" t="s">
        <v>249</v>
      </c>
      <c r="E117" s="125"/>
      <c r="F117" s="125"/>
      <c r="G117" s="125"/>
      <c r="H117" s="125"/>
      <c r="I117" s="125"/>
      <c r="J117" s="125"/>
      <c r="K117" s="125"/>
      <c r="L117" s="125"/>
      <c r="M117" s="125"/>
      <c r="N117" s="217">
        <f>BK117</f>
        <v>0</v>
      </c>
      <c r="O117" s="218"/>
      <c r="P117" s="218"/>
      <c r="Q117" s="218"/>
      <c r="R117" s="126"/>
      <c r="T117" s="127"/>
      <c r="W117" s="128">
        <f>W118+W129+W148+W151</f>
        <v>0</v>
      </c>
      <c r="Y117" s="128">
        <f>Y118+Y129+Y148+Y151</f>
        <v>0</v>
      </c>
      <c r="AA117" s="129">
        <f>AA118+AA129+AA148+AA151</f>
        <v>0</v>
      </c>
      <c r="AR117" s="130" t="s">
        <v>277</v>
      </c>
      <c r="AT117" s="131" t="s">
        <v>74</v>
      </c>
      <c r="AU117" s="131" t="s">
        <v>75</v>
      </c>
      <c r="AY117" s="130" t="s">
        <v>267</v>
      </c>
      <c r="BK117" s="132">
        <f>BK118+BK129+BK148+BK151</f>
        <v>0</v>
      </c>
    </row>
    <row r="118" spans="2:65" s="10" customFormat="1" ht="19.899999999999999" customHeight="1">
      <c r="B118" s="124"/>
      <c r="D118" s="133" t="s">
        <v>4048</v>
      </c>
      <c r="E118" s="133"/>
      <c r="F118" s="133"/>
      <c r="G118" s="133"/>
      <c r="H118" s="133"/>
      <c r="I118" s="133"/>
      <c r="J118" s="133"/>
      <c r="K118" s="133"/>
      <c r="L118" s="133"/>
      <c r="M118" s="133"/>
      <c r="N118" s="212">
        <f>BK118</f>
        <v>0</v>
      </c>
      <c r="O118" s="213"/>
      <c r="P118" s="213"/>
      <c r="Q118" s="213"/>
      <c r="R118" s="126"/>
      <c r="T118" s="127"/>
      <c r="W118" s="128">
        <f>SUM(W119:W128)</f>
        <v>0</v>
      </c>
      <c r="Y118" s="128">
        <f>SUM(Y119:Y128)</f>
        <v>0</v>
      </c>
      <c r="AA118" s="129">
        <f>SUM(AA119:AA128)</f>
        <v>0</v>
      </c>
      <c r="AR118" s="130" t="s">
        <v>277</v>
      </c>
      <c r="AT118" s="131" t="s">
        <v>74</v>
      </c>
      <c r="AU118" s="131" t="s">
        <v>83</v>
      </c>
      <c r="AY118" s="130" t="s">
        <v>267</v>
      </c>
      <c r="BK118" s="132">
        <f>SUM(BK119:BK128)</f>
        <v>0</v>
      </c>
    </row>
    <row r="119" spans="2:65" s="1" customFormat="1" ht="25.5" customHeight="1">
      <c r="B119" s="134"/>
      <c r="C119" s="144" t="s">
        <v>83</v>
      </c>
      <c r="D119" s="144" t="s">
        <v>315</v>
      </c>
      <c r="E119" s="145" t="s">
        <v>4052</v>
      </c>
      <c r="F119" s="221" t="s">
        <v>4053</v>
      </c>
      <c r="G119" s="221"/>
      <c r="H119" s="221"/>
      <c r="I119" s="221"/>
      <c r="J119" s="146" t="s">
        <v>322</v>
      </c>
      <c r="K119" s="147">
        <v>250</v>
      </c>
      <c r="L119" s="222"/>
      <c r="M119" s="222"/>
      <c r="N119" s="222">
        <f t="shared" ref="N119:N128" si="0">ROUND(L119*K119,2)</f>
        <v>0</v>
      </c>
      <c r="O119" s="220"/>
      <c r="P119" s="220"/>
      <c r="Q119" s="220"/>
      <c r="R119" s="139"/>
      <c r="T119" s="140" t="s">
        <v>5</v>
      </c>
      <c r="U119" s="38" t="s">
        <v>42</v>
      </c>
      <c r="V119" s="141">
        <v>0</v>
      </c>
      <c r="W119" s="141">
        <f t="shared" ref="W119:W128" si="1">V119*K119</f>
        <v>0</v>
      </c>
      <c r="X119" s="141">
        <v>0</v>
      </c>
      <c r="Y119" s="141">
        <f t="shared" ref="Y119:Y128" si="2">X119*K119</f>
        <v>0</v>
      </c>
      <c r="Z119" s="141">
        <v>0</v>
      </c>
      <c r="AA119" s="142">
        <f t="shared" ref="AA119:AA128" si="3">Z119*K119</f>
        <v>0</v>
      </c>
      <c r="AR119" s="19" t="s">
        <v>1282</v>
      </c>
      <c r="AT119" s="19" t="s">
        <v>315</v>
      </c>
      <c r="AU119" s="19" t="s">
        <v>102</v>
      </c>
      <c r="AY119" s="19" t="s">
        <v>267</v>
      </c>
      <c r="BE119" s="143">
        <f t="shared" ref="BE119:BE128" si="4">IF(U119="základná",N119,0)</f>
        <v>0</v>
      </c>
      <c r="BF119" s="143">
        <f t="shared" ref="BF119:BF128" si="5">IF(U119="znížená",N119,0)</f>
        <v>0</v>
      </c>
      <c r="BG119" s="143">
        <f t="shared" ref="BG119:BG128" si="6">IF(U119="zákl. prenesená",N119,0)</f>
        <v>0</v>
      </c>
      <c r="BH119" s="143">
        <f t="shared" ref="BH119:BH128" si="7">IF(U119="zníž. prenesená",N119,0)</f>
        <v>0</v>
      </c>
      <c r="BI119" s="143">
        <f t="shared" ref="BI119:BI128" si="8">IF(U119="nulová",N119,0)</f>
        <v>0</v>
      </c>
      <c r="BJ119" s="19" t="s">
        <v>102</v>
      </c>
      <c r="BK119" s="143">
        <f t="shared" ref="BK119:BK128" si="9">ROUND(L119*K119,2)</f>
        <v>0</v>
      </c>
      <c r="BL119" s="19" t="s">
        <v>518</v>
      </c>
      <c r="BM119" s="19" t="s">
        <v>102</v>
      </c>
    </row>
    <row r="120" spans="2:65" s="1" customFormat="1" ht="16.5" customHeight="1">
      <c r="B120" s="134"/>
      <c r="C120" s="144" t="s">
        <v>102</v>
      </c>
      <c r="D120" s="144" t="s">
        <v>315</v>
      </c>
      <c r="E120" s="145" t="s">
        <v>4054</v>
      </c>
      <c r="F120" s="221" t="s">
        <v>4055</v>
      </c>
      <c r="G120" s="221"/>
      <c r="H120" s="221"/>
      <c r="I120" s="221"/>
      <c r="J120" s="146" t="s">
        <v>374</v>
      </c>
      <c r="K120" s="147">
        <v>6</v>
      </c>
      <c r="L120" s="222"/>
      <c r="M120" s="222"/>
      <c r="N120" s="222">
        <f t="shared" si="0"/>
        <v>0</v>
      </c>
      <c r="O120" s="220"/>
      <c r="P120" s="220"/>
      <c r="Q120" s="220"/>
      <c r="R120" s="139"/>
      <c r="T120" s="140" t="s">
        <v>5</v>
      </c>
      <c r="U120" s="38" t="s">
        <v>42</v>
      </c>
      <c r="V120" s="141">
        <v>0</v>
      </c>
      <c r="W120" s="141">
        <f t="shared" si="1"/>
        <v>0</v>
      </c>
      <c r="X120" s="141">
        <v>0</v>
      </c>
      <c r="Y120" s="141">
        <f t="shared" si="2"/>
        <v>0</v>
      </c>
      <c r="Z120" s="141">
        <v>0</v>
      </c>
      <c r="AA120" s="142">
        <f t="shared" si="3"/>
        <v>0</v>
      </c>
      <c r="AR120" s="19" t="s">
        <v>1282</v>
      </c>
      <c r="AT120" s="19" t="s">
        <v>315</v>
      </c>
      <c r="AU120" s="19" t="s">
        <v>102</v>
      </c>
      <c r="AY120" s="19" t="s">
        <v>267</v>
      </c>
      <c r="BE120" s="143">
        <f t="shared" si="4"/>
        <v>0</v>
      </c>
      <c r="BF120" s="143">
        <f t="shared" si="5"/>
        <v>0</v>
      </c>
      <c r="BG120" s="143">
        <f t="shared" si="6"/>
        <v>0</v>
      </c>
      <c r="BH120" s="143">
        <f t="shared" si="7"/>
        <v>0</v>
      </c>
      <c r="BI120" s="143">
        <f t="shared" si="8"/>
        <v>0</v>
      </c>
      <c r="BJ120" s="19" t="s">
        <v>102</v>
      </c>
      <c r="BK120" s="143">
        <f t="shared" si="9"/>
        <v>0</v>
      </c>
      <c r="BL120" s="19" t="s">
        <v>518</v>
      </c>
      <c r="BM120" s="19" t="s">
        <v>272</v>
      </c>
    </row>
    <row r="121" spans="2:65" s="1" customFormat="1" ht="16.5" customHeight="1">
      <c r="B121" s="134"/>
      <c r="C121" s="144" t="s">
        <v>277</v>
      </c>
      <c r="D121" s="144" t="s">
        <v>315</v>
      </c>
      <c r="E121" s="145" t="s">
        <v>4056</v>
      </c>
      <c r="F121" s="221" t="s">
        <v>4057</v>
      </c>
      <c r="G121" s="221"/>
      <c r="H121" s="221"/>
      <c r="I121" s="221"/>
      <c r="J121" s="146" t="s">
        <v>374</v>
      </c>
      <c r="K121" s="147">
        <v>5</v>
      </c>
      <c r="L121" s="222"/>
      <c r="M121" s="222"/>
      <c r="N121" s="222">
        <f t="shared" si="0"/>
        <v>0</v>
      </c>
      <c r="O121" s="220"/>
      <c r="P121" s="220"/>
      <c r="Q121" s="220"/>
      <c r="R121" s="139"/>
      <c r="T121" s="140" t="s">
        <v>5</v>
      </c>
      <c r="U121" s="38" t="s">
        <v>42</v>
      </c>
      <c r="V121" s="141">
        <v>0</v>
      </c>
      <c r="W121" s="141">
        <f t="shared" si="1"/>
        <v>0</v>
      </c>
      <c r="X121" s="141">
        <v>0</v>
      </c>
      <c r="Y121" s="141">
        <f t="shared" si="2"/>
        <v>0</v>
      </c>
      <c r="Z121" s="141">
        <v>0</v>
      </c>
      <c r="AA121" s="142">
        <f t="shared" si="3"/>
        <v>0</v>
      </c>
      <c r="AR121" s="19" t="s">
        <v>1282</v>
      </c>
      <c r="AT121" s="19" t="s">
        <v>315</v>
      </c>
      <c r="AU121" s="19" t="s">
        <v>102</v>
      </c>
      <c r="AY121" s="19" t="s">
        <v>267</v>
      </c>
      <c r="BE121" s="143">
        <f t="shared" si="4"/>
        <v>0</v>
      </c>
      <c r="BF121" s="143">
        <f t="shared" si="5"/>
        <v>0</v>
      </c>
      <c r="BG121" s="143">
        <f t="shared" si="6"/>
        <v>0</v>
      </c>
      <c r="BH121" s="143">
        <f t="shared" si="7"/>
        <v>0</v>
      </c>
      <c r="BI121" s="143">
        <f t="shared" si="8"/>
        <v>0</v>
      </c>
      <c r="BJ121" s="19" t="s">
        <v>102</v>
      </c>
      <c r="BK121" s="143">
        <f t="shared" si="9"/>
        <v>0</v>
      </c>
      <c r="BL121" s="19" t="s">
        <v>518</v>
      </c>
      <c r="BM121" s="19" t="s">
        <v>289</v>
      </c>
    </row>
    <row r="122" spans="2:65" s="1" customFormat="1" ht="25.5" customHeight="1">
      <c r="B122" s="134"/>
      <c r="C122" s="144" t="s">
        <v>272</v>
      </c>
      <c r="D122" s="144" t="s">
        <v>315</v>
      </c>
      <c r="E122" s="145" t="s">
        <v>4058</v>
      </c>
      <c r="F122" s="221" t="s">
        <v>4059</v>
      </c>
      <c r="G122" s="221"/>
      <c r="H122" s="221"/>
      <c r="I122" s="221"/>
      <c r="J122" s="146" t="s">
        <v>374</v>
      </c>
      <c r="K122" s="147">
        <v>11</v>
      </c>
      <c r="L122" s="222"/>
      <c r="M122" s="222"/>
      <c r="N122" s="222">
        <f t="shared" si="0"/>
        <v>0</v>
      </c>
      <c r="O122" s="220"/>
      <c r="P122" s="220"/>
      <c r="Q122" s="220"/>
      <c r="R122" s="139"/>
      <c r="T122" s="140" t="s">
        <v>5</v>
      </c>
      <c r="U122" s="38" t="s">
        <v>42</v>
      </c>
      <c r="V122" s="141">
        <v>0</v>
      </c>
      <c r="W122" s="141">
        <f t="shared" si="1"/>
        <v>0</v>
      </c>
      <c r="X122" s="141">
        <v>0</v>
      </c>
      <c r="Y122" s="141">
        <f t="shared" si="2"/>
        <v>0</v>
      </c>
      <c r="Z122" s="141">
        <v>0</v>
      </c>
      <c r="AA122" s="142">
        <f t="shared" si="3"/>
        <v>0</v>
      </c>
      <c r="AR122" s="19" t="s">
        <v>1282</v>
      </c>
      <c r="AT122" s="19" t="s">
        <v>315</v>
      </c>
      <c r="AU122" s="19" t="s">
        <v>102</v>
      </c>
      <c r="AY122" s="19" t="s">
        <v>267</v>
      </c>
      <c r="BE122" s="143">
        <f t="shared" si="4"/>
        <v>0</v>
      </c>
      <c r="BF122" s="143">
        <f t="shared" si="5"/>
        <v>0</v>
      </c>
      <c r="BG122" s="143">
        <f t="shared" si="6"/>
        <v>0</v>
      </c>
      <c r="BH122" s="143">
        <f t="shared" si="7"/>
        <v>0</v>
      </c>
      <c r="BI122" s="143">
        <f t="shared" si="8"/>
        <v>0</v>
      </c>
      <c r="BJ122" s="19" t="s">
        <v>102</v>
      </c>
      <c r="BK122" s="143">
        <f t="shared" si="9"/>
        <v>0</v>
      </c>
      <c r="BL122" s="19" t="s">
        <v>518</v>
      </c>
      <c r="BM122" s="19" t="s">
        <v>297</v>
      </c>
    </row>
    <row r="123" spans="2:65" s="1" customFormat="1" ht="16.5" customHeight="1">
      <c r="B123" s="134"/>
      <c r="C123" s="144" t="s">
        <v>285</v>
      </c>
      <c r="D123" s="144" t="s">
        <v>315</v>
      </c>
      <c r="E123" s="145" t="s">
        <v>4060</v>
      </c>
      <c r="F123" s="221" t="s">
        <v>4061</v>
      </c>
      <c r="G123" s="221"/>
      <c r="H123" s="221"/>
      <c r="I123" s="221"/>
      <c r="J123" s="146" t="s">
        <v>374</v>
      </c>
      <c r="K123" s="147">
        <v>24</v>
      </c>
      <c r="L123" s="222"/>
      <c r="M123" s="222"/>
      <c r="N123" s="222">
        <f t="shared" si="0"/>
        <v>0</v>
      </c>
      <c r="O123" s="220"/>
      <c r="P123" s="220"/>
      <c r="Q123" s="220"/>
      <c r="R123" s="139"/>
      <c r="T123" s="140" t="s">
        <v>5</v>
      </c>
      <c r="U123" s="38" t="s">
        <v>42</v>
      </c>
      <c r="V123" s="141">
        <v>0</v>
      </c>
      <c r="W123" s="141">
        <f t="shared" si="1"/>
        <v>0</v>
      </c>
      <c r="X123" s="141">
        <v>0</v>
      </c>
      <c r="Y123" s="141">
        <f t="shared" si="2"/>
        <v>0</v>
      </c>
      <c r="Z123" s="141">
        <v>0</v>
      </c>
      <c r="AA123" s="142">
        <f t="shared" si="3"/>
        <v>0</v>
      </c>
      <c r="AR123" s="19" t="s">
        <v>1282</v>
      </c>
      <c r="AT123" s="19" t="s">
        <v>315</v>
      </c>
      <c r="AU123" s="19" t="s">
        <v>102</v>
      </c>
      <c r="AY123" s="19" t="s">
        <v>267</v>
      </c>
      <c r="BE123" s="143">
        <f t="shared" si="4"/>
        <v>0</v>
      </c>
      <c r="BF123" s="143">
        <f t="shared" si="5"/>
        <v>0</v>
      </c>
      <c r="BG123" s="143">
        <f t="shared" si="6"/>
        <v>0</v>
      </c>
      <c r="BH123" s="143">
        <f t="shared" si="7"/>
        <v>0</v>
      </c>
      <c r="BI123" s="143">
        <f t="shared" si="8"/>
        <v>0</v>
      </c>
      <c r="BJ123" s="19" t="s">
        <v>102</v>
      </c>
      <c r="BK123" s="143">
        <f t="shared" si="9"/>
        <v>0</v>
      </c>
      <c r="BL123" s="19" t="s">
        <v>518</v>
      </c>
      <c r="BM123" s="19" t="s">
        <v>306</v>
      </c>
    </row>
    <row r="124" spans="2:65" s="1" customFormat="1" ht="16.5" customHeight="1">
      <c r="B124" s="134"/>
      <c r="C124" s="144" t="s">
        <v>289</v>
      </c>
      <c r="D124" s="144" t="s">
        <v>315</v>
      </c>
      <c r="E124" s="145" t="s">
        <v>4062</v>
      </c>
      <c r="F124" s="221" t="s">
        <v>4063</v>
      </c>
      <c r="G124" s="221"/>
      <c r="H124" s="221"/>
      <c r="I124" s="221"/>
      <c r="J124" s="146" t="s">
        <v>374</v>
      </c>
      <c r="K124" s="147">
        <v>1</v>
      </c>
      <c r="L124" s="222"/>
      <c r="M124" s="222"/>
      <c r="N124" s="222">
        <f t="shared" si="0"/>
        <v>0</v>
      </c>
      <c r="O124" s="220"/>
      <c r="P124" s="220"/>
      <c r="Q124" s="220"/>
      <c r="R124" s="139"/>
      <c r="T124" s="140" t="s">
        <v>5</v>
      </c>
      <c r="U124" s="38" t="s">
        <v>42</v>
      </c>
      <c r="V124" s="141">
        <v>0</v>
      </c>
      <c r="W124" s="141">
        <f t="shared" si="1"/>
        <v>0</v>
      </c>
      <c r="X124" s="141">
        <v>0</v>
      </c>
      <c r="Y124" s="141">
        <f t="shared" si="2"/>
        <v>0</v>
      </c>
      <c r="Z124" s="141">
        <v>0</v>
      </c>
      <c r="AA124" s="142">
        <f t="shared" si="3"/>
        <v>0</v>
      </c>
      <c r="AR124" s="19" t="s">
        <v>1282</v>
      </c>
      <c r="AT124" s="19" t="s">
        <v>315</v>
      </c>
      <c r="AU124" s="19" t="s">
        <v>102</v>
      </c>
      <c r="AY124" s="19" t="s">
        <v>267</v>
      </c>
      <c r="BE124" s="143">
        <f t="shared" si="4"/>
        <v>0</v>
      </c>
      <c r="BF124" s="143">
        <f t="shared" si="5"/>
        <v>0</v>
      </c>
      <c r="BG124" s="143">
        <f t="shared" si="6"/>
        <v>0</v>
      </c>
      <c r="BH124" s="143">
        <f t="shared" si="7"/>
        <v>0</v>
      </c>
      <c r="BI124" s="143">
        <f t="shared" si="8"/>
        <v>0</v>
      </c>
      <c r="BJ124" s="19" t="s">
        <v>102</v>
      </c>
      <c r="BK124" s="143">
        <f t="shared" si="9"/>
        <v>0</v>
      </c>
      <c r="BL124" s="19" t="s">
        <v>518</v>
      </c>
      <c r="BM124" s="19" t="s">
        <v>314</v>
      </c>
    </row>
    <row r="125" spans="2:65" s="1" customFormat="1" ht="25.5" customHeight="1">
      <c r="B125" s="134"/>
      <c r="C125" s="144" t="s">
        <v>293</v>
      </c>
      <c r="D125" s="144" t="s">
        <v>315</v>
      </c>
      <c r="E125" s="145" t="s">
        <v>4064</v>
      </c>
      <c r="F125" s="221" t="s">
        <v>4065</v>
      </c>
      <c r="G125" s="221"/>
      <c r="H125" s="221"/>
      <c r="I125" s="221"/>
      <c r="J125" s="146" t="s">
        <v>374</v>
      </c>
      <c r="K125" s="147">
        <v>1</v>
      </c>
      <c r="L125" s="222"/>
      <c r="M125" s="222"/>
      <c r="N125" s="222">
        <f t="shared" si="0"/>
        <v>0</v>
      </c>
      <c r="O125" s="220"/>
      <c r="P125" s="220"/>
      <c r="Q125" s="220"/>
      <c r="R125" s="139"/>
      <c r="T125" s="140" t="s">
        <v>5</v>
      </c>
      <c r="U125" s="38" t="s">
        <v>42</v>
      </c>
      <c r="V125" s="141">
        <v>0</v>
      </c>
      <c r="W125" s="141">
        <f t="shared" si="1"/>
        <v>0</v>
      </c>
      <c r="X125" s="141">
        <v>0</v>
      </c>
      <c r="Y125" s="141">
        <f t="shared" si="2"/>
        <v>0</v>
      </c>
      <c r="Z125" s="141">
        <v>0</v>
      </c>
      <c r="AA125" s="142">
        <f t="shared" si="3"/>
        <v>0</v>
      </c>
      <c r="AR125" s="19" t="s">
        <v>1282</v>
      </c>
      <c r="AT125" s="19" t="s">
        <v>315</v>
      </c>
      <c r="AU125" s="19" t="s">
        <v>102</v>
      </c>
      <c r="AY125" s="19" t="s">
        <v>267</v>
      </c>
      <c r="BE125" s="143">
        <f t="shared" si="4"/>
        <v>0</v>
      </c>
      <c r="BF125" s="143">
        <f t="shared" si="5"/>
        <v>0</v>
      </c>
      <c r="BG125" s="143">
        <f t="shared" si="6"/>
        <v>0</v>
      </c>
      <c r="BH125" s="143">
        <f t="shared" si="7"/>
        <v>0</v>
      </c>
      <c r="BI125" s="143">
        <f t="shared" si="8"/>
        <v>0</v>
      </c>
      <c r="BJ125" s="19" t="s">
        <v>102</v>
      </c>
      <c r="BK125" s="143">
        <f t="shared" si="9"/>
        <v>0</v>
      </c>
      <c r="BL125" s="19" t="s">
        <v>518</v>
      </c>
      <c r="BM125" s="19" t="s">
        <v>324</v>
      </c>
    </row>
    <row r="126" spans="2:65" s="1" customFormat="1" ht="16.5" customHeight="1">
      <c r="B126" s="134"/>
      <c r="C126" s="144" t="s">
        <v>297</v>
      </c>
      <c r="D126" s="144" t="s">
        <v>315</v>
      </c>
      <c r="E126" s="145" t="s">
        <v>4111</v>
      </c>
      <c r="F126" s="221" t="s">
        <v>4073</v>
      </c>
      <c r="G126" s="221"/>
      <c r="H126" s="221"/>
      <c r="I126" s="221"/>
      <c r="J126" s="146" t="s">
        <v>374</v>
      </c>
      <c r="K126" s="147">
        <v>210</v>
      </c>
      <c r="L126" s="222"/>
      <c r="M126" s="222"/>
      <c r="N126" s="222">
        <f t="shared" si="0"/>
        <v>0</v>
      </c>
      <c r="O126" s="220"/>
      <c r="P126" s="220"/>
      <c r="Q126" s="220"/>
      <c r="R126" s="139"/>
      <c r="T126" s="140" t="s">
        <v>5</v>
      </c>
      <c r="U126" s="38" t="s">
        <v>42</v>
      </c>
      <c r="V126" s="141">
        <v>0</v>
      </c>
      <c r="W126" s="141">
        <f t="shared" si="1"/>
        <v>0</v>
      </c>
      <c r="X126" s="141">
        <v>0</v>
      </c>
      <c r="Y126" s="141">
        <f t="shared" si="2"/>
        <v>0</v>
      </c>
      <c r="Z126" s="141">
        <v>0</v>
      </c>
      <c r="AA126" s="142">
        <f t="shared" si="3"/>
        <v>0</v>
      </c>
      <c r="AR126" s="19" t="s">
        <v>1282</v>
      </c>
      <c r="AT126" s="19" t="s">
        <v>315</v>
      </c>
      <c r="AU126" s="19" t="s">
        <v>102</v>
      </c>
      <c r="AY126" s="19" t="s">
        <v>267</v>
      </c>
      <c r="BE126" s="143">
        <f t="shared" si="4"/>
        <v>0</v>
      </c>
      <c r="BF126" s="143">
        <f t="shared" si="5"/>
        <v>0</v>
      </c>
      <c r="BG126" s="143">
        <f t="shared" si="6"/>
        <v>0</v>
      </c>
      <c r="BH126" s="143">
        <f t="shared" si="7"/>
        <v>0</v>
      </c>
      <c r="BI126" s="143">
        <f t="shared" si="8"/>
        <v>0</v>
      </c>
      <c r="BJ126" s="19" t="s">
        <v>102</v>
      </c>
      <c r="BK126" s="143">
        <f t="shared" si="9"/>
        <v>0</v>
      </c>
      <c r="BL126" s="19" t="s">
        <v>518</v>
      </c>
      <c r="BM126" s="19" t="s">
        <v>331</v>
      </c>
    </row>
    <row r="127" spans="2:65" s="1" customFormat="1" ht="25.5" customHeight="1">
      <c r="B127" s="134"/>
      <c r="C127" s="144" t="s">
        <v>301</v>
      </c>
      <c r="D127" s="144" t="s">
        <v>315</v>
      </c>
      <c r="E127" s="145" t="s">
        <v>2973</v>
      </c>
      <c r="F127" s="221" t="s">
        <v>2974</v>
      </c>
      <c r="G127" s="221"/>
      <c r="H127" s="221"/>
      <c r="I127" s="221"/>
      <c r="J127" s="146" t="s">
        <v>374</v>
      </c>
      <c r="K127" s="147">
        <v>1</v>
      </c>
      <c r="L127" s="222"/>
      <c r="M127" s="222"/>
      <c r="N127" s="222">
        <f t="shared" si="0"/>
        <v>0</v>
      </c>
      <c r="O127" s="220"/>
      <c r="P127" s="220"/>
      <c r="Q127" s="220"/>
      <c r="R127" s="139"/>
      <c r="T127" s="140" t="s">
        <v>5</v>
      </c>
      <c r="U127" s="38" t="s">
        <v>42</v>
      </c>
      <c r="V127" s="141">
        <v>0</v>
      </c>
      <c r="W127" s="141">
        <f t="shared" si="1"/>
        <v>0</v>
      </c>
      <c r="X127" s="141">
        <v>0</v>
      </c>
      <c r="Y127" s="141">
        <f t="shared" si="2"/>
        <v>0</v>
      </c>
      <c r="Z127" s="141">
        <v>0</v>
      </c>
      <c r="AA127" s="142">
        <f t="shared" si="3"/>
        <v>0</v>
      </c>
      <c r="AR127" s="19" t="s">
        <v>1282</v>
      </c>
      <c r="AT127" s="19" t="s">
        <v>315</v>
      </c>
      <c r="AU127" s="19" t="s">
        <v>102</v>
      </c>
      <c r="AY127" s="19" t="s">
        <v>267</v>
      </c>
      <c r="BE127" s="143">
        <f t="shared" si="4"/>
        <v>0</v>
      </c>
      <c r="BF127" s="143">
        <f t="shared" si="5"/>
        <v>0</v>
      </c>
      <c r="BG127" s="143">
        <f t="shared" si="6"/>
        <v>0</v>
      </c>
      <c r="BH127" s="143">
        <f t="shared" si="7"/>
        <v>0</v>
      </c>
      <c r="BI127" s="143">
        <f t="shared" si="8"/>
        <v>0</v>
      </c>
      <c r="BJ127" s="19" t="s">
        <v>102</v>
      </c>
      <c r="BK127" s="143">
        <f t="shared" si="9"/>
        <v>0</v>
      </c>
      <c r="BL127" s="19" t="s">
        <v>518</v>
      </c>
      <c r="BM127" s="19" t="s">
        <v>338</v>
      </c>
    </row>
    <row r="128" spans="2:65" s="1" customFormat="1" ht="23.1" customHeight="1">
      <c r="B128" s="134"/>
      <c r="C128" s="159" t="s">
        <v>306</v>
      </c>
      <c r="D128" s="159" t="s">
        <v>315</v>
      </c>
      <c r="E128" s="160" t="s">
        <v>4112</v>
      </c>
      <c r="F128" s="245" t="s">
        <v>4327</v>
      </c>
      <c r="G128" s="245"/>
      <c r="H128" s="245"/>
      <c r="I128" s="245"/>
      <c r="J128" s="161" t="s">
        <v>785</v>
      </c>
      <c r="K128" s="162">
        <v>1</v>
      </c>
      <c r="L128" s="246"/>
      <c r="M128" s="246"/>
      <c r="N128" s="246">
        <f t="shared" si="0"/>
        <v>0</v>
      </c>
      <c r="O128" s="241"/>
      <c r="P128" s="241"/>
      <c r="Q128" s="241"/>
      <c r="R128" s="139"/>
      <c r="T128" s="140" t="s">
        <v>5</v>
      </c>
      <c r="U128" s="38" t="s">
        <v>42</v>
      </c>
      <c r="V128" s="141">
        <v>0</v>
      </c>
      <c r="W128" s="141">
        <f t="shared" si="1"/>
        <v>0</v>
      </c>
      <c r="X128" s="141">
        <v>0</v>
      </c>
      <c r="Y128" s="141">
        <f t="shared" si="2"/>
        <v>0</v>
      </c>
      <c r="Z128" s="141">
        <v>0</v>
      </c>
      <c r="AA128" s="142">
        <f t="shared" si="3"/>
        <v>0</v>
      </c>
      <c r="AR128" s="19" t="s">
        <v>1282</v>
      </c>
      <c r="AT128" s="19" t="s">
        <v>315</v>
      </c>
      <c r="AU128" s="19" t="s">
        <v>102</v>
      </c>
      <c r="AY128" s="19" t="s">
        <v>267</v>
      </c>
      <c r="BE128" s="143">
        <f t="shared" si="4"/>
        <v>0</v>
      </c>
      <c r="BF128" s="143">
        <f t="shared" si="5"/>
        <v>0</v>
      </c>
      <c r="BG128" s="143">
        <f t="shared" si="6"/>
        <v>0</v>
      </c>
      <c r="BH128" s="143">
        <f t="shared" si="7"/>
        <v>0</v>
      </c>
      <c r="BI128" s="143">
        <f t="shared" si="8"/>
        <v>0</v>
      </c>
      <c r="BJ128" s="19" t="s">
        <v>102</v>
      </c>
      <c r="BK128" s="143">
        <f t="shared" si="9"/>
        <v>0</v>
      </c>
      <c r="BL128" s="19" t="s">
        <v>518</v>
      </c>
      <c r="BM128" s="19" t="s">
        <v>10</v>
      </c>
    </row>
    <row r="129" spans="2:65" s="10" customFormat="1" ht="29.85" customHeight="1">
      <c r="B129" s="124"/>
      <c r="D129" s="133" t="s">
        <v>4049</v>
      </c>
      <c r="E129" s="133"/>
      <c r="F129" s="133"/>
      <c r="G129" s="133"/>
      <c r="H129" s="133"/>
      <c r="I129" s="133"/>
      <c r="J129" s="133"/>
      <c r="K129" s="133"/>
      <c r="L129" s="133"/>
      <c r="M129" s="133"/>
      <c r="N129" s="208">
        <f>BK129</f>
        <v>0</v>
      </c>
      <c r="O129" s="209"/>
      <c r="P129" s="209"/>
      <c r="Q129" s="209"/>
      <c r="R129" s="126"/>
      <c r="T129" s="127"/>
      <c r="W129" s="128">
        <f>SUM(W130:W147)</f>
        <v>0</v>
      </c>
      <c r="Y129" s="128">
        <f>SUM(Y130:Y147)</f>
        <v>0</v>
      </c>
      <c r="AA129" s="129">
        <f>SUM(AA130:AA147)</f>
        <v>0</v>
      </c>
      <c r="AR129" s="130" t="s">
        <v>277</v>
      </c>
      <c r="AT129" s="131" t="s">
        <v>74</v>
      </c>
      <c r="AU129" s="131" t="s">
        <v>83</v>
      </c>
      <c r="AY129" s="130" t="s">
        <v>267</v>
      </c>
      <c r="BK129" s="132">
        <f>SUM(BK130:BK147)</f>
        <v>0</v>
      </c>
    </row>
    <row r="130" spans="2:65" s="1" customFormat="1" ht="16.5" customHeight="1">
      <c r="B130" s="134"/>
      <c r="C130" s="135" t="s">
        <v>310</v>
      </c>
      <c r="D130" s="135" t="s">
        <v>268</v>
      </c>
      <c r="E130" s="136" t="s">
        <v>3996</v>
      </c>
      <c r="F130" s="219" t="s">
        <v>3997</v>
      </c>
      <c r="G130" s="219"/>
      <c r="H130" s="219"/>
      <c r="I130" s="219"/>
      <c r="J130" s="137" t="s">
        <v>322</v>
      </c>
      <c r="K130" s="138">
        <v>220</v>
      </c>
      <c r="L130" s="220"/>
      <c r="M130" s="220"/>
      <c r="N130" s="220">
        <f t="shared" ref="N130:N147" si="10">ROUND(L130*K130,2)</f>
        <v>0</v>
      </c>
      <c r="O130" s="220"/>
      <c r="P130" s="220"/>
      <c r="Q130" s="220"/>
      <c r="R130" s="139"/>
      <c r="T130" s="140" t="s">
        <v>5</v>
      </c>
      <c r="U130" s="38" t="s">
        <v>42</v>
      </c>
      <c r="V130" s="141">
        <v>0</v>
      </c>
      <c r="W130" s="141">
        <f t="shared" ref="W130:W147" si="11">V130*K130</f>
        <v>0</v>
      </c>
      <c r="X130" s="141">
        <v>0</v>
      </c>
      <c r="Y130" s="141">
        <f t="shared" ref="Y130:Y147" si="12">X130*K130</f>
        <v>0</v>
      </c>
      <c r="Z130" s="141">
        <v>0</v>
      </c>
      <c r="AA130" s="142">
        <f t="shared" ref="AA130:AA147" si="13">Z130*K130</f>
        <v>0</v>
      </c>
      <c r="AR130" s="19" t="s">
        <v>518</v>
      </c>
      <c r="AT130" s="19" t="s">
        <v>268</v>
      </c>
      <c r="AU130" s="19" t="s">
        <v>102</v>
      </c>
      <c r="AY130" s="19" t="s">
        <v>267</v>
      </c>
      <c r="BE130" s="143">
        <f t="shared" ref="BE130:BE147" si="14">IF(U130="základná",N130,0)</f>
        <v>0</v>
      </c>
      <c r="BF130" s="143">
        <f t="shared" ref="BF130:BF147" si="15">IF(U130="znížená",N130,0)</f>
        <v>0</v>
      </c>
      <c r="BG130" s="143">
        <f t="shared" ref="BG130:BG147" si="16">IF(U130="zákl. prenesená",N130,0)</f>
        <v>0</v>
      </c>
      <c r="BH130" s="143">
        <f t="shared" ref="BH130:BH147" si="17">IF(U130="zníž. prenesená",N130,0)</f>
        <v>0</v>
      </c>
      <c r="BI130" s="143">
        <f t="shared" ref="BI130:BI147" si="18">IF(U130="nulová",N130,0)</f>
        <v>0</v>
      </c>
      <c r="BJ130" s="19" t="s">
        <v>102</v>
      </c>
      <c r="BK130" s="143">
        <f t="shared" ref="BK130:BK147" si="19">ROUND(L130*K130,2)</f>
        <v>0</v>
      </c>
      <c r="BL130" s="19" t="s">
        <v>518</v>
      </c>
      <c r="BM130" s="19" t="s">
        <v>352</v>
      </c>
    </row>
    <row r="131" spans="2:65" s="1" customFormat="1" ht="16.5" customHeight="1">
      <c r="B131" s="134"/>
      <c r="C131" s="135" t="s">
        <v>314</v>
      </c>
      <c r="D131" s="135" t="s">
        <v>268</v>
      </c>
      <c r="E131" s="136" t="s">
        <v>4077</v>
      </c>
      <c r="F131" s="219" t="s">
        <v>4078</v>
      </c>
      <c r="G131" s="219"/>
      <c r="H131" s="219"/>
      <c r="I131" s="219"/>
      <c r="J131" s="137" t="s">
        <v>322</v>
      </c>
      <c r="K131" s="138">
        <v>210</v>
      </c>
      <c r="L131" s="220"/>
      <c r="M131" s="220"/>
      <c r="N131" s="220">
        <f t="shared" si="10"/>
        <v>0</v>
      </c>
      <c r="O131" s="220"/>
      <c r="P131" s="220"/>
      <c r="Q131" s="220"/>
      <c r="R131" s="139"/>
      <c r="T131" s="140" t="s">
        <v>5</v>
      </c>
      <c r="U131" s="38" t="s">
        <v>42</v>
      </c>
      <c r="V131" s="141">
        <v>0</v>
      </c>
      <c r="W131" s="141">
        <f t="shared" si="11"/>
        <v>0</v>
      </c>
      <c r="X131" s="141">
        <v>0</v>
      </c>
      <c r="Y131" s="141">
        <f t="shared" si="12"/>
        <v>0</v>
      </c>
      <c r="Z131" s="141">
        <v>0</v>
      </c>
      <c r="AA131" s="142">
        <f t="shared" si="13"/>
        <v>0</v>
      </c>
      <c r="AR131" s="19" t="s">
        <v>518</v>
      </c>
      <c r="AT131" s="19" t="s">
        <v>268</v>
      </c>
      <c r="AU131" s="19" t="s">
        <v>102</v>
      </c>
      <c r="AY131" s="19" t="s">
        <v>267</v>
      </c>
      <c r="BE131" s="143">
        <f t="shared" si="14"/>
        <v>0</v>
      </c>
      <c r="BF131" s="143">
        <f t="shared" si="15"/>
        <v>0</v>
      </c>
      <c r="BG131" s="143">
        <f t="shared" si="16"/>
        <v>0</v>
      </c>
      <c r="BH131" s="143">
        <f t="shared" si="17"/>
        <v>0</v>
      </c>
      <c r="BI131" s="143">
        <f t="shared" si="18"/>
        <v>0</v>
      </c>
      <c r="BJ131" s="19" t="s">
        <v>102</v>
      </c>
      <c r="BK131" s="143">
        <f t="shared" si="19"/>
        <v>0</v>
      </c>
      <c r="BL131" s="19" t="s">
        <v>518</v>
      </c>
      <c r="BM131" s="19" t="s">
        <v>360</v>
      </c>
    </row>
    <row r="132" spans="2:65" s="1" customFormat="1" ht="25.5" customHeight="1">
      <c r="B132" s="134"/>
      <c r="C132" s="135" t="s">
        <v>319</v>
      </c>
      <c r="D132" s="135" t="s">
        <v>268</v>
      </c>
      <c r="E132" s="136" t="s">
        <v>4079</v>
      </c>
      <c r="F132" s="219" t="s">
        <v>4080</v>
      </c>
      <c r="G132" s="219"/>
      <c r="H132" s="219"/>
      <c r="I132" s="219"/>
      <c r="J132" s="137" t="s">
        <v>322</v>
      </c>
      <c r="K132" s="138">
        <v>210</v>
      </c>
      <c r="L132" s="220"/>
      <c r="M132" s="220"/>
      <c r="N132" s="220">
        <f t="shared" si="10"/>
        <v>0</v>
      </c>
      <c r="O132" s="220"/>
      <c r="P132" s="220"/>
      <c r="Q132" s="220"/>
      <c r="R132" s="139"/>
      <c r="T132" s="140" t="s">
        <v>5</v>
      </c>
      <c r="U132" s="38" t="s">
        <v>42</v>
      </c>
      <c r="V132" s="141">
        <v>0</v>
      </c>
      <c r="W132" s="141">
        <f t="shared" si="11"/>
        <v>0</v>
      </c>
      <c r="X132" s="141">
        <v>0</v>
      </c>
      <c r="Y132" s="141">
        <f t="shared" si="12"/>
        <v>0</v>
      </c>
      <c r="Z132" s="141">
        <v>0</v>
      </c>
      <c r="AA132" s="142">
        <f t="shared" si="13"/>
        <v>0</v>
      </c>
      <c r="AR132" s="19" t="s">
        <v>518</v>
      </c>
      <c r="AT132" s="19" t="s">
        <v>268</v>
      </c>
      <c r="AU132" s="19" t="s">
        <v>102</v>
      </c>
      <c r="AY132" s="19" t="s">
        <v>267</v>
      </c>
      <c r="BE132" s="143">
        <f t="shared" si="14"/>
        <v>0</v>
      </c>
      <c r="BF132" s="143">
        <f t="shared" si="15"/>
        <v>0</v>
      </c>
      <c r="BG132" s="143">
        <f t="shared" si="16"/>
        <v>0</v>
      </c>
      <c r="BH132" s="143">
        <f t="shared" si="17"/>
        <v>0</v>
      </c>
      <c r="BI132" s="143">
        <f t="shared" si="18"/>
        <v>0</v>
      </c>
      <c r="BJ132" s="19" t="s">
        <v>102</v>
      </c>
      <c r="BK132" s="143">
        <f t="shared" si="19"/>
        <v>0</v>
      </c>
      <c r="BL132" s="19" t="s">
        <v>518</v>
      </c>
      <c r="BM132" s="19" t="s">
        <v>368</v>
      </c>
    </row>
    <row r="133" spans="2:65" s="1" customFormat="1" ht="25.5" customHeight="1">
      <c r="B133" s="134"/>
      <c r="C133" s="135" t="s">
        <v>324</v>
      </c>
      <c r="D133" s="135" t="s">
        <v>268</v>
      </c>
      <c r="E133" s="136" t="s">
        <v>4081</v>
      </c>
      <c r="F133" s="219" t="s">
        <v>4082</v>
      </c>
      <c r="G133" s="219"/>
      <c r="H133" s="219"/>
      <c r="I133" s="219"/>
      <c r="J133" s="137" t="s">
        <v>322</v>
      </c>
      <c r="K133" s="138">
        <v>40</v>
      </c>
      <c r="L133" s="220"/>
      <c r="M133" s="220"/>
      <c r="N133" s="220">
        <f t="shared" si="10"/>
        <v>0</v>
      </c>
      <c r="O133" s="220"/>
      <c r="P133" s="220"/>
      <c r="Q133" s="220"/>
      <c r="R133" s="139"/>
      <c r="T133" s="140" t="s">
        <v>5</v>
      </c>
      <c r="U133" s="38" t="s">
        <v>42</v>
      </c>
      <c r="V133" s="141">
        <v>0</v>
      </c>
      <c r="W133" s="141">
        <f t="shared" si="11"/>
        <v>0</v>
      </c>
      <c r="X133" s="141">
        <v>0</v>
      </c>
      <c r="Y133" s="141">
        <f t="shared" si="12"/>
        <v>0</v>
      </c>
      <c r="Z133" s="141">
        <v>0</v>
      </c>
      <c r="AA133" s="142">
        <f t="shared" si="13"/>
        <v>0</v>
      </c>
      <c r="AR133" s="19" t="s">
        <v>518</v>
      </c>
      <c r="AT133" s="19" t="s">
        <v>268</v>
      </c>
      <c r="AU133" s="19" t="s">
        <v>102</v>
      </c>
      <c r="AY133" s="19" t="s">
        <v>267</v>
      </c>
      <c r="BE133" s="143">
        <f t="shared" si="14"/>
        <v>0</v>
      </c>
      <c r="BF133" s="143">
        <f t="shared" si="15"/>
        <v>0</v>
      </c>
      <c r="BG133" s="143">
        <f t="shared" si="16"/>
        <v>0</v>
      </c>
      <c r="BH133" s="143">
        <f t="shared" si="17"/>
        <v>0</v>
      </c>
      <c r="BI133" s="143">
        <f t="shared" si="18"/>
        <v>0</v>
      </c>
      <c r="BJ133" s="19" t="s">
        <v>102</v>
      </c>
      <c r="BK133" s="143">
        <f t="shared" si="19"/>
        <v>0</v>
      </c>
      <c r="BL133" s="19" t="s">
        <v>518</v>
      </c>
      <c r="BM133" s="19" t="s">
        <v>376</v>
      </c>
    </row>
    <row r="134" spans="2:65" s="1" customFormat="1" ht="25.5" customHeight="1">
      <c r="B134" s="134"/>
      <c r="C134" s="135" t="s">
        <v>327</v>
      </c>
      <c r="D134" s="135" t="s">
        <v>268</v>
      </c>
      <c r="E134" s="136" t="s">
        <v>4083</v>
      </c>
      <c r="F134" s="219" t="s">
        <v>4084</v>
      </c>
      <c r="G134" s="219"/>
      <c r="H134" s="219"/>
      <c r="I134" s="219"/>
      <c r="J134" s="137" t="s">
        <v>374</v>
      </c>
      <c r="K134" s="138">
        <v>11</v>
      </c>
      <c r="L134" s="220"/>
      <c r="M134" s="220"/>
      <c r="N134" s="220">
        <f t="shared" si="10"/>
        <v>0</v>
      </c>
      <c r="O134" s="220"/>
      <c r="P134" s="220"/>
      <c r="Q134" s="220"/>
      <c r="R134" s="139"/>
      <c r="T134" s="140" t="s">
        <v>5</v>
      </c>
      <c r="U134" s="38" t="s">
        <v>42</v>
      </c>
      <c r="V134" s="141">
        <v>0</v>
      </c>
      <c r="W134" s="141">
        <f t="shared" si="11"/>
        <v>0</v>
      </c>
      <c r="X134" s="141">
        <v>0</v>
      </c>
      <c r="Y134" s="141">
        <f t="shared" si="12"/>
        <v>0</v>
      </c>
      <c r="Z134" s="141">
        <v>0</v>
      </c>
      <c r="AA134" s="142">
        <f t="shared" si="13"/>
        <v>0</v>
      </c>
      <c r="AR134" s="19" t="s">
        <v>518</v>
      </c>
      <c r="AT134" s="19" t="s">
        <v>268</v>
      </c>
      <c r="AU134" s="19" t="s">
        <v>102</v>
      </c>
      <c r="AY134" s="19" t="s">
        <v>267</v>
      </c>
      <c r="BE134" s="143">
        <f t="shared" si="14"/>
        <v>0</v>
      </c>
      <c r="BF134" s="143">
        <f t="shared" si="15"/>
        <v>0</v>
      </c>
      <c r="BG134" s="143">
        <f t="shared" si="16"/>
        <v>0</v>
      </c>
      <c r="BH134" s="143">
        <f t="shared" si="17"/>
        <v>0</v>
      </c>
      <c r="BI134" s="143">
        <f t="shared" si="18"/>
        <v>0</v>
      </c>
      <c r="BJ134" s="19" t="s">
        <v>102</v>
      </c>
      <c r="BK134" s="143">
        <f t="shared" si="19"/>
        <v>0</v>
      </c>
      <c r="BL134" s="19" t="s">
        <v>518</v>
      </c>
      <c r="BM134" s="19" t="s">
        <v>384</v>
      </c>
    </row>
    <row r="135" spans="2:65" s="1" customFormat="1" ht="25.5" customHeight="1">
      <c r="B135" s="134"/>
      <c r="C135" s="135" t="s">
        <v>331</v>
      </c>
      <c r="D135" s="135" t="s">
        <v>268</v>
      </c>
      <c r="E135" s="136" t="s">
        <v>4113</v>
      </c>
      <c r="F135" s="219" t="s">
        <v>4088</v>
      </c>
      <c r="G135" s="219"/>
      <c r="H135" s="219"/>
      <c r="I135" s="219"/>
      <c r="J135" s="137" t="s">
        <v>322</v>
      </c>
      <c r="K135" s="138">
        <v>15</v>
      </c>
      <c r="L135" s="220"/>
      <c r="M135" s="220"/>
      <c r="N135" s="220">
        <f t="shared" si="10"/>
        <v>0</v>
      </c>
      <c r="O135" s="220"/>
      <c r="P135" s="220"/>
      <c r="Q135" s="220"/>
      <c r="R135" s="139"/>
      <c r="T135" s="140" t="s">
        <v>5</v>
      </c>
      <c r="U135" s="38" t="s">
        <v>42</v>
      </c>
      <c r="V135" s="141">
        <v>0</v>
      </c>
      <c r="W135" s="141">
        <f t="shared" si="11"/>
        <v>0</v>
      </c>
      <c r="X135" s="141">
        <v>0</v>
      </c>
      <c r="Y135" s="141">
        <f t="shared" si="12"/>
        <v>0</v>
      </c>
      <c r="Z135" s="141">
        <v>0</v>
      </c>
      <c r="AA135" s="142">
        <f t="shared" si="13"/>
        <v>0</v>
      </c>
      <c r="AR135" s="19" t="s">
        <v>518</v>
      </c>
      <c r="AT135" s="19" t="s">
        <v>268</v>
      </c>
      <c r="AU135" s="19" t="s">
        <v>102</v>
      </c>
      <c r="AY135" s="19" t="s">
        <v>267</v>
      </c>
      <c r="BE135" s="143">
        <f t="shared" si="14"/>
        <v>0</v>
      </c>
      <c r="BF135" s="143">
        <f t="shared" si="15"/>
        <v>0</v>
      </c>
      <c r="BG135" s="143">
        <f t="shared" si="16"/>
        <v>0</v>
      </c>
      <c r="BH135" s="143">
        <f t="shared" si="17"/>
        <v>0</v>
      </c>
      <c r="BI135" s="143">
        <f t="shared" si="18"/>
        <v>0</v>
      </c>
      <c r="BJ135" s="19" t="s">
        <v>102</v>
      </c>
      <c r="BK135" s="143">
        <f t="shared" si="19"/>
        <v>0</v>
      </c>
      <c r="BL135" s="19" t="s">
        <v>518</v>
      </c>
      <c r="BM135" s="19" t="s">
        <v>392</v>
      </c>
    </row>
    <row r="136" spans="2:65" s="1" customFormat="1" ht="25.5" customHeight="1">
      <c r="B136" s="134"/>
      <c r="C136" s="135" t="s">
        <v>334</v>
      </c>
      <c r="D136" s="135" t="s">
        <v>268</v>
      </c>
      <c r="E136" s="136" t="s">
        <v>4089</v>
      </c>
      <c r="F136" s="219" t="s">
        <v>4090</v>
      </c>
      <c r="G136" s="219"/>
      <c r="H136" s="219"/>
      <c r="I136" s="219"/>
      <c r="J136" s="137" t="s">
        <v>322</v>
      </c>
      <c r="K136" s="138">
        <v>24</v>
      </c>
      <c r="L136" s="220"/>
      <c r="M136" s="220"/>
      <c r="N136" s="220">
        <f t="shared" si="10"/>
        <v>0</v>
      </c>
      <c r="O136" s="220"/>
      <c r="P136" s="220"/>
      <c r="Q136" s="220"/>
      <c r="R136" s="139"/>
      <c r="T136" s="140" t="s">
        <v>5</v>
      </c>
      <c r="U136" s="38" t="s">
        <v>42</v>
      </c>
      <c r="V136" s="141">
        <v>0</v>
      </c>
      <c r="W136" s="141">
        <f t="shared" si="11"/>
        <v>0</v>
      </c>
      <c r="X136" s="141">
        <v>0</v>
      </c>
      <c r="Y136" s="141">
        <f t="shared" si="12"/>
        <v>0</v>
      </c>
      <c r="Z136" s="141">
        <v>0</v>
      </c>
      <c r="AA136" s="142">
        <f t="shared" si="13"/>
        <v>0</v>
      </c>
      <c r="AR136" s="19" t="s">
        <v>518</v>
      </c>
      <c r="AT136" s="19" t="s">
        <v>268</v>
      </c>
      <c r="AU136" s="19" t="s">
        <v>102</v>
      </c>
      <c r="AY136" s="19" t="s">
        <v>267</v>
      </c>
      <c r="BE136" s="143">
        <f t="shared" si="14"/>
        <v>0</v>
      </c>
      <c r="BF136" s="143">
        <f t="shared" si="15"/>
        <v>0</v>
      </c>
      <c r="BG136" s="143">
        <f t="shared" si="16"/>
        <v>0</v>
      </c>
      <c r="BH136" s="143">
        <f t="shared" si="17"/>
        <v>0</v>
      </c>
      <c r="BI136" s="143">
        <f t="shared" si="18"/>
        <v>0</v>
      </c>
      <c r="BJ136" s="19" t="s">
        <v>102</v>
      </c>
      <c r="BK136" s="143">
        <f t="shared" si="19"/>
        <v>0</v>
      </c>
      <c r="BL136" s="19" t="s">
        <v>518</v>
      </c>
      <c r="BM136" s="19" t="s">
        <v>400</v>
      </c>
    </row>
    <row r="137" spans="2:65" s="1" customFormat="1" ht="16.5" customHeight="1">
      <c r="B137" s="134"/>
      <c r="C137" s="135" t="s">
        <v>338</v>
      </c>
      <c r="D137" s="135" t="s">
        <v>268</v>
      </c>
      <c r="E137" s="136" t="s">
        <v>4091</v>
      </c>
      <c r="F137" s="219" t="s">
        <v>4092</v>
      </c>
      <c r="G137" s="219"/>
      <c r="H137" s="219"/>
      <c r="I137" s="219"/>
      <c r="J137" s="137" t="s">
        <v>322</v>
      </c>
      <c r="K137" s="138">
        <v>6</v>
      </c>
      <c r="L137" s="220"/>
      <c r="M137" s="220"/>
      <c r="N137" s="220">
        <f t="shared" si="10"/>
        <v>0</v>
      </c>
      <c r="O137" s="220"/>
      <c r="P137" s="220"/>
      <c r="Q137" s="220"/>
      <c r="R137" s="139"/>
      <c r="T137" s="140" t="s">
        <v>5</v>
      </c>
      <c r="U137" s="38" t="s">
        <v>42</v>
      </c>
      <c r="V137" s="141">
        <v>0</v>
      </c>
      <c r="W137" s="141">
        <f t="shared" si="11"/>
        <v>0</v>
      </c>
      <c r="X137" s="141">
        <v>0</v>
      </c>
      <c r="Y137" s="141">
        <f t="shared" si="12"/>
        <v>0</v>
      </c>
      <c r="Z137" s="141">
        <v>0</v>
      </c>
      <c r="AA137" s="142">
        <f t="shared" si="13"/>
        <v>0</v>
      </c>
      <c r="AR137" s="19" t="s">
        <v>518</v>
      </c>
      <c r="AT137" s="19" t="s">
        <v>268</v>
      </c>
      <c r="AU137" s="19" t="s">
        <v>102</v>
      </c>
      <c r="AY137" s="19" t="s">
        <v>267</v>
      </c>
      <c r="BE137" s="143">
        <f t="shared" si="14"/>
        <v>0</v>
      </c>
      <c r="BF137" s="143">
        <f t="shared" si="15"/>
        <v>0</v>
      </c>
      <c r="BG137" s="143">
        <f t="shared" si="16"/>
        <v>0</v>
      </c>
      <c r="BH137" s="143">
        <f t="shared" si="17"/>
        <v>0</v>
      </c>
      <c r="BI137" s="143">
        <f t="shared" si="18"/>
        <v>0</v>
      </c>
      <c r="BJ137" s="19" t="s">
        <v>102</v>
      </c>
      <c r="BK137" s="143">
        <f t="shared" si="19"/>
        <v>0</v>
      </c>
      <c r="BL137" s="19" t="s">
        <v>518</v>
      </c>
      <c r="BM137" s="19" t="s">
        <v>408</v>
      </c>
    </row>
    <row r="138" spans="2:65" s="1" customFormat="1" ht="16.5" customHeight="1">
      <c r="B138" s="134"/>
      <c r="C138" s="135" t="s">
        <v>342</v>
      </c>
      <c r="D138" s="135" t="s">
        <v>268</v>
      </c>
      <c r="E138" s="136" t="s">
        <v>4093</v>
      </c>
      <c r="F138" s="219" t="s">
        <v>4094</v>
      </c>
      <c r="G138" s="219"/>
      <c r="H138" s="219"/>
      <c r="I138" s="219"/>
      <c r="J138" s="137" t="s">
        <v>322</v>
      </c>
      <c r="K138" s="138">
        <v>11</v>
      </c>
      <c r="L138" s="220"/>
      <c r="M138" s="220"/>
      <c r="N138" s="220">
        <f t="shared" si="10"/>
        <v>0</v>
      </c>
      <c r="O138" s="220"/>
      <c r="P138" s="220"/>
      <c r="Q138" s="220"/>
      <c r="R138" s="139"/>
      <c r="T138" s="140" t="s">
        <v>5</v>
      </c>
      <c r="U138" s="38" t="s">
        <v>42</v>
      </c>
      <c r="V138" s="141">
        <v>0</v>
      </c>
      <c r="W138" s="141">
        <f t="shared" si="11"/>
        <v>0</v>
      </c>
      <c r="X138" s="141">
        <v>0</v>
      </c>
      <c r="Y138" s="141">
        <f t="shared" si="12"/>
        <v>0</v>
      </c>
      <c r="Z138" s="141">
        <v>0</v>
      </c>
      <c r="AA138" s="142">
        <f t="shared" si="13"/>
        <v>0</v>
      </c>
      <c r="AR138" s="19" t="s">
        <v>518</v>
      </c>
      <c r="AT138" s="19" t="s">
        <v>268</v>
      </c>
      <c r="AU138" s="19" t="s">
        <v>102</v>
      </c>
      <c r="AY138" s="19" t="s">
        <v>267</v>
      </c>
      <c r="BE138" s="143">
        <f t="shared" si="14"/>
        <v>0</v>
      </c>
      <c r="BF138" s="143">
        <f t="shared" si="15"/>
        <v>0</v>
      </c>
      <c r="BG138" s="143">
        <f t="shared" si="16"/>
        <v>0</v>
      </c>
      <c r="BH138" s="143">
        <f t="shared" si="17"/>
        <v>0</v>
      </c>
      <c r="BI138" s="143">
        <f t="shared" si="18"/>
        <v>0</v>
      </c>
      <c r="BJ138" s="19" t="s">
        <v>102</v>
      </c>
      <c r="BK138" s="143">
        <f t="shared" si="19"/>
        <v>0</v>
      </c>
      <c r="BL138" s="19" t="s">
        <v>518</v>
      </c>
      <c r="BM138" s="19" t="s">
        <v>416</v>
      </c>
    </row>
    <row r="139" spans="2:65" s="1" customFormat="1" ht="16.5" customHeight="1">
      <c r="B139" s="134"/>
      <c r="C139" s="135" t="s">
        <v>10</v>
      </c>
      <c r="D139" s="135" t="s">
        <v>268</v>
      </c>
      <c r="E139" s="136" t="s">
        <v>4095</v>
      </c>
      <c r="F139" s="219" t="s">
        <v>4096</v>
      </c>
      <c r="G139" s="219"/>
      <c r="H139" s="219"/>
      <c r="I139" s="219"/>
      <c r="J139" s="137" t="s">
        <v>374</v>
      </c>
      <c r="K139" s="138">
        <v>11</v>
      </c>
      <c r="L139" s="220"/>
      <c r="M139" s="220"/>
      <c r="N139" s="220">
        <f t="shared" si="10"/>
        <v>0</v>
      </c>
      <c r="O139" s="220"/>
      <c r="P139" s="220"/>
      <c r="Q139" s="220"/>
      <c r="R139" s="139"/>
      <c r="T139" s="140" t="s">
        <v>5</v>
      </c>
      <c r="U139" s="38" t="s">
        <v>42</v>
      </c>
      <c r="V139" s="141">
        <v>0</v>
      </c>
      <c r="W139" s="141">
        <f t="shared" si="11"/>
        <v>0</v>
      </c>
      <c r="X139" s="141">
        <v>0</v>
      </c>
      <c r="Y139" s="141">
        <f t="shared" si="12"/>
        <v>0</v>
      </c>
      <c r="Z139" s="141">
        <v>0</v>
      </c>
      <c r="AA139" s="142">
        <f t="shared" si="13"/>
        <v>0</v>
      </c>
      <c r="AR139" s="19" t="s">
        <v>518</v>
      </c>
      <c r="AT139" s="19" t="s">
        <v>268</v>
      </c>
      <c r="AU139" s="19" t="s">
        <v>102</v>
      </c>
      <c r="AY139" s="19" t="s">
        <v>267</v>
      </c>
      <c r="BE139" s="143">
        <f t="shared" si="14"/>
        <v>0</v>
      </c>
      <c r="BF139" s="143">
        <f t="shared" si="15"/>
        <v>0</v>
      </c>
      <c r="BG139" s="143">
        <f t="shared" si="16"/>
        <v>0</v>
      </c>
      <c r="BH139" s="143">
        <f t="shared" si="17"/>
        <v>0</v>
      </c>
      <c r="BI139" s="143">
        <f t="shared" si="18"/>
        <v>0</v>
      </c>
      <c r="BJ139" s="19" t="s">
        <v>102</v>
      </c>
      <c r="BK139" s="143">
        <f t="shared" si="19"/>
        <v>0</v>
      </c>
      <c r="BL139" s="19" t="s">
        <v>518</v>
      </c>
      <c r="BM139" s="19" t="s">
        <v>424</v>
      </c>
    </row>
    <row r="140" spans="2:65" s="1" customFormat="1" ht="16.5" customHeight="1">
      <c r="B140" s="134"/>
      <c r="C140" s="135" t="s">
        <v>348</v>
      </c>
      <c r="D140" s="135" t="s">
        <v>268</v>
      </c>
      <c r="E140" s="136" t="s">
        <v>3945</v>
      </c>
      <c r="F140" s="219" t="s">
        <v>4097</v>
      </c>
      <c r="G140" s="219"/>
      <c r="H140" s="219"/>
      <c r="I140" s="219"/>
      <c r="J140" s="137" t="s">
        <v>374</v>
      </c>
      <c r="K140" s="138">
        <v>11</v>
      </c>
      <c r="L140" s="220"/>
      <c r="M140" s="220"/>
      <c r="N140" s="220">
        <f t="shared" si="10"/>
        <v>0</v>
      </c>
      <c r="O140" s="220"/>
      <c r="P140" s="220"/>
      <c r="Q140" s="220"/>
      <c r="R140" s="139"/>
      <c r="T140" s="140" t="s">
        <v>5</v>
      </c>
      <c r="U140" s="38" t="s">
        <v>42</v>
      </c>
      <c r="V140" s="141">
        <v>0</v>
      </c>
      <c r="W140" s="141">
        <f t="shared" si="11"/>
        <v>0</v>
      </c>
      <c r="X140" s="141">
        <v>0</v>
      </c>
      <c r="Y140" s="141">
        <f t="shared" si="12"/>
        <v>0</v>
      </c>
      <c r="Z140" s="141">
        <v>0</v>
      </c>
      <c r="AA140" s="142">
        <f t="shared" si="13"/>
        <v>0</v>
      </c>
      <c r="AR140" s="19" t="s">
        <v>518</v>
      </c>
      <c r="AT140" s="19" t="s">
        <v>268</v>
      </c>
      <c r="AU140" s="19" t="s">
        <v>102</v>
      </c>
      <c r="AY140" s="19" t="s">
        <v>267</v>
      </c>
      <c r="BE140" s="143">
        <f t="shared" si="14"/>
        <v>0</v>
      </c>
      <c r="BF140" s="143">
        <f t="shared" si="15"/>
        <v>0</v>
      </c>
      <c r="BG140" s="143">
        <f t="shared" si="16"/>
        <v>0</v>
      </c>
      <c r="BH140" s="143">
        <f t="shared" si="17"/>
        <v>0</v>
      </c>
      <c r="BI140" s="143">
        <f t="shared" si="18"/>
        <v>0</v>
      </c>
      <c r="BJ140" s="19" t="s">
        <v>102</v>
      </c>
      <c r="BK140" s="143">
        <f t="shared" si="19"/>
        <v>0</v>
      </c>
      <c r="BL140" s="19" t="s">
        <v>518</v>
      </c>
      <c r="BM140" s="19" t="s">
        <v>432</v>
      </c>
    </row>
    <row r="141" spans="2:65" s="1" customFormat="1" ht="16.5" customHeight="1">
      <c r="B141" s="134"/>
      <c r="C141" s="135" t="s">
        <v>352</v>
      </c>
      <c r="D141" s="135" t="s">
        <v>268</v>
      </c>
      <c r="E141" s="136" t="s">
        <v>4100</v>
      </c>
      <c r="F141" s="219" t="s">
        <v>4101</v>
      </c>
      <c r="G141" s="219"/>
      <c r="H141" s="219"/>
      <c r="I141" s="219"/>
      <c r="J141" s="137" t="s">
        <v>374</v>
      </c>
      <c r="K141" s="138">
        <v>1</v>
      </c>
      <c r="L141" s="220"/>
      <c r="M141" s="220"/>
      <c r="N141" s="220">
        <f t="shared" si="10"/>
        <v>0</v>
      </c>
      <c r="O141" s="220"/>
      <c r="P141" s="220"/>
      <c r="Q141" s="220"/>
      <c r="R141" s="139"/>
      <c r="T141" s="140" t="s">
        <v>5</v>
      </c>
      <c r="U141" s="38" t="s">
        <v>42</v>
      </c>
      <c r="V141" s="141">
        <v>0</v>
      </c>
      <c r="W141" s="141">
        <f t="shared" si="11"/>
        <v>0</v>
      </c>
      <c r="X141" s="141">
        <v>0</v>
      </c>
      <c r="Y141" s="141">
        <f t="shared" si="12"/>
        <v>0</v>
      </c>
      <c r="Z141" s="141">
        <v>0</v>
      </c>
      <c r="AA141" s="142">
        <f t="shared" si="13"/>
        <v>0</v>
      </c>
      <c r="AR141" s="19" t="s">
        <v>518</v>
      </c>
      <c r="AT141" s="19" t="s">
        <v>268</v>
      </c>
      <c r="AU141" s="19" t="s">
        <v>102</v>
      </c>
      <c r="AY141" s="19" t="s">
        <v>267</v>
      </c>
      <c r="BE141" s="143">
        <f t="shared" si="14"/>
        <v>0</v>
      </c>
      <c r="BF141" s="143">
        <f t="shared" si="15"/>
        <v>0</v>
      </c>
      <c r="BG141" s="143">
        <f t="shared" si="16"/>
        <v>0</v>
      </c>
      <c r="BH141" s="143">
        <f t="shared" si="17"/>
        <v>0</v>
      </c>
      <c r="BI141" s="143">
        <f t="shared" si="18"/>
        <v>0</v>
      </c>
      <c r="BJ141" s="19" t="s">
        <v>102</v>
      </c>
      <c r="BK141" s="143">
        <f t="shared" si="19"/>
        <v>0</v>
      </c>
      <c r="BL141" s="19" t="s">
        <v>518</v>
      </c>
      <c r="BM141" s="19" t="s">
        <v>440</v>
      </c>
    </row>
    <row r="142" spans="2:65" s="1" customFormat="1" ht="16.5" customHeight="1">
      <c r="B142" s="134"/>
      <c r="C142" s="135" t="s">
        <v>356</v>
      </c>
      <c r="D142" s="135" t="s">
        <v>268</v>
      </c>
      <c r="E142" s="136" t="s">
        <v>4102</v>
      </c>
      <c r="F142" s="219" t="s">
        <v>4103</v>
      </c>
      <c r="G142" s="219"/>
      <c r="H142" s="219"/>
      <c r="I142" s="219"/>
      <c r="J142" s="137" t="s">
        <v>374</v>
      </c>
      <c r="K142" s="138">
        <v>1</v>
      </c>
      <c r="L142" s="220"/>
      <c r="M142" s="220"/>
      <c r="N142" s="220">
        <f t="shared" si="10"/>
        <v>0</v>
      </c>
      <c r="O142" s="220"/>
      <c r="P142" s="220"/>
      <c r="Q142" s="220"/>
      <c r="R142" s="139"/>
      <c r="T142" s="140" t="s">
        <v>5</v>
      </c>
      <c r="U142" s="38" t="s">
        <v>42</v>
      </c>
      <c r="V142" s="141">
        <v>0</v>
      </c>
      <c r="W142" s="141">
        <f t="shared" si="11"/>
        <v>0</v>
      </c>
      <c r="X142" s="141">
        <v>0</v>
      </c>
      <c r="Y142" s="141">
        <f t="shared" si="12"/>
        <v>0</v>
      </c>
      <c r="Z142" s="141">
        <v>0</v>
      </c>
      <c r="AA142" s="142">
        <f t="shared" si="13"/>
        <v>0</v>
      </c>
      <c r="AR142" s="19" t="s">
        <v>518</v>
      </c>
      <c r="AT142" s="19" t="s">
        <v>268</v>
      </c>
      <c r="AU142" s="19" t="s">
        <v>102</v>
      </c>
      <c r="AY142" s="19" t="s">
        <v>267</v>
      </c>
      <c r="BE142" s="143">
        <f t="shared" si="14"/>
        <v>0</v>
      </c>
      <c r="BF142" s="143">
        <f t="shared" si="15"/>
        <v>0</v>
      </c>
      <c r="BG142" s="143">
        <f t="shared" si="16"/>
        <v>0</v>
      </c>
      <c r="BH142" s="143">
        <f t="shared" si="17"/>
        <v>0</v>
      </c>
      <c r="BI142" s="143">
        <f t="shared" si="18"/>
        <v>0</v>
      </c>
      <c r="BJ142" s="19" t="s">
        <v>102</v>
      </c>
      <c r="BK142" s="143">
        <f t="shared" si="19"/>
        <v>0</v>
      </c>
      <c r="BL142" s="19" t="s">
        <v>518</v>
      </c>
      <c r="BM142" s="19" t="s">
        <v>448</v>
      </c>
    </row>
    <row r="143" spans="2:65" s="1" customFormat="1" ht="38.25" customHeight="1">
      <c r="B143" s="134"/>
      <c r="C143" s="135" t="s">
        <v>360</v>
      </c>
      <c r="D143" s="135" t="s">
        <v>268</v>
      </c>
      <c r="E143" s="136" t="s">
        <v>4006</v>
      </c>
      <c r="F143" s="219" t="s">
        <v>4007</v>
      </c>
      <c r="G143" s="219"/>
      <c r="H143" s="219"/>
      <c r="I143" s="219"/>
      <c r="J143" s="137" t="s">
        <v>374</v>
      </c>
      <c r="K143" s="138">
        <v>6</v>
      </c>
      <c r="L143" s="220"/>
      <c r="M143" s="220"/>
      <c r="N143" s="220">
        <f t="shared" si="10"/>
        <v>0</v>
      </c>
      <c r="O143" s="220"/>
      <c r="P143" s="220"/>
      <c r="Q143" s="220"/>
      <c r="R143" s="139"/>
      <c r="T143" s="140" t="s">
        <v>5</v>
      </c>
      <c r="U143" s="38" t="s">
        <v>42</v>
      </c>
      <c r="V143" s="141">
        <v>0</v>
      </c>
      <c r="W143" s="141">
        <f t="shared" si="11"/>
        <v>0</v>
      </c>
      <c r="X143" s="141">
        <v>0</v>
      </c>
      <c r="Y143" s="141">
        <f t="shared" si="12"/>
        <v>0</v>
      </c>
      <c r="Z143" s="141">
        <v>0</v>
      </c>
      <c r="AA143" s="142">
        <f t="shared" si="13"/>
        <v>0</v>
      </c>
      <c r="AR143" s="19" t="s">
        <v>518</v>
      </c>
      <c r="AT143" s="19" t="s">
        <v>268</v>
      </c>
      <c r="AU143" s="19" t="s">
        <v>102</v>
      </c>
      <c r="AY143" s="19" t="s">
        <v>267</v>
      </c>
      <c r="BE143" s="143">
        <f t="shared" si="14"/>
        <v>0</v>
      </c>
      <c r="BF143" s="143">
        <f t="shared" si="15"/>
        <v>0</v>
      </c>
      <c r="BG143" s="143">
        <f t="shared" si="16"/>
        <v>0</v>
      </c>
      <c r="BH143" s="143">
        <f t="shared" si="17"/>
        <v>0</v>
      </c>
      <c r="BI143" s="143">
        <f t="shared" si="18"/>
        <v>0</v>
      </c>
      <c r="BJ143" s="19" t="s">
        <v>102</v>
      </c>
      <c r="BK143" s="143">
        <f t="shared" si="19"/>
        <v>0</v>
      </c>
      <c r="BL143" s="19" t="s">
        <v>518</v>
      </c>
      <c r="BM143" s="19" t="s">
        <v>456</v>
      </c>
    </row>
    <row r="144" spans="2:65" s="1" customFormat="1" ht="25.5" customHeight="1">
      <c r="B144" s="134"/>
      <c r="C144" s="135" t="s">
        <v>364</v>
      </c>
      <c r="D144" s="135" t="s">
        <v>268</v>
      </c>
      <c r="E144" s="136" t="s">
        <v>4012</v>
      </c>
      <c r="F144" s="219" t="s">
        <v>4013</v>
      </c>
      <c r="G144" s="219"/>
      <c r="H144" s="219"/>
      <c r="I144" s="219"/>
      <c r="J144" s="137" t="s">
        <v>374</v>
      </c>
      <c r="K144" s="138">
        <v>6</v>
      </c>
      <c r="L144" s="220"/>
      <c r="M144" s="220"/>
      <c r="N144" s="220">
        <f t="shared" si="10"/>
        <v>0</v>
      </c>
      <c r="O144" s="220"/>
      <c r="P144" s="220"/>
      <c r="Q144" s="220"/>
      <c r="R144" s="139"/>
      <c r="T144" s="140" t="s">
        <v>5</v>
      </c>
      <c r="U144" s="38" t="s">
        <v>42</v>
      </c>
      <c r="V144" s="141">
        <v>0</v>
      </c>
      <c r="W144" s="141">
        <f t="shared" si="11"/>
        <v>0</v>
      </c>
      <c r="X144" s="141">
        <v>0</v>
      </c>
      <c r="Y144" s="141">
        <f t="shared" si="12"/>
        <v>0</v>
      </c>
      <c r="Z144" s="141">
        <v>0</v>
      </c>
      <c r="AA144" s="142">
        <f t="shared" si="13"/>
        <v>0</v>
      </c>
      <c r="AR144" s="19" t="s">
        <v>518</v>
      </c>
      <c r="AT144" s="19" t="s">
        <v>268</v>
      </c>
      <c r="AU144" s="19" t="s">
        <v>102</v>
      </c>
      <c r="AY144" s="19" t="s">
        <v>267</v>
      </c>
      <c r="BE144" s="143">
        <f t="shared" si="14"/>
        <v>0</v>
      </c>
      <c r="BF144" s="143">
        <f t="shared" si="15"/>
        <v>0</v>
      </c>
      <c r="BG144" s="143">
        <f t="shared" si="16"/>
        <v>0</v>
      </c>
      <c r="BH144" s="143">
        <f t="shared" si="17"/>
        <v>0</v>
      </c>
      <c r="BI144" s="143">
        <f t="shared" si="18"/>
        <v>0</v>
      </c>
      <c r="BJ144" s="19" t="s">
        <v>102</v>
      </c>
      <c r="BK144" s="143">
        <f t="shared" si="19"/>
        <v>0</v>
      </c>
      <c r="BL144" s="19" t="s">
        <v>518</v>
      </c>
      <c r="BM144" s="19" t="s">
        <v>464</v>
      </c>
    </row>
    <row r="145" spans="2:65" s="1" customFormat="1" ht="25.5" customHeight="1">
      <c r="B145" s="134"/>
      <c r="C145" s="135" t="s">
        <v>368</v>
      </c>
      <c r="D145" s="135" t="s">
        <v>268</v>
      </c>
      <c r="E145" s="136" t="s">
        <v>3935</v>
      </c>
      <c r="F145" s="219" t="s">
        <v>3936</v>
      </c>
      <c r="G145" s="219"/>
      <c r="H145" s="219"/>
      <c r="I145" s="219"/>
      <c r="J145" s="137" t="s">
        <v>374</v>
      </c>
      <c r="K145" s="138">
        <v>11</v>
      </c>
      <c r="L145" s="220"/>
      <c r="M145" s="220"/>
      <c r="N145" s="220">
        <f t="shared" si="10"/>
        <v>0</v>
      </c>
      <c r="O145" s="220"/>
      <c r="P145" s="220"/>
      <c r="Q145" s="220"/>
      <c r="R145" s="139"/>
      <c r="T145" s="140" t="s">
        <v>5</v>
      </c>
      <c r="U145" s="38" t="s">
        <v>42</v>
      </c>
      <c r="V145" s="141">
        <v>0</v>
      </c>
      <c r="W145" s="141">
        <f t="shared" si="11"/>
        <v>0</v>
      </c>
      <c r="X145" s="141">
        <v>0</v>
      </c>
      <c r="Y145" s="141">
        <f t="shared" si="12"/>
        <v>0</v>
      </c>
      <c r="Z145" s="141">
        <v>0</v>
      </c>
      <c r="AA145" s="142">
        <f t="shared" si="13"/>
        <v>0</v>
      </c>
      <c r="AR145" s="19" t="s">
        <v>518</v>
      </c>
      <c r="AT145" s="19" t="s">
        <v>268</v>
      </c>
      <c r="AU145" s="19" t="s">
        <v>102</v>
      </c>
      <c r="AY145" s="19" t="s">
        <v>267</v>
      </c>
      <c r="BE145" s="143">
        <f t="shared" si="14"/>
        <v>0</v>
      </c>
      <c r="BF145" s="143">
        <f t="shared" si="15"/>
        <v>0</v>
      </c>
      <c r="BG145" s="143">
        <f t="shared" si="16"/>
        <v>0</v>
      </c>
      <c r="BH145" s="143">
        <f t="shared" si="17"/>
        <v>0</v>
      </c>
      <c r="BI145" s="143">
        <f t="shared" si="18"/>
        <v>0</v>
      </c>
      <c r="BJ145" s="19" t="s">
        <v>102</v>
      </c>
      <c r="BK145" s="143">
        <f t="shared" si="19"/>
        <v>0</v>
      </c>
      <c r="BL145" s="19" t="s">
        <v>518</v>
      </c>
      <c r="BM145" s="19" t="s">
        <v>472</v>
      </c>
    </row>
    <row r="146" spans="2:65" s="1" customFormat="1" ht="16.5" customHeight="1">
      <c r="B146" s="134"/>
      <c r="C146" s="135" t="s">
        <v>371</v>
      </c>
      <c r="D146" s="135" t="s">
        <v>268</v>
      </c>
      <c r="E146" s="136" t="s">
        <v>4104</v>
      </c>
      <c r="F146" s="219" t="s">
        <v>4105</v>
      </c>
      <c r="G146" s="219"/>
      <c r="H146" s="219"/>
      <c r="I146" s="219"/>
      <c r="J146" s="137" t="s">
        <v>322</v>
      </c>
      <c r="K146" s="138">
        <v>210</v>
      </c>
      <c r="L146" s="220"/>
      <c r="M146" s="220"/>
      <c r="N146" s="220">
        <f t="shared" si="10"/>
        <v>0</v>
      </c>
      <c r="O146" s="220"/>
      <c r="P146" s="220"/>
      <c r="Q146" s="220"/>
      <c r="R146" s="139"/>
      <c r="T146" s="140" t="s">
        <v>5</v>
      </c>
      <c r="U146" s="38" t="s">
        <v>42</v>
      </c>
      <c r="V146" s="141">
        <v>0</v>
      </c>
      <c r="W146" s="141">
        <f t="shared" si="11"/>
        <v>0</v>
      </c>
      <c r="X146" s="141">
        <v>0</v>
      </c>
      <c r="Y146" s="141">
        <f t="shared" si="12"/>
        <v>0</v>
      </c>
      <c r="Z146" s="141">
        <v>0</v>
      </c>
      <c r="AA146" s="142">
        <f t="shared" si="13"/>
        <v>0</v>
      </c>
      <c r="AR146" s="19" t="s">
        <v>518</v>
      </c>
      <c r="AT146" s="19" t="s">
        <v>268</v>
      </c>
      <c r="AU146" s="19" t="s">
        <v>102</v>
      </c>
      <c r="AY146" s="19" t="s">
        <v>267</v>
      </c>
      <c r="BE146" s="143">
        <f t="shared" si="14"/>
        <v>0</v>
      </c>
      <c r="BF146" s="143">
        <f t="shared" si="15"/>
        <v>0</v>
      </c>
      <c r="BG146" s="143">
        <f t="shared" si="16"/>
        <v>0</v>
      </c>
      <c r="BH146" s="143">
        <f t="shared" si="17"/>
        <v>0</v>
      </c>
      <c r="BI146" s="143">
        <f t="shared" si="18"/>
        <v>0</v>
      </c>
      <c r="BJ146" s="19" t="s">
        <v>102</v>
      </c>
      <c r="BK146" s="143">
        <f t="shared" si="19"/>
        <v>0</v>
      </c>
      <c r="BL146" s="19" t="s">
        <v>518</v>
      </c>
      <c r="BM146" s="19" t="s">
        <v>480</v>
      </c>
    </row>
    <row r="147" spans="2:65" s="1" customFormat="1" ht="27" customHeight="1">
      <c r="B147" s="134"/>
      <c r="C147" s="163" t="s">
        <v>376</v>
      </c>
      <c r="D147" s="163" t="s">
        <v>268</v>
      </c>
      <c r="E147" s="164" t="s">
        <v>4114</v>
      </c>
      <c r="F147" s="240" t="s">
        <v>4326</v>
      </c>
      <c r="G147" s="240"/>
      <c r="H147" s="240"/>
      <c r="I147" s="240"/>
      <c r="J147" s="165" t="s">
        <v>785</v>
      </c>
      <c r="K147" s="166">
        <v>1</v>
      </c>
      <c r="L147" s="241"/>
      <c r="M147" s="241"/>
      <c r="N147" s="241">
        <f t="shared" si="10"/>
        <v>0</v>
      </c>
      <c r="O147" s="241"/>
      <c r="P147" s="241"/>
      <c r="Q147" s="241"/>
      <c r="R147" s="139"/>
      <c r="T147" s="140" t="s">
        <v>5</v>
      </c>
      <c r="U147" s="38" t="s">
        <v>42</v>
      </c>
      <c r="V147" s="141">
        <v>0</v>
      </c>
      <c r="W147" s="141">
        <f t="shared" si="11"/>
        <v>0</v>
      </c>
      <c r="X147" s="141">
        <v>0</v>
      </c>
      <c r="Y147" s="141">
        <f t="shared" si="12"/>
        <v>0</v>
      </c>
      <c r="Z147" s="141">
        <v>0</v>
      </c>
      <c r="AA147" s="142">
        <f t="shared" si="13"/>
        <v>0</v>
      </c>
      <c r="AR147" s="19" t="s">
        <v>518</v>
      </c>
      <c r="AT147" s="19" t="s">
        <v>268</v>
      </c>
      <c r="AU147" s="19" t="s">
        <v>102</v>
      </c>
      <c r="AY147" s="19" t="s">
        <v>267</v>
      </c>
      <c r="BE147" s="143">
        <f t="shared" si="14"/>
        <v>0</v>
      </c>
      <c r="BF147" s="143">
        <f t="shared" si="15"/>
        <v>0</v>
      </c>
      <c r="BG147" s="143">
        <f t="shared" si="16"/>
        <v>0</v>
      </c>
      <c r="BH147" s="143">
        <f t="shared" si="17"/>
        <v>0</v>
      </c>
      <c r="BI147" s="143">
        <f t="shared" si="18"/>
        <v>0</v>
      </c>
      <c r="BJ147" s="19" t="s">
        <v>102</v>
      </c>
      <c r="BK147" s="143">
        <f t="shared" si="19"/>
        <v>0</v>
      </c>
      <c r="BL147" s="19" t="s">
        <v>518</v>
      </c>
      <c r="BM147" s="19" t="s">
        <v>486</v>
      </c>
    </row>
    <row r="148" spans="2:65" s="10" customFormat="1" ht="29.85" customHeight="1">
      <c r="B148" s="124"/>
      <c r="D148" s="133" t="s">
        <v>4050</v>
      </c>
      <c r="E148" s="133"/>
      <c r="F148" s="133"/>
      <c r="G148" s="133"/>
      <c r="H148" s="133"/>
      <c r="I148" s="133"/>
      <c r="J148" s="133"/>
      <c r="K148" s="133"/>
      <c r="L148" s="133"/>
      <c r="M148" s="133"/>
      <c r="N148" s="208">
        <f>BK148</f>
        <v>0</v>
      </c>
      <c r="O148" s="209"/>
      <c r="P148" s="209"/>
      <c r="Q148" s="209"/>
      <c r="R148" s="126"/>
      <c r="T148" s="127"/>
      <c r="W148" s="128">
        <f>SUM(W149:W150)</f>
        <v>0</v>
      </c>
      <c r="Y148" s="128">
        <f>SUM(Y149:Y150)</f>
        <v>0</v>
      </c>
      <c r="AA148" s="129">
        <f>SUM(AA149:AA150)</f>
        <v>0</v>
      </c>
      <c r="AR148" s="130" t="s">
        <v>272</v>
      </c>
      <c r="AT148" s="131" t="s">
        <v>74</v>
      </c>
      <c r="AU148" s="131" t="s">
        <v>83</v>
      </c>
      <c r="AY148" s="130" t="s">
        <v>267</v>
      </c>
      <c r="BK148" s="132">
        <f>SUM(BK149:BK150)</f>
        <v>0</v>
      </c>
    </row>
    <row r="149" spans="2:65" s="1" customFormat="1" ht="16.5" customHeight="1">
      <c r="B149" s="134"/>
      <c r="C149" s="135" t="s">
        <v>380</v>
      </c>
      <c r="D149" s="135" t="s">
        <v>268</v>
      </c>
      <c r="E149" s="136" t="s">
        <v>4115</v>
      </c>
      <c r="F149" s="219" t="s">
        <v>4023</v>
      </c>
      <c r="G149" s="219"/>
      <c r="H149" s="219"/>
      <c r="I149" s="219"/>
      <c r="J149" s="137" t="s">
        <v>374</v>
      </c>
      <c r="K149" s="138">
        <v>1</v>
      </c>
      <c r="L149" s="220"/>
      <c r="M149" s="220"/>
      <c r="N149" s="220">
        <f>ROUND(L149*K149,2)</f>
        <v>0</v>
      </c>
      <c r="O149" s="220"/>
      <c r="P149" s="220"/>
      <c r="Q149" s="220"/>
      <c r="R149" s="139"/>
      <c r="T149" s="140" t="s">
        <v>5</v>
      </c>
      <c r="U149" s="38" t="s">
        <v>42</v>
      </c>
      <c r="V149" s="141">
        <v>0</v>
      </c>
      <c r="W149" s="141">
        <f>V149*K149</f>
        <v>0</v>
      </c>
      <c r="X149" s="141">
        <v>0</v>
      </c>
      <c r="Y149" s="141">
        <f>X149*K149</f>
        <v>0</v>
      </c>
      <c r="Z149" s="141">
        <v>0</v>
      </c>
      <c r="AA149" s="142">
        <f>Z149*K149</f>
        <v>0</v>
      </c>
      <c r="AR149" s="19" t="s">
        <v>1909</v>
      </c>
      <c r="AT149" s="19" t="s">
        <v>268</v>
      </c>
      <c r="AU149" s="19" t="s">
        <v>102</v>
      </c>
      <c r="AY149" s="19" t="s">
        <v>267</v>
      </c>
      <c r="BE149" s="143">
        <f>IF(U149="základná",N149,0)</f>
        <v>0</v>
      </c>
      <c r="BF149" s="143">
        <f>IF(U149="znížená",N149,0)</f>
        <v>0</v>
      </c>
      <c r="BG149" s="143">
        <f>IF(U149="zákl. prenesená",N149,0)</f>
        <v>0</v>
      </c>
      <c r="BH149" s="143">
        <f>IF(U149="zníž. prenesená",N149,0)</f>
        <v>0</v>
      </c>
      <c r="BI149" s="143">
        <f>IF(U149="nulová",N149,0)</f>
        <v>0</v>
      </c>
      <c r="BJ149" s="19" t="s">
        <v>102</v>
      </c>
      <c r="BK149" s="143">
        <f>ROUND(L149*K149,2)</f>
        <v>0</v>
      </c>
      <c r="BL149" s="19" t="s">
        <v>1909</v>
      </c>
      <c r="BM149" s="19" t="s">
        <v>494</v>
      </c>
    </row>
    <row r="150" spans="2:65" s="1" customFormat="1" ht="25.5" customHeight="1">
      <c r="B150" s="134"/>
      <c r="C150" s="135" t="s">
        <v>384</v>
      </c>
      <c r="D150" s="135" t="s">
        <v>268</v>
      </c>
      <c r="E150" s="136" t="s">
        <v>4116</v>
      </c>
      <c r="F150" s="219" t="s">
        <v>4109</v>
      </c>
      <c r="G150" s="219"/>
      <c r="H150" s="219"/>
      <c r="I150" s="219"/>
      <c r="J150" s="137" t="s">
        <v>374</v>
      </c>
      <c r="K150" s="138">
        <v>1</v>
      </c>
      <c r="L150" s="220"/>
      <c r="M150" s="220"/>
      <c r="N150" s="220">
        <f>ROUND(L150*K150,2)</f>
        <v>0</v>
      </c>
      <c r="O150" s="220"/>
      <c r="P150" s="220"/>
      <c r="Q150" s="220"/>
      <c r="R150" s="139"/>
      <c r="T150" s="140" t="s">
        <v>5</v>
      </c>
      <c r="U150" s="38" t="s">
        <v>42</v>
      </c>
      <c r="V150" s="141">
        <v>0</v>
      </c>
      <c r="W150" s="141">
        <f>V150*K150</f>
        <v>0</v>
      </c>
      <c r="X150" s="141">
        <v>0</v>
      </c>
      <c r="Y150" s="141">
        <f>X150*K150</f>
        <v>0</v>
      </c>
      <c r="Z150" s="141">
        <v>0</v>
      </c>
      <c r="AA150" s="142">
        <f>Z150*K150</f>
        <v>0</v>
      </c>
      <c r="AR150" s="19" t="s">
        <v>1909</v>
      </c>
      <c r="AT150" s="19" t="s">
        <v>268</v>
      </c>
      <c r="AU150" s="19" t="s">
        <v>102</v>
      </c>
      <c r="AY150" s="19" t="s">
        <v>267</v>
      </c>
      <c r="BE150" s="143">
        <f>IF(U150="základná",N150,0)</f>
        <v>0</v>
      </c>
      <c r="BF150" s="143">
        <f>IF(U150="znížená",N150,0)</f>
        <v>0</v>
      </c>
      <c r="BG150" s="143">
        <f>IF(U150="zákl. prenesená",N150,0)</f>
        <v>0</v>
      </c>
      <c r="BH150" s="143">
        <f>IF(U150="zníž. prenesená",N150,0)</f>
        <v>0</v>
      </c>
      <c r="BI150" s="143">
        <f>IF(U150="nulová",N150,0)</f>
        <v>0</v>
      </c>
      <c r="BJ150" s="19" t="s">
        <v>102</v>
      </c>
      <c r="BK150" s="143">
        <f>ROUND(L150*K150,2)</f>
        <v>0</v>
      </c>
      <c r="BL150" s="19" t="s">
        <v>1909</v>
      </c>
      <c r="BM150" s="19" t="s">
        <v>502</v>
      </c>
    </row>
    <row r="151" spans="2:65" s="10" customFormat="1" ht="29.85" customHeight="1">
      <c r="B151" s="124"/>
      <c r="D151" s="133" t="s">
        <v>4051</v>
      </c>
      <c r="E151" s="133"/>
      <c r="F151" s="133"/>
      <c r="G151" s="133"/>
      <c r="H151" s="133"/>
      <c r="I151" s="133"/>
      <c r="J151" s="133"/>
      <c r="K151" s="133"/>
      <c r="L151" s="133"/>
      <c r="M151" s="133"/>
      <c r="N151" s="208">
        <f>BK151</f>
        <v>0</v>
      </c>
      <c r="O151" s="209"/>
      <c r="P151" s="209"/>
      <c r="Q151" s="209"/>
      <c r="R151" s="126"/>
      <c r="T151" s="127"/>
      <c r="W151" s="128">
        <f>SUM(W152:W153)</f>
        <v>0</v>
      </c>
      <c r="Y151" s="128">
        <f>SUM(Y152:Y153)</f>
        <v>0</v>
      </c>
      <c r="AA151" s="129">
        <f>SUM(AA152:AA153)</f>
        <v>0</v>
      </c>
      <c r="AR151" s="130" t="s">
        <v>272</v>
      </c>
      <c r="AT151" s="131" t="s">
        <v>74</v>
      </c>
      <c r="AU151" s="131" t="s">
        <v>83</v>
      </c>
      <c r="AY151" s="130" t="s">
        <v>267</v>
      </c>
      <c r="BK151" s="132">
        <f>SUM(BK152:BK153)</f>
        <v>0</v>
      </c>
    </row>
    <row r="152" spans="2:65" s="1" customFormat="1" ht="16.5" customHeight="1">
      <c r="B152" s="134"/>
      <c r="C152" s="163" t="s">
        <v>388</v>
      </c>
      <c r="D152" s="163" t="s">
        <v>268</v>
      </c>
      <c r="E152" s="164" t="s">
        <v>1188</v>
      </c>
      <c r="F152" s="240" t="s">
        <v>4205</v>
      </c>
      <c r="G152" s="240"/>
      <c r="H152" s="240"/>
      <c r="I152" s="240"/>
      <c r="J152" s="165" t="s">
        <v>785</v>
      </c>
      <c r="K152" s="166">
        <v>1</v>
      </c>
      <c r="L152" s="241"/>
      <c r="M152" s="241"/>
      <c r="N152" s="241">
        <f>ROUND(L152*K152,2)</f>
        <v>0</v>
      </c>
      <c r="O152" s="241"/>
      <c r="P152" s="241"/>
      <c r="Q152" s="241"/>
      <c r="R152" s="139"/>
      <c r="T152" s="140" t="s">
        <v>5</v>
      </c>
      <c r="U152" s="38" t="s">
        <v>42</v>
      </c>
      <c r="V152" s="141">
        <v>0</v>
      </c>
      <c r="W152" s="141">
        <f>V152*K152</f>
        <v>0</v>
      </c>
      <c r="X152" s="141">
        <v>0</v>
      </c>
      <c r="Y152" s="141">
        <f>X152*K152</f>
        <v>0</v>
      </c>
      <c r="Z152" s="141">
        <v>0</v>
      </c>
      <c r="AA152" s="142">
        <f>Z152*K152</f>
        <v>0</v>
      </c>
      <c r="AR152" s="19" t="s">
        <v>1909</v>
      </c>
      <c r="AT152" s="19" t="s">
        <v>268</v>
      </c>
      <c r="AU152" s="19" t="s">
        <v>102</v>
      </c>
      <c r="AY152" s="19" t="s">
        <v>267</v>
      </c>
      <c r="BE152" s="143">
        <f>IF(U152="základná",N152,0)</f>
        <v>0</v>
      </c>
      <c r="BF152" s="143">
        <f>IF(U152="znížená",N152,0)</f>
        <v>0</v>
      </c>
      <c r="BG152" s="143">
        <f>IF(U152="zákl. prenesená",N152,0)</f>
        <v>0</v>
      </c>
      <c r="BH152" s="143">
        <f>IF(U152="zníž. prenesená",N152,0)</f>
        <v>0</v>
      </c>
      <c r="BI152" s="143">
        <f>IF(U152="nulová",N152,0)</f>
        <v>0</v>
      </c>
      <c r="BJ152" s="19" t="s">
        <v>102</v>
      </c>
      <c r="BK152" s="143">
        <f>ROUND(L152*K152,2)</f>
        <v>0</v>
      </c>
      <c r="BL152" s="19" t="s">
        <v>1909</v>
      </c>
      <c r="BM152" s="19" t="s">
        <v>510</v>
      </c>
    </row>
    <row r="153" spans="2:65" s="1" customFormat="1" ht="16.5" customHeight="1">
      <c r="B153" s="134"/>
      <c r="C153" s="163" t="s">
        <v>392</v>
      </c>
      <c r="D153" s="163" t="s">
        <v>268</v>
      </c>
      <c r="E153" s="164" t="s">
        <v>1192</v>
      </c>
      <c r="F153" s="240" t="s">
        <v>4198</v>
      </c>
      <c r="G153" s="240"/>
      <c r="H153" s="240"/>
      <c r="I153" s="240"/>
      <c r="J153" s="165" t="s">
        <v>271</v>
      </c>
      <c r="K153" s="166">
        <v>1</v>
      </c>
      <c r="L153" s="241"/>
      <c r="M153" s="241"/>
      <c r="N153" s="241">
        <f>ROUND(L153*K153,2)</f>
        <v>0</v>
      </c>
      <c r="O153" s="241"/>
      <c r="P153" s="241"/>
      <c r="Q153" s="241"/>
      <c r="R153" s="139"/>
      <c r="T153" s="140" t="s">
        <v>5</v>
      </c>
      <c r="U153" s="148" t="s">
        <v>42</v>
      </c>
      <c r="V153" s="149">
        <v>0</v>
      </c>
      <c r="W153" s="149">
        <f>V153*K153</f>
        <v>0</v>
      </c>
      <c r="X153" s="149">
        <v>0</v>
      </c>
      <c r="Y153" s="149">
        <f>X153*K153</f>
        <v>0</v>
      </c>
      <c r="Z153" s="149">
        <v>0</v>
      </c>
      <c r="AA153" s="150">
        <f>Z153*K153</f>
        <v>0</v>
      </c>
      <c r="AR153" s="19" t="s">
        <v>1909</v>
      </c>
      <c r="AT153" s="19" t="s">
        <v>268</v>
      </c>
      <c r="AU153" s="19" t="s">
        <v>102</v>
      </c>
      <c r="AY153" s="19" t="s">
        <v>267</v>
      </c>
      <c r="BE153" s="143">
        <f>IF(U153="základná",N153,0)</f>
        <v>0</v>
      </c>
      <c r="BF153" s="143">
        <f>IF(U153="znížená",N153,0)</f>
        <v>0</v>
      </c>
      <c r="BG153" s="143">
        <f>IF(U153="zákl. prenesená",N153,0)</f>
        <v>0</v>
      </c>
      <c r="BH153" s="143">
        <f>IF(U153="zníž. prenesená",N153,0)</f>
        <v>0</v>
      </c>
      <c r="BI153" s="143">
        <f>IF(U153="nulová",N153,0)</f>
        <v>0</v>
      </c>
      <c r="BJ153" s="19" t="s">
        <v>102</v>
      </c>
      <c r="BK153" s="143">
        <f>ROUND(L153*K153,2)</f>
        <v>0</v>
      </c>
      <c r="BL153" s="19" t="s">
        <v>1909</v>
      </c>
      <c r="BM153" s="19" t="s">
        <v>518</v>
      </c>
    </row>
    <row r="154" spans="2:65" s="1" customFormat="1" ht="6.95" customHeight="1">
      <c r="B154" s="53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5"/>
    </row>
  </sheetData>
  <mergeCells count="160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H1:K1"/>
    <mergeCell ref="S2:AC2"/>
    <mergeCell ref="F152:I152"/>
    <mergeCell ref="L152:M152"/>
    <mergeCell ref="N152:Q152"/>
    <mergeCell ref="F153:I153"/>
    <mergeCell ref="L153:M153"/>
    <mergeCell ref="N153:Q153"/>
    <mergeCell ref="N116:Q116"/>
    <mergeCell ref="N117:Q117"/>
    <mergeCell ref="N118:Q118"/>
    <mergeCell ref="N129:Q129"/>
    <mergeCell ref="N148:Q148"/>
    <mergeCell ref="N151:Q151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F144:I144"/>
  </mergeCells>
  <hyperlinks>
    <hyperlink ref="F1:G1" location="C2" display="1) Krycí list rozpočtu"/>
    <hyperlink ref="H1:K1" location="C87" display="2) Rekapitulácia rozpočtu"/>
    <hyperlink ref="L1" location="C115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N158"/>
  <sheetViews>
    <sheetView showGridLines="0" workbookViewId="0">
      <pane ySplit="1" topLeftCell="A2" activePane="bottomLeft" state="frozen"/>
      <selection pane="bottomLeft" activeCell="L152" sqref="L152:M15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47" width="9.33203125" hidden="1" customWidth="1"/>
    <col min="48" max="65" width="9.33203125" customWidth="1"/>
  </cols>
  <sheetData>
    <row r="1" spans="1:66" ht="21.75" customHeight="1">
      <c r="A1" s="16"/>
      <c r="B1" s="13"/>
      <c r="C1" s="13"/>
      <c r="D1" s="14" t="s">
        <v>1</v>
      </c>
      <c r="E1" s="13"/>
      <c r="F1" s="15" t="s">
        <v>210</v>
      </c>
      <c r="G1" s="15"/>
      <c r="H1" s="214" t="s">
        <v>211</v>
      </c>
      <c r="I1" s="214"/>
      <c r="J1" s="214"/>
      <c r="K1" s="214"/>
      <c r="L1" s="15" t="s">
        <v>212</v>
      </c>
      <c r="M1" s="13"/>
      <c r="N1" s="13"/>
      <c r="O1" s="14" t="s">
        <v>213</v>
      </c>
      <c r="P1" s="13"/>
      <c r="Q1" s="13"/>
      <c r="R1" s="13"/>
      <c r="S1" s="15" t="s">
        <v>214</v>
      </c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170" t="s">
        <v>8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T2" s="19" t="s">
        <v>202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75</v>
      </c>
    </row>
    <row r="4" spans="1:66" ht="36.950000000000003" customHeight="1">
      <c r="B4" s="23"/>
      <c r="C4" s="191" t="s">
        <v>215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24"/>
      <c r="T4" s="18" t="s">
        <v>12</v>
      </c>
      <c r="AT4" s="19" t="s">
        <v>6</v>
      </c>
    </row>
    <row r="5" spans="1:66" ht="6.95" customHeight="1">
      <c r="B5" s="23"/>
      <c r="R5" s="24"/>
    </row>
    <row r="6" spans="1:66" ht="25.35" customHeight="1">
      <c r="B6" s="23"/>
      <c r="D6" s="28" t="s">
        <v>16</v>
      </c>
      <c r="F6" s="226" t="str">
        <f>'Rekapitulácia stavby'!K6</f>
        <v>Modernizácia pracovísk akútnej zdravotnej starostlivosti Gynekologicko - pôrodníckeho oddelenia v Nemocnici Krompachy</v>
      </c>
      <c r="G6" s="227"/>
      <c r="H6" s="227"/>
      <c r="I6" s="227"/>
      <c r="J6" s="227"/>
      <c r="K6" s="227"/>
      <c r="L6" s="227"/>
      <c r="M6" s="227"/>
      <c r="N6" s="227"/>
      <c r="O6" s="227"/>
      <c r="P6" s="227"/>
      <c r="R6" s="24"/>
    </row>
    <row r="7" spans="1:66" ht="25.35" customHeight="1">
      <c r="B7" s="23"/>
      <c r="D7" s="28" t="s">
        <v>216</v>
      </c>
      <c r="F7" s="226" t="s">
        <v>3576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R7" s="24"/>
    </row>
    <row r="8" spans="1:66" s="1" customFormat="1" ht="32.85" customHeight="1">
      <c r="B8" s="31"/>
      <c r="D8" s="27" t="s">
        <v>2969</v>
      </c>
      <c r="F8" s="203" t="s">
        <v>4117</v>
      </c>
      <c r="G8" s="225"/>
      <c r="H8" s="225"/>
      <c r="I8" s="225"/>
      <c r="J8" s="225"/>
      <c r="K8" s="225"/>
      <c r="L8" s="225"/>
      <c r="M8" s="225"/>
      <c r="N8" s="225"/>
      <c r="O8" s="225"/>
      <c r="P8" s="225"/>
      <c r="R8" s="32"/>
    </row>
    <row r="9" spans="1:66" s="1" customFormat="1" ht="14.45" customHeight="1">
      <c r="B9" s="31"/>
      <c r="D9" s="28" t="s">
        <v>18</v>
      </c>
      <c r="F9" s="26" t="s">
        <v>5</v>
      </c>
      <c r="M9" s="28" t="s">
        <v>19</v>
      </c>
      <c r="O9" s="26" t="s">
        <v>5</v>
      </c>
      <c r="R9" s="32"/>
    </row>
    <row r="10" spans="1:66" s="1" customFormat="1" ht="14.45" customHeight="1">
      <c r="B10" s="31"/>
      <c r="D10" s="28" t="s">
        <v>20</v>
      </c>
      <c r="F10" s="26" t="s">
        <v>21</v>
      </c>
      <c r="M10" s="28" t="s">
        <v>22</v>
      </c>
      <c r="O10" s="228" t="str">
        <f>'Rekapitulácia stavby'!AN8</f>
        <v>15. 5. 2018</v>
      </c>
      <c r="P10" s="228"/>
      <c r="R10" s="32"/>
    </row>
    <row r="11" spans="1:66" s="1" customFormat="1" ht="10.9" customHeight="1">
      <c r="B11" s="31"/>
      <c r="R11" s="32"/>
    </row>
    <row r="12" spans="1:66" s="1" customFormat="1" ht="14.45" customHeight="1">
      <c r="B12" s="31"/>
      <c r="D12" s="28" t="s">
        <v>24</v>
      </c>
      <c r="M12" s="28" t="s">
        <v>25</v>
      </c>
      <c r="O12" s="202" t="s">
        <v>5</v>
      </c>
      <c r="P12" s="202"/>
      <c r="R12" s="32"/>
    </row>
    <row r="13" spans="1:66" s="1" customFormat="1" ht="18" customHeight="1">
      <c r="B13" s="31"/>
      <c r="E13" s="26" t="s">
        <v>26</v>
      </c>
      <c r="M13" s="28" t="s">
        <v>27</v>
      </c>
      <c r="O13" s="202" t="s">
        <v>5</v>
      </c>
      <c r="P13" s="202"/>
      <c r="R13" s="32"/>
    </row>
    <row r="14" spans="1:66" s="1" customFormat="1" ht="6.95" customHeight="1">
      <c r="B14" s="31"/>
      <c r="R14" s="32"/>
    </row>
    <row r="15" spans="1:66" s="1" customFormat="1" ht="14.45" customHeight="1">
      <c r="B15" s="31"/>
      <c r="D15" s="28" t="s">
        <v>28</v>
      </c>
      <c r="M15" s="28" t="s">
        <v>25</v>
      </c>
      <c r="O15" s="202" t="s">
        <v>5</v>
      </c>
      <c r="P15" s="202"/>
      <c r="R15" s="32"/>
    </row>
    <row r="16" spans="1:66" s="1" customFormat="1" ht="18" customHeight="1">
      <c r="B16" s="31"/>
      <c r="E16" s="26" t="s">
        <v>29</v>
      </c>
      <c r="M16" s="28" t="s">
        <v>27</v>
      </c>
      <c r="O16" s="202" t="s">
        <v>5</v>
      </c>
      <c r="P16" s="202"/>
      <c r="R16" s="32"/>
    </row>
    <row r="17" spans="2:18" s="1" customFormat="1" ht="6.95" customHeight="1">
      <c r="B17" s="31"/>
      <c r="R17" s="32"/>
    </row>
    <row r="18" spans="2:18" s="1" customFormat="1" ht="14.45" customHeight="1">
      <c r="B18" s="31"/>
      <c r="D18" s="28" t="s">
        <v>30</v>
      </c>
      <c r="M18" s="28" t="s">
        <v>25</v>
      </c>
      <c r="O18" s="202" t="s">
        <v>5</v>
      </c>
      <c r="P18" s="202"/>
      <c r="R18" s="32"/>
    </row>
    <row r="19" spans="2:18" s="1" customFormat="1" ht="18" customHeight="1">
      <c r="B19" s="31"/>
      <c r="E19" s="26" t="s">
        <v>31</v>
      </c>
      <c r="M19" s="28" t="s">
        <v>27</v>
      </c>
      <c r="O19" s="202" t="s">
        <v>5</v>
      </c>
      <c r="P19" s="202"/>
      <c r="R19" s="32"/>
    </row>
    <row r="20" spans="2:18" s="1" customFormat="1" ht="6.95" customHeight="1">
      <c r="B20" s="31"/>
      <c r="R20" s="32"/>
    </row>
    <row r="21" spans="2:18" s="1" customFormat="1" ht="14.45" customHeight="1">
      <c r="B21" s="31"/>
      <c r="D21" s="28" t="s">
        <v>33</v>
      </c>
      <c r="M21" s="28" t="s">
        <v>25</v>
      </c>
      <c r="O21" s="202" t="str">
        <f>IF('Rekapitulácia stavby'!AN19="","",'Rekapitulácia stavby'!AN19)</f>
        <v/>
      </c>
      <c r="P21" s="202"/>
      <c r="R21" s="32"/>
    </row>
    <row r="22" spans="2:18" s="1" customFormat="1" ht="18" customHeight="1">
      <c r="B22" s="31"/>
      <c r="E22" s="26" t="str">
        <f>IF('Rekapitulácia stavby'!E20="","",'Rekapitulácia stavby'!E20)</f>
        <v xml:space="preserve"> </v>
      </c>
      <c r="M22" s="28" t="s">
        <v>27</v>
      </c>
      <c r="O22" s="202" t="str">
        <f>IF('Rekapitulácia stavby'!AN20="","",'Rekapitulácia stavby'!AN20)</f>
        <v/>
      </c>
      <c r="P22" s="202"/>
      <c r="R22" s="32"/>
    </row>
    <row r="23" spans="2:18" s="1" customFormat="1" ht="6.95" customHeight="1">
      <c r="B23" s="31"/>
      <c r="R23" s="32"/>
    </row>
    <row r="24" spans="2:18" s="1" customFormat="1" ht="14.45" customHeight="1">
      <c r="B24" s="31"/>
      <c r="D24" s="28" t="s">
        <v>35</v>
      </c>
      <c r="R24" s="32"/>
    </row>
    <row r="25" spans="2:18" s="1" customFormat="1" ht="16.5" customHeight="1">
      <c r="B25" s="31"/>
      <c r="E25" s="204" t="s">
        <v>5</v>
      </c>
      <c r="F25" s="204"/>
      <c r="G25" s="204"/>
      <c r="H25" s="204"/>
      <c r="I25" s="204"/>
      <c r="J25" s="204"/>
      <c r="K25" s="204"/>
      <c r="L25" s="204"/>
      <c r="R25" s="32"/>
    </row>
    <row r="26" spans="2:18" s="1" customFormat="1" ht="6.95" customHeight="1">
      <c r="B26" s="31"/>
      <c r="R26" s="32"/>
    </row>
    <row r="27" spans="2:18" s="1" customFormat="1" ht="6.95" customHeight="1">
      <c r="B27" s="31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R27" s="32"/>
    </row>
    <row r="28" spans="2:18" s="1" customFormat="1" ht="14.45" customHeight="1">
      <c r="B28" s="31"/>
      <c r="D28" s="95" t="s">
        <v>218</v>
      </c>
      <c r="M28" s="205">
        <f>N89</f>
        <v>0</v>
      </c>
      <c r="N28" s="205"/>
      <c r="O28" s="205"/>
      <c r="P28" s="205"/>
      <c r="R28" s="32"/>
    </row>
    <row r="29" spans="2:18" s="1" customFormat="1" ht="14.45" customHeight="1">
      <c r="B29" s="31"/>
      <c r="D29" s="30" t="s">
        <v>219</v>
      </c>
      <c r="M29" s="205">
        <f>N96</f>
        <v>0</v>
      </c>
      <c r="N29" s="205"/>
      <c r="O29" s="205"/>
      <c r="P29" s="205"/>
      <c r="R29" s="32"/>
    </row>
    <row r="30" spans="2:18" s="1" customFormat="1" ht="6.95" customHeight="1">
      <c r="B30" s="31"/>
      <c r="R30" s="32"/>
    </row>
    <row r="31" spans="2:18" s="1" customFormat="1" ht="25.35" customHeight="1">
      <c r="B31" s="31"/>
      <c r="D31" s="103" t="s">
        <v>38</v>
      </c>
      <c r="M31" s="237">
        <f>ROUND(M28+M29,2)</f>
        <v>0</v>
      </c>
      <c r="N31" s="225"/>
      <c r="O31" s="225"/>
      <c r="P31" s="225"/>
      <c r="R31" s="32"/>
    </row>
    <row r="32" spans="2:18" s="1" customFormat="1" ht="6.95" customHeight="1">
      <c r="B32" s="31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R32" s="32"/>
    </row>
    <row r="33" spans="2:18" s="1" customFormat="1" ht="14.45" customHeight="1">
      <c r="B33" s="31"/>
      <c r="D33" s="36" t="s">
        <v>39</v>
      </c>
      <c r="E33" s="36" t="s">
        <v>40</v>
      </c>
      <c r="F33" s="37">
        <v>0.2</v>
      </c>
      <c r="G33" s="104" t="s">
        <v>41</v>
      </c>
      <c r="H33" s="234">
        <f>ROUND((SUM(BE96:BE97)+SUM(BE116:BE157)), 2)</f>
        <v>0</v>
      </c>
      <c r="I33" s="225"/>
      <c r="J33" s="225"/>
      <c r="M33" s="234">
        <f>ROUND(ROUND((SUM(BE96:BE97)+SUM(BE116:BE157)), 2)*F33, 2)</f>
        <v>0</v>
      </c>
      <c r="N33" s="225"/>
      <c r="O33" s="225"/>
      <c r="P33" s="225"/>
      <c r="R33" s="32"/>
    </row>
    <row r="34" spans="2:18" s="1" customFormat="1" ht="14.45" customHeight="1">
      <c r="B34" s="31"/>
      <c r="E34" s="36" t="s">
        <v>42</v>
      </c>
      <c r="F34" s="37">
        <v>0.2</v>
      </c>
      <c r="G34" s="104" t="s">
        <v>41</v>
      </c>
      <c r="H34" s="234">
        <f>M31</f>
        <v>0</v>
      </c>
      <c r="I34" s="225"/>
      <c r="J34" s="225"/>
      <c r="M34" s="234">
        <f>H34*0.2</f>
        <v>0</v>
      </c>
      <c r="N34" s="225"/>
      <c r="O34" s="225"/>
      <c r="P34" s="225"/>
      <c r="R34" s="32"/>
    </row>
    <row r="35" spans="2:18" s="1" customFormat="1" ht="14.45" hidden="1" customHeight="1">
      <c r="B35" s="31"/>
      <c r="E35" s="36" t="s">
        <v>43</v>
      </c>
      <c r="F35" s="37">
        <v>0.2</v>
      </c>
      <c r="G35" s="104" t="s">
        <v>41</v>
      </c>
      <c r="H35" s="234">
        <f>ROUND((SUM(BG96:BG97)+SUM(BG116:BG157)), 2)</f>
        <v>0</v>
      </c>
      <c r="I35" s="225"/>
      <c r="J35" s="225"/>
      <c r="M35" s="234">
        <v>0</v>
      </c>
      <c r="N35" s="225"/>
      <c r="O35" s="225"/>
      <c r="P35" s="225"/>
      <c r="R35" s="32"/>
    </row>
    <row r="36" spans="2:18" s="1" customFormat="1" ht="14.45" hidden="1" customHeight="1">
      <c r="B36" s="31"/>
      <c r="E36" s="36" t="s">
        <v>44</v>
      </c>
      <c r="F36" s="37">
        <v>0.2</v>
      </c>
      <c r="G36" s="104" t="s">
        <v>41</v>
      </c>
      <c r="H36" s="234">
        <f>ROUND((SUM(BH96:BH97)+SUM(BH116:BH157)), 2)</f>
        <v>0</v>
      </c>
      <c r="I36" s="225"/>
      <c r="J36" s="225"/>
      <c r="M36" s="234">
        <v>0</v>
      </c>
      <c r="N36" s="225"/>
      <c r="O36" s="225"/>
      <c r="P36" s="225"/>
      <c r="R36" s="32"/>
    </row>
    <row r="37" spans="2:18" s="1" customFormat="1" ht="14.45" hidden="1" customHeight="1">
      <c r="B37" s="31"/>
      <c r="E37" s="36" t="s">
        <v>45</v>
      </c>
      <c r="F37" s="37">
        <v>0</v>
      </c>
      <c r="G37" s="104" t="s">
        <v>41</v>
      </c>
      <c r="H37" s="234">
        <f>ROUND((SUM(BI96:BI97)+SUM(BI116:BI157)), 2)</f>
        <v>0</v>
      </c>
      <c r="I37" s="225"/>
      <c r="J37" s="225"/>
      <c r="M37" s="234">
        <v>0</v>
      </c>
      <c r="N37" s="225"/>
      <c r="O37" s="225"/>
      <c r="P37" s="225"/>
      <c r="R37" s="32"/>
    </row>
    <row r="38" spans="2:18" s="1" customFormat="1" ht="6.95" customHeight="1">
      <c r="B38" s="31"/>
      <c r="R38" s="32"/>
    </row>
    <row r="39" spans="2:18" s="1" customFormat="1" ht="25.35" customHeight="1">
      <c r="B39" s="31"/>
      <c r="C39" s="102"/>
      <c r="D39" s="105" t="s">
        <v>46</v>
      </c>
      <c r="E39" s="67"/>
      <c r="F39" s="67"/>
      <c r="G39" s="106" t="s">
        <v>47</v>
      </c>
      <c r="H39" s="107" t="s">
        <v>48</v>
      </c>
      <c r="I39" s="67"/>
      <c r="J39" s="67"/>
      <c r="K39" s="67"/>
      <c r="L39" s="235">
        <f>SUM(M31:M37)</f>
        <v>0</v>
      </c>
      <c r="M39" s="235"/>
      <c r="N39" s="235"/>
      <c r="O39" s="235"/>
      <c r="P39" s="236"/>
      <c r="Q39" s="102"/>
      <c r="R39" s="32"/>
    </row>
    <row r="40" spans="2:18" s="1" customFormat="1" ht="14.45" customHeight="1">
      <c r="B40" s="31"/>
      <c r="R40" s="32"/>
    </row>
    <row r="41" spans="2:18" s="1" customFormat="1" ht="14.45" customHeight="1">
      <c r="B41" s="31"/>
      <c r="R41" s="32"/>
    </row>
    <row r="42" spans="2:18">
      <c r="B42" s="23"/>
      <c r="R42" s="24"/>
    </row>
    <row r="43" spans="2:18">
      <c r="B43" s="23"/>
      <c r="R43" s="24"/>
    </row>
    <row r="44" spans="2:18">
      <c r="B44" s="23"/>
      <c r="R44" s="24"/>
    </row>
    <row r="45" spans="2:18">
      <c r="B45" s="23"/>
      <c r="R45" s="24"/>
    </row>
    <row r="46" spans="2:18">
      <c r="B46" s="23"/>
      <c r="R46" s="24"/>
    </row>
    <row r="47" spans="2:18">
      <c r="B47" s="23"/>
      <c r="R47" s="24"/>
    </row>
    <row r="48" spans="2:18">
      <c r="B48" s="23"/>
      <c r="R48" s="24"/>
    </row>
    <row r="49" spans="2:18">
      <c r="B49" s="23"/>
      <c r="R49" s="24"/>
    </row>
    <row r="50" spans="2:18" s="1" customFormat="1" ht="15">
      <c r="B50" s="31"/>
      <c r="D50" s="44" t="s">
        <v>49</v>
      </c>
      <c r="E50" s="45"/>
      <c r="F50" s="45"/>
      <c r="G50" s="45"/>
      <c r="H50" s="46"/>
      <c r="J50" s="44" t="s">
        <v>50</v>
      </c>
      <c r="K50" s="45"/>
      <c r="L50" s="45"/>
      <c r="M50" s="45"/>
      <c r="N50" s="45"/>
      <c r="O50" s="45"/>
      <c r="P50" s="46"/>
      <c r="R50" s="32"/>
    </row>
    <row r="51" spans="2:18">
      <c r="B51" s="23"/>
      <c r="D51" s="47"/>
      <c r="H51" s="48"/>
      <c r="J51" s="47"/>
      <c r="P51" s="48"/>
      <c r="R51" s="24"/>
    </row>
    <row r="52" spans="2:18">
      <c r="B52" s="23"/>
      <c r="D52" s="47"/>
      <c r="H52" s="48"/>
      <c r="J52" s="47"/>
      <c r="P52" s="48"/>
      <c r="R52" s="24"/>
    </row>
    <row r="53" spans="2:18">
      <c r="B53" s="23"/>
      <c r="D53" s="47"/>
      <c r="H53" s="48"/>
      <c r="J53" s="47"/>
      <c r="P53" s="48"/>
      <c r="R53" s="24"/>
    </row>
    <row r="54" spans="2:18">
      <c r="B54" s="23"/>
      <c r="D54" s="47"/>
      <c r="H54" s="48"/>
      <c r="J54" s="47"/>
      <c r="P54" s="48"/>
      <c r="R54" s="24"/>
    </row>
    <row r="55" spans="2:18">
      <c r="B55" s="23"/>
      <c r="D55" s="47"/>
      <c r="H55" s="48"/>
      <c r="J55" s="47"/>
      <c r="P55" s="48"/>
      <c r="R55" s="24"/>
    </row>
    <row r="56" spans="2:18">
      <c r="B56" s="23"/>
      <c r="D56" s="47"/>
      <c r="H56" s="48"/>
      <c r="J56" s="47"/>
      <c r="P56" s="48"/>
      <c r="R56" s="24"/>
    </row>
    <row r="57" spans="2:18">
      <c r="B57" s="23"/>
      <c r="D57" s="47"/>
      <c r="H57" s="48"/>
      <c r="J57" s="47"/>
      <c r="P57" s="48"/>
      <c r="R57" s="24"/>
    </row>
    <row r="58" spans="2:18">
      <c r="B58" s="23"/>
      <c r="D58" s="47"/>
      <c r="H58" s="48"/>
      <c r="J58" s="47"/>
      <c r="P58" s="48"/>
      <c r="R58" s="24"/>
    </row>
    <row r="59" spans="2:18" s="1" customFormat="1" ht="15">
      <c r="B59" s="31"/>
      <c r="D59" s="49" t="s">
        <v>51</v>
      </c>
      <c r="E59" s="50"/>
      <c r="F59" s="50"/>
      <c r="G59" s="51" t="s">
        <v>52</v>
      </c>
      <c r="H59" s="52"/>
      <c r="J59" s="49" t="s">
        <v>51</v>
      </c>
      <c r="K59" s="50"/>
      <c r="L59" s="50"/>
      <c r="M59" s="50"/>
      <c r="N59" s="51" t="s">
        <v>52</v>
      </c>
      <c r="O59" s="50"/>
      <c r="P59" s="52"/>
      <c r="R59" s="32"/>
    </row>
    <row r="60" spans="2:18">
      <c r="B60" s="23"/>
      <c r="R60" s="24"/>
    </row>
    <row r="61" spans="2:18" s="1" customFormat="1" ht="15">
      <c r="B61" s="31"/>
      <c r="D61" s="44" t="s">
        <v>53</v>
      </c>
      <c r="E61" s="45"/>
      <c r="F61" s="45"/>
      <c r="G61" s="45"/>
      <c r="H61" s="46"/>
      <c r="J61" s="44" t="s">
        <v>54</v>
      </c>
      <c r="K61" s="45"/>
      <c r="L61" s="45"/>
      <c r="M61" s="45"/>
      <c r="N61" s="45"/>
      <c r="O61" s="45"/>
      <c r="P61" s="46"/>
      <c r="R61" s="32"/>
    </row>
    <row r="62" spans="2:18">
      <c r="B62" s="23"/>
      <c r="D62" s="47"/>
      <c r="H62" s="48"/>
      <c r="J62" s="47"/>
      <c r="P62" s="48"/>
      <c r="R62" s="24"/>
    </row>
    <row r="63" spans="2:18">
      <c r="B63" s="23"/>
      <c r="D63" s="47"/>
      <c r="H63" s="48"/>
      <c r="J63" s="47"/>
      <c r="P63" s="48"/>
      <c r="R63" s="24"/>
    </row>
    <row r="64" spans="2:18">
      <c r="B64" s="23"/>
      <c r="D64" s="47"/>
      <c r="H64" s="48"/>
      <c r="J64" s="47"/>
      <c r="P64" s="48"/>
      <c r="R64" s="24"/>
    </row>
    <row r="65" spans="2:18">
      <c r="B65" s="23"/>
      <c r="D65" s="47"/>
      <c r="H65" s="48"/>
      <c r="J65" s="47"/>
      <c r="P65" s="48"/>
      <c r="R65" s="24"/>
    </row>
    <row r="66" spans="2:18">
      <c r="B66" s="23"/>
      <c r="D66" s="47"/>
      <c r="H66" s="48"/>
      <c r="J66" s="47"/>
      <c r="P66" s="48"/>
      <c r="R66" s="24"/>
    </row>
    <row r="67" spans="2:18">
      <c r="B67" s="23"/>
      <c r="D67" s="47"/>
      <c r="H67" s="48"/>
      <c r="J67" s="47"/>
      <c r="P67" s="48"/>
      <c r="R67" s="24"/>
    </row>
    <row r="68" spans="2:18">
      <c r="B68" s="23"/>
      <c r="D68" s="47"/>
      <c r="H68" s="48"/>
      <c r="J68" s="47"/>
      <c r="P68" s="48"/>
      <c r="R68" s="24"/>
    </row>
    <row r="69" spans="2:18">
      <c r="B69" s="23"/>
      <c r="D69" s="47"/>
      <c r="H69" s="48"/>
      <c r="J69" s="47"/>
      <c r="P69" s="48"/>
      <c r="R69" s="24"/>
    </row>
    <row r="70" spans="2:18" s="1" customFormat="1" ht="15">
      <c r="B70" s="31"/>
      <c r="D70" s="49" t="s">
        <v>51</v>
      </c>
      <c r="E70" s="50"/>
      <c r="F70" s="50"/>
      <c r="G70" s="51" t="s">
        <v>52</v>
      </c>
      <c r="H70" s="52"/>
      <c r="J70" s="49" t="s">
        <v>51</v>
      </c>
      <c r="K70" s="50"/>
      <c r="L70" s="50"/>
      <c r="M70" s="50"/>
      <c r="N70" s="51" t="s">
        <v>52</v>
      </c>
      <c r="O70" s="50"/>
      <c r="P70" s="52"/>
      <c r="R70" s="32"/>
    </row>
    <row r="71" spans="2:18" s="1" customFormat="1" ht="14.4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  <row r="75" spans="2:18" s="1" customFormat="1" ht="6.9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/>
    </row>
    <row r="76" spans="2:18" s="1" customFormat="1" ht="36.950000000000003" customHeight="1">
      <c r="B76" s="31"/>
      <c r="C76" s="191" t="s">
        <v>220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2"/>
    </row>
    <row r="77" spans="2:18" s="1" customFormat="1" ht="6.95" customHeight="1">
      <c r="B77" s="31"/>
      <c r="R77" s="32"/>
    </row>
    <row r="78" spans="2:18" s="1" customFormat="1" ht="30" customHeight="1">
      <c r="B78" s="31"/>
      <c r="C78" s="28" t="s">
        <v>16</v>
      </c>
      <c r="F78" s="226" t="str">
        <f>F6</f>
        <v>Modernizácia pracovísk akútnej zdravotnej starostlivosti Gynekologicko - pôrodníckeho oddelenia v Nemocnici Krompachy</v>
      </c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R78" s="32"/>
    </row>
    <row r="79" spans="2:18" ht="30" customHeight="1">
      <c r="B79" s="23"/>
      <c r="C79" s="28" t="s">
        <v>216</v>
      </c>
      <c r="F79" s="226" t="s">
        <v>3576</v>
      </c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R79" s="24"/>
    </row>
    <row r="80" spans="2:18" s="1" customFormat="1" ht="36.950000000000003" customHeight="1">
      <c r="B80" s="31"/>
      <c r="C80" s="62" t="s">
        <v>2969</v>
      </c>
      <c r="F80" s="193" t="str">
        <f>F8</f>
        <v>08.13 - Elektrické zámky - 1.PP-3.NP</v>
      </c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R80" s="32"/>
    </row>
    <row r="81" spans="2:47" s="1" customFormat="1" ht="6.95" customHeight="1">
      <c r="B81" s="31"/>
      <c r="R81" s="32"/>
    </row>
    <row r="82" spans="2:47" s="1" customFormat="1" ht="18" customHeight="1">
      <c r="B82" s="31"/>
      <c r="C82" s="28" t="s">
        <v>20</v>
      </c>
      <c r="F82" s="26" t="str">
        <f>F10</f>
        <v>Nemocnica Krompachy</v>
      </c>
      <c r="K82" s="28" t="s">
        <v>22</v>
      </c>
      <c r="M82" s="228" t="str">
        <f>IF(O10="","",O10)</f>
        <v>15. 5. 2018</v>
      </c>
      <c r="N82" s="228"/>
      <c r="O82" s="228"/>
      <c r="P82" s="228"/>
      <c r="R82" s="32"/>
    </row>
    <row r="83" spans="2:47" s="1" customFormat="1" ht="6.95" customHeight="1">
      <c r="B83" s="31"/>
      <c r="R83" s="32"/>
    </row>
    <row r="84" spans="2:47" s="1" customFormat="1" ht="15">
      <c r="B84" s="31"/>
      <c r="C84" s="28" t="s">
        <v>24</v>
      </c>
      <c r="F84" s="26" t="str">
        <f>E13</f>
        <v xml:space="preserve">Nemocnica Krompachy spol., s.r.o., </v>
      </c>
      <c r="K84" s="28" t="s">
        <v>30</v>
      </c>
      <c r="M84" s="202" t="str">
        <f>E19</f>
        <v>ODYSEA-PROJEKT s.r.o. Košice , Ing Komjáthy L.</v>
      </c>
      <c r="N84" s="202"/>
      <c r="O84" s="202"/>
      <c r="P84" s="202"/>
      <c r="Q84" s="202"/>
      <c r="R84" s="32"/>
    </row>
    <row r="85" spans="2:47" s="1" customFormat="1" ht="14.45" customHeight="1">
      <c r="B85" s="31"/>
      <c r="C85" s="28" t="s">
        <v>28</v>
      </c>
      <c r="F85" s="26" t="str">
        <f>IF(E16="","",E16)</f>
        <v>Výber</v>
      </c>
      <c r="K85" s="28" t="s">
        <v>33</v>
      </c>
      <c r="M85" s="202" t="str">
        <f>E22</f>
        <v xml:space="preserve"> </v>
      </c>
      <c r="N85" s="202"/>
      <c r="O85" s="202"/>
      <c r="P85" s="202"/>
      <c r="Q85" s="202"/>
      <c r="R85" s="32"/>
    </row>
    <row r="86" spans="2:47" s="1" customFormat="1" ht="10.35" customHeight="1">
      <c r="B86" s="31"/>
      <c r="R86" s="32"/>
    </row>
    <row r="87" spans="2:47" s="1" customFormat="1" ht="29.25" customHeight="1">
      <c r="B87" s="31"/>
      <c r="C87" s="232" t="s">
        <v>221</v>
      </c>
      <c r="D87" s="233"/>
      <c r="E87" s="233"/>
      <c r="F87" s="233"/>
      <c r="G87" s="233"/>
      <c r="H87" s="102"/>
      <c r="I87" s="102"/>
      <c r="J87" s="102"/>
      <c r="K87" s="102"/>
      <c r="L87" s="102"/>
      <c r="M87" s="102"/>
      <c r="N87" s="232" t="s">
        <v>222</v>
      </c>
      <c r="O87" s="233"/>
      <c r="P87" s="233"/>
      <c r="Q87" s="233"/>
      <c r="R87" s="32"/>
    </row>
    <row r="88" spans="2:47" s="1" customFormat="1" ht="10.35" customHeight="1">
      <c r="B88" s="31"/>
      <c r="R88" s="32"/>
    </row>
    <row r="89" spans="2:47" s="1" customFormat="1" ht="29.25" customHeight="1">
      <c r="B89" s="31"/>
      <c r="C89" s="108" t="s">
        <v>223</v>
      </c>
      <c r="N89" s="168">
        <f>N116</f>
        <v>0</v>
      </c>
      <c r="O89" s="223"/>
      <c r="P89" s="223"/>
      <c r="Q89" s="223"/>
      <c r="R89" s="32"/>
      <c r="AU89" s="19" t="s">
        <v>224</v>
      </c>
    </row>
    <row r="90" spans="2:47" s="7" customFormat="1" ht="24.95" customHeight="1">
      <c r="B90" s="109"/>
      <c r="D90" s="110" t="s">
        <v>249</v>
      </c>
      <c r="N90" s="218">
        <f>N117</f>
        <v>0</v>
      </c>
      <c r="O90" s="231"/>
      <c r="P90" s="231"/>
      <c r="Q90" s="231"/>
      <c r="R90" s="111"/>
    </row>
    <row r="91" spans="2:47" s="8" customFormat="1" ht="19.899999999999999" customHeight="1">
      <c r="B91" s="112"/>
      <c r="D91" s="113" t="s">
        <v>3569</v>
      </c>
      <c r="N91" s="172">
        <f>N118</f>
        <v>0</v>
      </c>
      <c r="O91" s="173"/>
      <c r="P91" s="173"/>
      <c r="Q91" s="173"/>
      <c r="R91" s="114"/>
    </row>
    <row r="92" spans="2:47" s="8" customFormat="1" ht="14.85" customHeight="1">
      <c r="B92" s="112"/>
      <c r="D92" s="113" t="s">
        <v>4118</v>
      </c>
      <c r="N92" s="172">
        <f>N119</f>
        <v>0</v>
      </c>
      <c r="O92" s="173"/>
      <c r="P92" s="173"/>
      <c r="Q92" s="173"/>
      <c r="R92" s="114"/>
    </row>
    <row r="93" spans="2:47" s="8" customFormat="1" ht="14.85" customHeight="1">
      <c r="B93" s="112"/>
      <c r="D93" s="113" t="s">
        <v>4119</v>
      </c>
      <c r="N93" s="172">
        <f>N133</f>
        <v>0</v>
      </c>
      <c r="O93" s="173"/>
      <c r="P93" s="173"/>
      <c r="Q93" s="173"/>
      <c r="R93" s="114"/>
    </row>
    <row r="94" spans="2:47" s="8" customFormat="1" ht="14.85" customHeight="1">
      <c r="B94" s="112"/>
      <c r="D94" s="113" t="s">
        <v>4120</v>
      </c>
      <c r="N94" s="172">
        <f>N153</f>
        <v>0</v>
      </c>
      <c r="O94" s="173"/>
      <c r="P94" s="173"/>
      <c r="Q94" s="173"/>
      <c r="R94" s="114"/>
    </row>
    <row r="95" spans="2:47" s="1" customFormat="1" ht="21.75" customHeight="1">
      <c r="B95" s="31"/>
      <c r="R95" s="32"/>
    </row>
    <row r="96" spans="2:47" s="1" customFormat="1" ht="29.25" customHeight="1">
      <c r="B96" s="31"/>
      <c r="C96" s="108" t="s">
        <v>252</v>
      </c>
      <c r="N96" s="223">
        <v>0</v>
      </c>
      <c r="O96" s="224"/>
      <c r="P96" s="224"/>
      <c r="Q96" s="224"/>
      <c r="R96" s="32"/>
      <c r="T96" s="115"/>
      <c r="U96" s="116" t="s">
        <v>39</v>
      </c>
    </row>
    <row r="97" spans="2:18" s="1" customFormat="1" ht="18" customHeight="1">
      <c r="B97" s="31"/>
      <c r="R97" s="32"/>
    </row>
    <row r="98" spans="2:18" s="1" customFormat="1" ht="29.25" customHeight="1">
      <c r="B98" s="31"/>
      <c r="C98" s="101" t="s">
        <v>209</v>
      </c>
      <c r="D98" s="102"/>
      <c r="E98" s="102"/>
      <c r="F98" s="102"/>
      <c r="G98" s="102"/>
      <c r="H98" s="102"/>
      <c r="I98" s="102"/>
      <c r="J98" s="102"/>
      <c r="K98" s="102"/>
      <c r="L98" s="169">
        <f>ROUND(SUM(N89+N96),2)</f>
        <v>0</v>
      </c>
      <c r="M98" s="169"/>
      <c r="N98" s="169"/>
      <c r="O98" s="169"/>
      <c r="P98" s="169"/>
      <c r="Q98" s="169"/>
      <c r="R98" s="32"/>
    </row>
    <row r="99" spans="2:18" s="1" customFormat="1" ht="6.95" customHeight="1"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5"/>
    </row>
    <row r="103" spans="2:18" s="1" customFormat="1" ht="6.95" customHeight="1"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8"/>
    </row>
    <row r="104" spans="2:18" s="1" customFormat="1" ht="36.950000000000003" customHeight="1">
      <c r="B104" s="31"/>
      <c r="C104" s="191" t="s">
        <v>253</v>
      </c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32"/>
    </row>
    <row r="105" spans="2:18" s="1" customFormat="1" ht="6.95" customHeight="1">
      <c r="B105" s="31"/>
      <c r="R105" s="32"/>
    </row>
    <row r="106" spans="2:18" s="1" customFormat="1" ht="30" customHeight="1">
      <c r="B106" s="31"/>
      <c r="C106" s="28" t="s">
        <v>16</v>
      </c>
      <c r="F106" s="226" t="str">
        <f>F6</f>
        <v>Modernizácia pracovísk akútnej zdravotnej starostlivosti Gynekologicko - pôrodníckeho oddelenia v Nemocnici Krompachy</v>
      </c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R106" s="32"/>
    </row>
    <row r="107" spans="2:18" ht="30" customHeight="1">
      <c r="B107" s="23"/>
      <c r="C107" s="28" t="s">
        <v>216</v>
      </c>
      <c r="F107" s="226" t="s">
        <v>3576</v>
      </c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R107" s="24"/>
    </row>
    <row r="108" spans="2:18" s="1" customFormat="1" ht="36.950000000000003" customHeight="1">
      <c r="B108" s="31"/>
      <c r="C108" s="62" t="s">
        <v>2969</v>
      </c>
      <c r="F108" s="193" t="str">
        <f>F8</f>
        <v>08.13 - Elektrické zámky - 1.PP-3.NP</v>
      </c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R108" s="32"/>
    </row>
    <row r="109" spans="2:18" s="1" customFormat="1" ht="6.95" customHeight="1">
      <c r="B109" s="31"/>
      <c r="R109" s="32"/>
    </row>
    <row r="110" spans="2:18" s="1" customFormat="1" ht="18" customHeight="1">
      <c r="B110" s="31"/>
      <c r="C110" s="28" t="s">
        <v>20</v>
      </c>
      <c r="F110" s="26" t="str">
        <f>F10</f>
        <v>Nemocnica Krompachy</v>
      </c>
      <c r="K110" s="28" t="s">
        <v>22</v>
      </c>
      <c r="M110" s="228" t="str">
        <f>IF(O10="","",O10)</f>
        <v>15. 5. 2018</v>
      </c>
      <c r="N110" s="228"/>
      <c r="O110" s="228"/>
      <c r="P110" s="228"/>
      <c r="R110" s="32"/>
    </row>
    <row r="111" spans="2:18" s="1" customFormat="1" ht="6.95" customHeight="1">
      <c r="B111" s="31"/>
      <c r="R111" s="32"/>
    </row>
    <row r="112" spans="2:18" s="1" customFormat="1" ht="15">
      <c r="B112" s="31"/>
      <c r="C112" s="28" t="s">
        <v>24</v>
      </c>
      <c r="F112" s="26" t="str">
        <f>E13</f>
        <v xml:space="preserve">Nemocnica Krompachy spol., s.r.o., </v>
      </c>
      <c r="K112" s="28" t="s">
        <v>30</v>
      </c>
      <c r="M112" s="202" t="str">
        <f>E19</f>
        <v>ODYSEA-PROJEKT s.r.o. Košice , Ing Komjáthy L.</v>
      </c>
      <c r="N112" s="202"/>
      <c r="O112" s="202"/>
      <c r="P112" s="202"/>
      <c r="Q112" s="202"/>
      <c r="R112" s="32"/>
    </row>
    <row r="113" spans="2:65" s="1" customFormat="1" ht="14.45" customHeight="1">
      <c r="B113" s="31"/>
      <c r="C113" s="28" t="s">
        <v>28</v>
      </c>
      <c r="F113" s="26" t="str">
        <f>IF(E16="","",E16)</f>
        <v>Výber</v>
      </c>
      <c r="K113" s="28" t="s">
        <v>33</v>
      </c>
      <c r="M113" s="202" t="str">
        <f>E22</f>
        <v xml:space="preserve"> </v>
      </c>
      <c r="N113" s="202"/>
      <c r="O113" s="202"/>
      <c r="P113" s="202"/>
      <c r="Q113" s="202"/>
      <c r="R113" s="32"/>
    </row>
    <row r="114" spans="2:65" s="1" customFormat="1" ht="10.35" customHeight="1">
      <c r="B114" s="31"/>
      <c r="R114" s="32"/>
    </row>
    <row r="115" spans="2:65" s="9" customFormat="1" ht="29.25" customHeight="1">
      <c r="B115" s="117"/>
      <c r="C115" s="118" t="s">
        <v>254</v>
      </c>
      <c r="D115" s="119" t="s">
        <v>255</v>
      </c>
      <c r="E115" s="119" t="s">
        <v>57</v>
      </c>
      <c r="F115" s="229" t="s">
        <v>256</v>
      </c>
      <c r="G115" s="229"/>
      <c r="H115" s="229"/>
      <c r="I115" s="229"/>
      <c r="J115" s="119" t="s">
        <v>257</v>
      </c>
      <c r="K115" s="119" t="s">
        <v>258</v>
      </c>
      <c r="L115" s="229" t="s">
        <v>259</v>
      </c>
      <c r="M115" s="229"/>
      <c r="N115" s="229" t="s">
        <v>222</v>
      </c>
      <c r="O115" s="229"/>
      <c r="P115" s="229"/>
      <c r="Q115" s="230"/>
      <c r="R115" s="120"/>
      <c r="T115" s="68" t="s">
        <v>260</v>
      </c>
      <c r="U115" s="69" t="s">
        <v>39</v>
      </c>
      <c r="V115" s="69" t="s">
        <v>261</v>
      </c>
      <c r="W115" s="69" t="s">
        <v>262</v>
      </c>
      <c r="X115" s="69" t="s">
        <v>263</v>
      </c>
      <c r="Y115" s="69" t="s">
        <v>264</v>
      </c>
      <c r="Z115" s="69" t="s">
        <v>265</v>
      </c>
      <c r="AA115" s="70" t="s">
        <v>266</v>
      </c>
    </row>
    <row r="116" spans="2:65" s="1" customFormat="1" ht="29.25" customHeight="1">
      <c r="B116" s="31"/>
      <c r="C116" s="72" t="s">
        <v>218</v>
      </c>
      <c r="N116" s="215">
        <f>BK116</f>
        <v>0</v>
      </c>
      <c r="O116" s="216"/>
      <c r="P116" s="216"/>
      <c r="Q116" s="216"/>
      <c r="R116" s="32"/>
      <c r="T116" s="71"/>
      <c r="U116" s="45"/>
      <c r="V116" s="45"/>
      <c r="W116" s="121">
        <f>W117</f>
        <v>0</v>
      </c>
      <c r="X116" s="45"/>
      <c r="Y116" s="121">
        <f>Y117</f>
        <v>0</v>
      </c>
      <c r="Z116" s="45"/>
      <c r="AA116" s="122">
        <f>AA117</f>
        <v>0</v>
      </c>
      <c r="AT116" s="19" t="s">
        <v>74</v>
      </c>
      <c r="AU116" s="19" t="s">
        <v>224</v>
      </c>
      <c r="BK116" s="123">
        <f>BK117</f>
        <v>0</v>
      </c>
    </row>
    <row r="117" spans="2:65" s="10" customFormat="1" ht="37.35" customHeight="1">
      <c r="B117" s="124"/>
      <c r="D117" s="125" t="s">
        <v>249</v>
      </c>
      <c r="E117" s="125"/>
      <c r="F117" s="125"/>
      <c r="G117" s="125"/>
      <c r="H117" s="125"/>
      <c r="I117" s="125"/>
      <c r="J117" s="125"/>
      <c r="K117" s="125"/>
      <c r="L117" s="125"/>
      <c r="M117" s="125"/>
      <c r="N117" s="217">
        <f>BK117</f>
        <v>0</v>
      </c>
      <c r="O117" s="218"/>
      <c r="P117" s="218"/>
      <c r="Q117" s="218"/>
      <c r="R117" s="126"/>
      <c r="T117" s="127"/>
      <c r="W117" s="128">
        <f>W118</f>
        <v>0</v>
      </c>
      <c r="Y117" s="128">
        <f>Y118</f>
        <v>0</v>
      </c>
      <c r="AA117" s="129">
        <f>AA118</f>
        <v>0</v>
      </c>
      <c r="AR117" s="130" t="s">
        <v>277</v>
      </c>
      <c r="AT117" s="131" t="s">
        <v>74</v>
      </c>
      <c r="AU117" s="131" t="s">
        <v>75</v>
      </c>
      <c r="AY117" s="130" t="s">
        <v>267</v>
      </c>
      <c r="BK117" s="132">
        <f>BK118</f>
        <v>0</v>
      </c>
    </row>
    <row r="118" spans="2:65" s="10" customFormat="1" ht="19.899999999999999" customHeight="1">
      <c r="B118" s="124"/>
      <c r="D118" s="133" t="s">
        <v>3569</v>
      </c>
      <c r="E118" s="133"/>
      <c r="F118" s="133"/>
      <c r="G118" s="133"/>
      <c r="H118" s="133"/>
      <c r="I118" s="133"/>
      <c r="J118" s="133"/>
      <c r="K118" s="133"/>
      <c r="L118" s="133"/>
      <c r="M118" s="133"/>
      <c r="N118" s="259">
        <f>BK118</f>
        <v>0</v>
      </c>
      <c r="O118" s="172"/>
      <c r="P118" s="172"/>
      <c r="Q118" s="172"/>
      <c r="R118" s="126"/>
      <c r="T118" s="127"/>
      <c r="W118" s="128">
        <f>W119+W133+W153</f>
        <v>0</v>
      </c>
      <c r="Y118" s="128">
        <f>Y119+Y133+Y153</f>
        <v>0</v>
      </c>
      <c r="AA118" s="129">
        <f>AA119+AA133+AA153</f>
        <v>0</v>
      </c>
      <c r="AR118" s="130" t="s">
        <v>277</v>
      </c>
      <c r="AT118" s="131" t="s">
        <v>74</v>
      </c>
      <c r="AU118" s="131" t="s">
        <v>83</v>
      </c>
      <c r="AY118" s="130" t="s">
        <v>267</v>
      </c>
      <c r="BK118" s="132">
        <f>BK119+BK133+BK153</f>
        <v>0</v>
      </c>
    </row>
    <row r="119" spans="2:65" s="10" customFormat="1" ht="14.85" customHeight="1">
      <c r="B119" s="124"/>
      <c r="D119" s="133" t="s">
        <v>4118</v>
      </c>
      <c r="E119" s="133"/>
      <c r="F119" s="133"/>
      <c r="G119" s="133"/>
      <c r="H119" s="133"/>
      <c r="I119" s="133"/>
      <c r="J119" s="133"/>
      <c r="K119" s="133"/>
      <c r="L119" s="133"/>
      <c r="M119" s="133"/>
      <c r="N119" s="212">
        <f>BK119</f>
        <v>0</v>
      </c>
      <c r="O119" s="213"/>
      <c r="P119" s="213"/>
      <c r="Q119" s="213"/>
      <c r="R119" s="126"/>
      <c r="T119" s="127"/>
      <c r="W119" s="128">
        <f>SUM(W120:W132)</f>
        <v>0</v>
      </c>
      <c r="Y119" s="128">
        <f>SUM(Y120:Y132)</f>
        <v>0</v>
      </c>
      <c r="AA119" s="129">
        <f>SUM(AA120:AA132)</f>
        <v>0</v>
      </c>
      <c r="AR119" s="130" t="s">
        <v>277</v>
      </c>
      <c r="AT119" s="131" t="s">
        <v>74</v>
      </c>
      <c r="AU119" s="131" t="s">
        <v>102</v>
      </c>
      <c r="AY119" s="130" t="s">
        <v>267</v>
      </c>
      <c r="BK119" s="132">
        <f>SUM(BK120:BK132)</f>
        <v>0</v>
      </c>
    </row>
    <row r="120" spans="2:65" s="1" customFormat="1" ht="16.5" customHeight="1">
      <c r="B120" s="134"/>
      <c r="C120" s="144" t="s">
        <v>83</v>
      </c>
      <c r="D120" s="144" t="s">
        <v>315</v>
      </c>
      <c r="E120" s="145" t="s">
        <v>4121</v>
      </c>
      <c r="F120" s="221" t="s">
        <v>4122</v>
      </c>
      <c r="G120" s="221"/>
      <c r="H120" s="221"/>
      <c r="I120" s="221"/>
      <c r="J120" s="146" t="s">
        <v>322</v>
      </c>
      <c r="K120" s="147">
        <v>75</v>
      </c>
      <c r="L120" s="222"/>
      <c r="M120" s="222"/>
      <c r="N120" s="222">
        <f t="shared" ref="N120:N132" si="0">ROUND(L120*K120,2)</f>
        <v>0</v>
      </c>
      <c r="O120" s="220"/>
      <c r="P120" s="220"/>
      <c r="Q120" s="220"/>
      <c r="R120" s="139"/>
      <c r="T120" s="140" t="s">
        <v>5</v>
      </c>
      <c r="U120" s="38" t="s">
        <v>42</v>
      </c>
      <c r="V120" s="141">
        <v>0</v>
      </c>
      <c r="W120" s="141">
        <f t="shared" ref="W120:W132" si="1">V120*K120</f>
        <v>0</v>
      </c>
      <c r="X120" s="141">
        <v>0</v>
      </c>
      <c r="Y120" s="141">
        <f t="shared" ref="Y120:Y132" si="2">X120*K120</f>
        <v>0</v>
      </c>
      <c r="Z120" s="141">
        <v>0</v>
      </c>
      <c r="AA120" s="142">
        <f t="shared" ref="AA120:AA132" si="3">Z120*K120</f>
        <v>0</v>
      </c>
      <c r="AR120" s="19" t="s">
        <v>1282</v>
      </c>
      <c r="AT120" s="19" t="s">
        <v>315</v>
      </c>
      <c r="AU120" s="19" t="s">
        <v>277</v>
      </c>
      <c r="AY120" s="19" t="s">
        <v>267</v>
      </c>
      <c r="BE120" s="143">
        <f t="shared" ref="BE120:BE132" si="4">IF(U120="základná",N120,0)</f>
        <v>0</v>
      </c>
      <c r="BF120" s="143">
        <f t="shared" ref="BF120:BF132" si="5">IF(U120="znížená",N120,0)</f>
        <v>0</v>
      </c>
      <c r="BG120" s="143">
        <f t="shared" ref="BG120:BG132" si="6">IF(U120="zákl. prenesená",N120,0)</f>
        <v>0</v>
      </c>
      <c r="BH120" s="143">
        <f t="shared" ref="BH120:BH132" si="7">IF(U120="zníž. prenesená",N120,0)</f>
        <v>0</v>
      </c>
      <c r="BI120" s="143">
        <f t="shared" ref="BI120:BI132" si="8">IF(U120="nulová",N120,0)</f>
        <v>0</v>
      </c>
      <c r="BJ120" s="19" t="s">
        <v>102</v>
      </c>
      <c r="BK120" s="143">
        <f t="shared" ref="BK120:BK132" si="9">ROUND(L120*K120,2)</f>
        <v>0</v>
      </c>
      <c r="BL120" s="19" t="s">
        <v>518</v>
      </c>
      <c r="BM120" s="19" t="s">
        <v>102</v>
      </c>
    </row>
    <row r="121" spans="2:65" s="1" customFormat="1" ht="16.5" customHeight="1">
      <c r="B121" s="134"/>
      <c r="C121" s="144" t="s">
        <v>102</v>
      </c>
      <c r="D121" s="144" t="s">
        <v>315</v>
      </c>
      <c r="E121" s="145" t="s">
        <v>4123</v>
      </c>
      <c r="F121" s="221" t="s">
        <v>4124</v>
      </c>
      <c r="G121" s="221"/>
      <c r="H121" s="221"/>
      <c r="I121" s="221"/>
      <c r="J121" s="146" t="s">
        <v>322</v>
      </c>
      <c r="K121" s="147">
        <v>420</v>
      </c>
      <c r="L121" s="222"/>
      <c r="M121" s="222"/>
      <c r="N121" s="222">
        <f t="shared" si="0"/>
        <v>0</v>
      </c>
      <c r="O121" s="220"/>
      <c r="P121" s="220"/>
      <c r="Q121" s="220"/>
      <c r="R121" s="139"/>
      <c r="T121" s="140" t="s">
        <v>5</v>
      </c>
      <c r="U121" s="38" t="s">
        <v>42</v>
      </c>
      <c r="V121" s="141">
        <v>0</v>
      </c>
      <c r="W121" s="141">
        <f t="shared" si="1"/>
        <v>0</v>
      </c>
      <c r="X121" s="141">
        <v>0</v>
      </c>
      <c r="Y121" s="141">
        <f t="shared" si="2"/>
        <v>0</v>
      </c>
      <c r="Z121" s="141">
        <v>0</v>
      </c>
      <c r="AA121" s="142">
        <f t="shared" si="3"/>
        <v>0</v>
      </c>
      <c r="AR121" s="19" t="s">
        <v>1282</v>
      </c>
      <c r="AT121" s="19" t="s">
        <v>315</v>
      </c>
      <c r="AU121" s="19" t="s">
        <v>277</v>
      </c>
      <c r="AY121" s="19" t="s">
        <v>267</v>
      </c>
      <c r="BE121" s="143">
        <f t="shared" si="4"/>
        <v>0</v>
      </c>
      <c r="BF121" s="143">
        <f t="shared" si="5"/>
        <v>0</v>
      </c>
      <c r="BG121" s="143">
        <f t="shared" si="6"/>
        <v>0</v>
      </c>
      <c r="BH121" s="143">
        <f t="shared" si="7"/>
        <v>0</v>
      </c>
      <c r="BI121" s="143">
        <f t="shared" si="8"/>
        <v>0</v>
      </c>
      <c r="BJ121" s="19" t="s">
        <v>102</v>
      </c>
      <c r="BK121" s="143">
        <f t="shared" si="9"/>
        <v>0</v>
      </c>
      <c r="BL121" s="19" t="s">
        <v>518</v>
      </c>
      <c r="BM121" s="19" t="s">
        <v>272</v>
      </c>
    </row>
    <row r="122" spans="2:65" s="1" customFormat="1" ht="16.5" customHeight="1">
      <c r="B122" s="134"/>
      <c r="C122" s="144" t="s">
        <v>277</v>
      </c>
      <c r="D122" s="144" t="s">
        <v>315</v>
      </c>
      <c r="E122" s="145" t="s">
        <v>4125</v>
      </c>
      <c r="F122" s="221" t="s">
        <v>4126</v>
      </c>
      <c r="G122" s="221"/>
      <c r="H122" s="221"/>
      <c r="I122" s="221"/>
      <c r="J122" s="146" t="s">
        <v>322</v>
      </c>
      <c r="K122" s="147">
        <v>300</v>
      </c>
      <c r="L122" s="222"/>
      <c r="M122" s="222"/>
      <c r="N122" s="222">
        <f t="shared" si="0"/>
        <v>0</v>
      </c>
      <c r="O122" s="220"/>
      <c r="P122" s="220"/>
      <c r="Q122" s="220"/>
      <c r="R122" s="139"/>
      <c r="T122" s="140" t="s">
        <v>5</v>
      </c>
      <c r="U122" s="38" t="s">
        <v>42</v>
      </c>
      <c r="V122" s="141">
        <v>0</v>
      </c>
      <c r="W122" s="141">
        <f t="shared" si="1"/>
        <v>0</v>
      </c>
      <c r="X122" s="141">
        <v>0</v>
      </c>
      <c r="Y122" s="141">
        <f t="shared" si="2"/>
        <v>0</v>
      </c>
      <c r="Z122" s="141">
        <v>0</v>
      </c>
      <c r="AA122" s="142">
        <f t="shared" si="3"/>
        <v>0</v>
      </c>
      <c r="AR122" s="19" t="s">
        <v>1282</v>
      </c>
      <c r="AT122" s="19" t="s">
        <v>315</v>
      </c>
      <c r="AU122" s="19" t="s">
        <v>277</v>
      </c>
      <c r="AY122" s="19" t="s">
        <v>267</v>
      </c>
      <c r="BE122" s="143">
        <f t="shared" si="4"/>
        <v>0</v>
      </c>
      <c r="BF122" s="143">
        <f t="shared" si="5"/>
        <v>0</v>
      </c>
      <c r="BG122" s="143">
        <f t="shared" si="6"/>
        <v>0</v>
      </c>
      <c r="BH122" s="143">
        <f t="shared" si="7"/>
        <v>0</v>
      </c>
      <c r="BI122" s="143">
        <f t="shared" si="8"/>
        <v>0</v>
      </c>
      <c r="BJ122" s="19" t="s">
        <v>102</v>
      </c>
      <c r="BK122" s="143">
        <f t="shared" si="9"/>
        <v>0</v>
      </c>
      <c r="BL122" s="19" t="s">
        <v>518</v>
      </c>
      <c r="BM122" s="19" t="s">
        <v>289</v>
      </c>
    </row>
    <row r="123" spans="2:65" s="1" customFormat="1" ht="51" customHeight="1">
      <c r="B123" s="134"/>
      <c r="C123" s="144" t="s">
        <v>272</v>
      </c>
      <c r="D123" s="144" t="s">
        <v>315</v>
      </c>
      <c r="E123" s="145" t="s">
        <v>4127</v>
      </c>
      <c r="F123" s="221" t="s">
        <v>4128</v>
      </c>
      <c r="G123" s="221"/>
      <c r="H123" s="221"/>
      <c r="I123" s="221"/>
      <c r="J123" s="146" t="s">
        <v>374</v>
      </c>
      <c r="K123" s="147">
        <v>1</v>
      </c>
      <c r="L123" s="222"/>
      <c r="M123" s="222"/>
      <c r="N123" s="222">
        <f t="shared" si="0"/>
        <v>0</v>
      </c>
      <c r="O123" s="220"/>
      <c r="P123" s="220"/>
      <c r="Q123" s="220"/>
      <c r="R123" s="139"/>
      <c r="T123" s="140" t="s">
        <v>5</v>
      </c>
      <c r="U123" s="38" t="s">
        <v>42</v>
      </c>
      <c r="V123" s="141">
        <v>0</v>
      </c>
      <c r="W123" s="141">
        <f t="shared" si="1"/>
        <v>0</v>
      </c>
      <c r="X123" s="141">
        <v>0</v>
      </c>
      <c r="Y123" s="141">
        <f t="shared" si="2"/>
        <v>0</v>
      </c>
      <c r="Z123" s="141">
        <v>0</v>
      </c>
      <c r="AA123" s="142">
        <f t="shared" si="3"/>
        <v>0</v>
      </c>
      <c r="AR123" s="19" t="s">
        <v>1282</v>
      </c>
      <c r="AT123" s="19" t="s">
        <v>315</v>
      </c>
      <c r="AU123" s="19" t="s">
        <v>277</v>
      </c>
      <c r="AY123" s="19" t="s">
        <v>267</v>
      </c>
      <c r="BE123" s="143">
        <f t="shared" si="4"/>
        <v>0</v>
      </c>
      <c r="BF123" s="143">
        <f t="shared" si="5"/>
        <v>0</v>
      </c>
      <c r="BG123" s="143">
        <f t="shared" si="6"/>
        <v>0</v>
      </c>
      <c r="BH123" s="143">
        <f t="shared" si="7"/>
        <v>0</v>
      </c>
      <c r="BI123" s="143">
        <f t="shared" si="8"/>
        <v>0</v>
      </c>
      <c r="BJ123" s="19" t="s">
        <v>102</v>
      </c>
      <c r="BK123" s="143">
        <f t="shared" si="9"/>
        <v>0</v>
      </c>
      <c r="BL123" s="19" t="s">
        <v>518</v>
      </c>
      <c r="BM123" s="19" t="s">
        <v>297</v>
      </c>
    </row>
    <row r="124" spans="2:65" s="1" customFormat="1" ht="16.5" customHeight="1">
      <c r="B124" s="134"/>
      <c r="C124" s="144" t="s">
        <v>285</v>
      </c>
      <c r="D124" s="144" t="s">
        <v>315</v>
      </c>
      <c r="E124" s="145" t="s">
        <v>4129</v>
      </c>
      <c r="F124" s="221" t="s">
        <v>4130</v>
      </c>
      <c r="G124" s="221"/>
      <c r="H124" s="221"/>
      <c r="I124" s="221"/>
      <c r="J124" s="146" t="s">
        <v>374</v>
      </c>
      <c r="K124" s="147">
        <v>11</v>
      </c>
      <c r="L124" s="222"/>
      <c r="M124" s="222"/>
      <c r="N124" s="222">
        <f t="shared" si="0"/>
        <v>0</v>
      </c>
      <c r="O124" s="220"/>
      <c r="P124" s="220"/>
      <c r="Q124" s="220"/>
      <c r="R124" s="139"/>
      <c r="T124" s="140" t="s">
        <v>5</v>
      </c>
      <c r="U124" s="38" t="s">
        <v>42</v>
      </c>
      <c r="V124" s="141">
        <v>0</v>
      </c>
      <c r="W124" s="141">
        <f t="shared" si="1"/>
        <v>0</v>
      </c>
      <c r="X124" s="141">
        <v>0</v>
      </c>
      <c r="Y124" s="141">
        <f t="shared" si="2"/>
        <v>0</v>
      </c>
      <c r="Z124" s="141">
        <v>0</v>
      </c>
      <c r="AA124" s="142">
        <f t="shared" si="3"/>
        <v>0</v>
      </c>
      <c r="AR124" s="19" t="s">
        <v>1282</v>
      </c>
      <c r="AT124" s="19" t="s">
        <v>315</v>
      </c>
      <c r="AU124" s="19" t="s">
        <v>277</v>
      </c>
      <c r="AY124" s="19" t="s">
        <v>267</v>
      </c>
      <c r="BE124" s="143">
        <f t="shared" si="4"/>
        <v>0</v>
      </c>
      <c r="BF124" s="143">
        <f t="shared" si="5"/>
        <v>0</v>
      </c>
      <c r="BG124" s="143">
        <f t="shared" si="6"/>
        <v>0</v>
      </c>
      <c r="BH124" s="143">
        <f t="shared" si="7"/>
        <v>0</v>
      </c>
      <c r="BI124" s="143">
        <f t="shared" si="8"/>
        <v>0</v>
      </c>
      <c r="BJ124" s="19" t="s">
        <v>102</v>
      </c>
      <c r="BK124" s="143">
        <f t="shared" si="9"/>
        <v>0</v>
      </c>
      <c r="BL124" s="19" t="s">
        <v>518</v>
      </c>
      <c r="BM124" s="19" t="s">
        <v>306</v>
      </c>
    </row>
    <row r="125" spans="2:65" s="1" customFormat="1" ht="16.5" customHeight="1">
      <c r="B125" s="134"/>
      <c r="C125" s="144" t="s">
        <v>289</v>
      </c>
      <c r="D125" s="144" t="s">
        <v>315</v>
      </c>
      <c r="E125" s="145" t="s">
        <v>4131</v>
      </c>
      <c r="F125" s="221" t="s">
        <v>4132</v>
      </c>
      <c r="G125" s="221"/>
      <c r="H125" s="221"/>
      <c r="I125" s="221"/>
      <c r="J125" s="146" t="s">
        <v>374</v>
      </c>
      <c r="K125" s="147">
        <v>11</v>
      </c>
      <c r="L125" s="222"/>
      <c r="M125" s="222"/>
      <c r="N125" s="222">
        <f t="shared" si="0"/>
        <v>0</v>
      </c>
      <c r="O125" s="220"/>
      <c r="P125" s="220"/>
      <c r="Q125" s="220"/>
      <c r="R125" s="139"/>
      <c r="T125" s="140" t="s">
        <v>5</v>
      </c>
      <c r="U125" s="38" t="s">
        <v>42</v>
      </c>
      <c r="V125" s="141">
        <v>0</v>
      </c>
      <c r="W125" s="141">
        <f t="shared" si="1"/>
        <v>0</v>
      </c>
      <c r="X125" s="141">
        <v>0</v>
      </c>
      <c r="Y125" s="141">
        <f t="shared" si="2"/>
        <v>0</v>
      </c>
      <c r="Z125" s="141">
        <v>0</v>
      </c>
      <c r="AA125" s="142">
        <f t="shared" si="3"/>
        <v>0</v>
      </c>
      <c r="AR125" s="19" t="s">
        <v>1282</v>
      </c>
      <c r="AT125" s="19" t="s">
        <v>315</v>
      </c>
      <c r="AU125" s="19" t="s">
        <v>277</v>
      </c>
      <c r="AY125" s="19" t="s">
        <v>267</v>
      </c>
      <c r="BE125" s="143">
        <f t="shared" si="4"/>
        <v>0</v>
      </c>
      <c r="BF125" s="143">
        <f t="shared" si="5"/>
        <v>0</v>
      </c>
      <c r="BG125" s="143">
        <f t="shared" si="6"/>
        <v>0</v>
      </c>
      <c r="BH125" s="143">
        <f t="shared" si="7"/>
        <v>0</v>
      </c>
      <c r="BI125" s="143">
        <f t="shared" si="8"/>
        <v>0</v>
      </c>
      <c r="BJ125" s="19" t="s">
        <v>102</v>
      </c>
      <c r="BK125" s="143">
        <f t="shared" si="9"/>
        <v>0</v>
      </c>
      <c r="BL125" s="19" t="s">
        <v>518</v>
      </c>
      <c r="BM125" s="19" t="s">
        <v>314</v>
      </c>
    </row>
    <row r="126" spans="2:65" s="1" customFormat="1" ht="38.25" customHeight="1">
      <c r="B126" s="134"/>
      <c r="C126" s="144" t="s">
        <v>293</v>
      </c>
      <c r="D126" s="144" t="s">
        <v>315</v>
      </c>
      <c r="E126" s="145" t="s">
        <v>4133</v>
      </c>
      <c r="F126" s="221" t="s">
        <v>4134</v>
      </c>
      <c r="G126" s="221"/>
      <c r="H126" s="221"/>
      <c r="I126" s="221"/>
      <c r="J126" s="146" t="s">
        <v>374</v>
      </c>
      <c r="K126" s="147">
        <v>2</v>
      </c>
      <c r="L126" s="222"/>
      <c r="M126" s="222"/>
      <c r="N126" s="222">
        <f t="shared" si="0"/>
        <v>0</v>
      </c>
      <c r="O126" s="220"/>
      <c r="P126" s="220"/>
      <c r="Q126" s="220"/>
      <c r="R126" s="139"/>
      <c r="T126" s="140" t="s">
        <v>5</v>
      </c>
      <c r="U126" s="38" t="s">
        <v>42</v>
      </c>
      <c r="V126" s="141">
        <v>0</v>
      </c>
      <c r="W126" s="141">
        <f t="shared" si="1"/>
        <v>0</v>
      </c>
      <c r="X126" s="141">
        <v>0</v>
      </c>
      <c r="Y126" s="141">
        <f t="shared" si="2"/>
        <v>0</v>
      </c>
      <c r="Z126" s="141">
        <v>0</v>
      </c>
      <c r="AA126" s="142">
        <f t="shared" si="3"/>
        <v>0</v>
      </c>
      <c r="AR126" s="19" t="s">
        <v>1282</v>
      </c>
      <c r="AT126" s="19" t="s">
        <v>315</v>
      </c>
      <c r="AU126" s="19" t="s">
        <v>277</v>
      </c>
      <c r="AY126" s="19" t="s">
        <v>267</v>
      </c>
      <c r="BE126" s="143">
        <f t="shared" si="4"/>
        <v>0</v>
      </c>
      <c r="BF126" s="143">
        <f t="shared" si="5"/>
        <v>0</v>
      </c>
      <c r="BG126" s="143">
        <f t="shared" si="6"/>
        <v>0</v>
      </c>
      <c r="BH126" s="143">
        <f t="shared" si="7"/>
        <v>0</v>
      </c>
      <c r="BI126" s="143">
        <f t="shared" si="8"/>
        <v>0</v>
      </c>
      <c r="BJ126" s="19" t="s">
        <v>102</v>
      </c>
      <c r="BK126" s="143">
        <f t="shared" si="9"/>
        <v>0</v>
      </c>
      <c r="BL126" s="19" t="s">
        <v>518</v>
      </c>
      <c r="BM126" s="19" t="s">
        <v>324</v>
      </c>
    </row>
    <row r="127" spans="2:65" s="1" customFormat="1" ht="25.5" customHeight="1">
      <c r="B127" s="134"/>
      <c r="C127" s="144" t="s">
        <v>297</v>
      </c>
      <c r="D127" s="144" t="s">
        <v>315</v>
      </c>
      <c r="E127" s="145" t="s">
        <v>4135</v>
      </c>
      <c r="F127" s="221" t="s">
        <v>4136</v>
      </c>
      <c r="G127" s="221"/>
      <c r="H127" s="221"/>
      <c r="I127" s="221"/>
      <c r="J127" s="146" t="s">
        <v>374</v>
      </c>
      <c r="K127" s="147">
        <v>2</v>
      </c>
      <c r="L127" s="222"/>
      <c r="M127" s="222"/>
      <c r="N127" s="222">
        <f t="shared" si="0"/>
        <v>0</v>
      </c>
      <c r="O127" s="220"/>
      <c r="P127" s="220"/>
      <c r="Q127" s="220"/>
      <c r="R127" s="139"/>
      <c r="T127" s="140" t="s">
        <v>5</v>
      </c>
      <c r="U127" s="38" t="s">
        <v>42</v>
      </c>
      <c r="V127" s="141">
        <v>0</v>
      </c>
      <c r="W127" s="141">
        <f t="shared" si="1"/>
        <v>0</v>
      </c>
      <c r="X127" s="141">
        <v>0</v>
      </c>
      <c r="Y127" s="141">
        <f t="shared" si="2"/>
        <v>0</v>
      </c>
      <c r="Z127" s="141">
        <v>0</v>
      </c>
      <c r="AA127" s="142">
        <f t="shared" si="3"/>
        <v>0</v>
      </c>
      <c r="AR127" s="19" t="s">
        <v>1282</v>
      </c>
      <c r="AT127" s="19" t="s">
        <v>315</v>
      </c>
      <c r="AU127" s="19" t="s">
        <v>277</v>
      </c>
      <c r="AY127" s="19" t="s">
        <v>267</v>
      </c>
      <c r="BE127" s="143">
        <f t="shared" si="4"/>
        <v>0</v>
      </c>
      <c r="BF127" s="143">
        <f t="shared" si="5"/>
        <v>0</v>
      </c>
      <c r="BG127" s="143">
        <f t="shared" si="6"/>
        <v>0</v>
      </c>
      <c r="BH127" s="143">
        <f t="shared" si="7"/>
        <v>0</v>
      </c>
      <c r="BI127" s="143">
        <f t="shared" si="8"/>
        <v>0</v>
      </c>
      <c r="BJ127" s="19" t="s">
        <v>102</v>
      </c>
      <c r="BK127" s="143">
        <f t="shared" si="9"/>
        <v>0</v>
      </c>
      <c r="BL127" s="19" t="s">
        <v>518</v>
      </c>
      <c r="BM127" s="19" t="s">
        <v>331</v>
      </c>
    </row>
    <row r="128" spans="2:65" s="1" customFormat="1" ht="16.5" customHeight="1">
      <c r="B128" s="134"/>
      <c r="C128" s="144" t="s">
        <v>301</v>
      </c>
      <c r="D128" s="144" t="s">
        <v>315</v>
      </c>
      <c r="E128" s="145" t="s">
        <v>4137</v>
      </c>
      <c r="F128" s="221" t="s">
        <v>4138</v>
      </c>
      <c r="G128" s="221"/>
      <c r="H128" s="221"/>
      <c r="I128" s="221"/>
      <c r="J128" s="146" t="s">
        <v>374</v>
      </c>
      <c r="K128" s="147">
        <v>4</v>
      </c>
      <c r="L128" s="222"/>
      <c r="M128" s="222"/>
      <c r="N128" s="222">
        <f t="shared" si="0"/>
        <v>0</v>
      </c>
      <c r="O128" s="220"/>
      <c r="P128" s="220"/>
      <c r="Q128" s="220"/>
      <c r="R128" s="139"/>
      <c r="T128" s="140" t="s">
        <v>5</v>
      </c>
      <c r="U128" s="38" t="s">
        <v>42</v>
      </c>
      <c r="V128" s="141">
        <v>0</v>
      </c>
      <c r="W128" s="141">
        <f t="shared" si="1"/>
        <v>0</v>
      </c>
      <c r="X128" s="141">
        <v>0</v>
      </c>
      <c r="Y128" s="141">
        <f t="shared" si="2"/>
        <v>0</v>
      </c>
      <c r="Z128" s="141">
        <v>0</v>
      </c>
      <c r="AA128" s="142">
        <f t="shared" si="3"/>
        <v>0</v>
      </c>
      <c r="AR128" s="19" t="s">
        <v>1282</v>
      </c>
      <c r="AT128" s="19" t="s">
        <v>315</v>
      </c>
      <c r="AU128" s="19" t="s">
        <v>277</v>
      </c>
      <c r="AY128" s="19" t="s">
        <v>267</v>
      </c>
      <c r="BE128" s="143">
        <f t="shared" si="4"/>
        <v>0</v>
      </c>
      <c r="BF128" s="143">
        <f t="shared" si="5"/>
        <v>0</v>
      </c>
      <c r="BG128" s="143">
        <f t="shared" si="6"/>
        <v>0</v>
      </c>
      <c r="BH128" s="143">
        <f t="shared" si="7"/>
        <v>0</v>
      </c>
      <c r="BI128" s="143">
        <f t="shared" si="8"/>
        <v>0</v>
      </c>
      <c r="BJ128" s="19" t="s">
        <v>102</v>
      </c>
      <c r="BK128" s="143">
        <f t="shared" si="9"/>
        <v>0</v>
      </c>
      <c r="BL128" s="19" t="s">
        <v>518</v>
      </c>
      <c r="BM128" s="19" t="s">
        <v>338</v>
      </c>
    </row>
    <row r="129" spans="2:65" s="1" customFormat="1" ht="16.5" customHeight="1">
      <c r="B129" s="134"/>
      <c r="C129" s="144" t="s">
        <v>306</v>
      </c>
      <c r="D129" s="144" t="s">
        <v>315</v>
      </c>
      <c r="E129" s="145" t="s">
        <v>4139</v>
      </c>
      <c r="F129" s="221" t="s">
        <v>4140</v>
      </c>
      <c r="G129" s="221"/>
      <c r="H129" s="221"/>
      <c r="I129" s="221"/>
      <c r="J129" s="146" t="s">
        <v>374</v>
      </c>
      <c r="K129" s="147">
        <v>4</v>
      </c>
      <c r="L129" s="222"/>
      <c r="M129" s="222"/>
      <c r="N129" s="222">
        <f t="shared" si="0"/>
        <v>0</v>
      </c>
      <c r="O129" s="220"/>
      <c r="P129" s="220"/>
      <c r="Q129" s="220"/>
      <c r="R129" s="139"/>
      <c r="T129" s="140" t="s">
        <v>5</v>
      </c>
      <c r="U129" s="38" t="s">
        <v>42</v>
      </c>
      <c r="V129" s="141">
        <v>0</v>
      </c>
      <c r="W129" s="141">
        <f t="shared" si="1"/>
        <v>0</v>
      </c>
      <c r="X129" s="141">
        <v>0</v>
      </c>
      <c r="Y129" s="141">
        <f t="shared" si="2"/>
        <v>0</v>
      </c>
      <c r="Z129" s="141">
        <v>0</v>
      </c>
      <c r="AA129" s="142">
        <f t="shared" si="3"/>
        <v>0</v>
      </c>
      <c r="AR129" s="19" t="s">
        <v>1282</v>
      </c>
      <c r="AT129" s="19" t="s">
        <v>315</v>
      </c>
      <c r="AU129" s="19" t="s">
        <v>277</v>
      </c>
      <c r="AY129" s="19" t="s">
        <v>267</v>
      </c>
      <c r="BE129" s="143">
        <f t="shared" si="4"/>
        <v>0</v>
      </c>
      <c r="BF129" s="143">
        <f t="shared" si="5"/>
        <v>0</v>
      </c>
      <c r="BG129" s="143">
        <f t="shared" si="6"/>
        <v>0</v>
      </c>
      <c r="BH129" s="143">
        <f t="shared" si="7"/>
        <v>0</v>
      </c>
      <c r="BI129" s="143">
        <f t="shared" si="8"/>
        <v>0</v>
      </c>
      <c r="BJ129" s="19" t="s">
        <v>102</v>
      </c>
      <c r="BK129" s="143">
        <f t="shared" si="9"/>
        <v>0</v>
      </c>
      <c r="BL129" s="19" t="s">
        <v>518</v>
      </c>
      <c r="BM129" s="19" t="s">
        <v>10</v>
      </c>
    </row>
    <row r="130" spans="2:65" s="1" customFormat="1" ht="38.25" customHeight="1">
      <c r="B130" s="134"/>
      <c r="C130" s="144" t="s">
        <v>310</v>
      </c>
      <c r="D130" s="144" t="s">
        <v>315</v>
      </c>
      <c r="E130" s="145" t="s">
        <v>4141</v>
      </c>
      <c r="F130" s="221" t="s">
        <v>4142</v>
      </c>
      <c r="G130" s="221"/>
      <c r="H130" s="221"/>
      <c r="I130" s="221"/>
      <c r="J130" s="146" t="s">
        <v>374</v>
      </c>
      <c r="K130" s="147">
        <v>2</v>
      </c>
      <c r="L130" s="222"/>
      <c r="M130" s="222"/>
      <c r="N130" s="222">
        <f t="shared" si="0"/>
        <v>0</v>
      </c>
      <c r="O130" s="220"/>
      <c r="P130" s="220"/>
      <c r="Q130" s="220"/>
      <c r="R130" s="139"/>
      <c r="T130" s="140" t="s">
        <v>5</v>
      </c>
      <c r="U130" s="38" t="s">
        <v>42</v>
      </c>
      <c r="V130" s="141">
        <v>0</v>
      </c>
      <c r="W130" s="141">
        <f t="shared" si="1"/>
        <v>0</v>
      </c>
      <c r="X130" s="141">
        <v>0</v>
      </c>
      <c r="Y130" s="141">
        <f t="shared" si="2"/>
        <v>0</v>
      </c>
      <c r="Z130" s="141">
        <v>0</v>
      </c>
      <c r="AA130" s="142">
        <f t="shared" si="3"/>
        <v>0</v>
      </c>
      <c r="AR130" s="19" t="s">
        <v>1282</v>
      </c>
      <c r="AT130" s="19" t="s">
        <v>315</v>
      </c>
      <c r="AU130" s="19" t="s">
        <v>277</v>
      </c>
      <c r="AY130" s="19" t="s">
        <v>267</v>
      </c>
      <c r="BE130" s="143">
        <f t="shared" si="4"/>
        <v>0</v>
      </c>
      <c r="BF130" s="143">
        <f t="shared" si="5"/>
        <v>0</v>
      </c>
      <c r="BG130" s="143">
        <f t="shared" si="6"/>
        <v>0</v>
      </c>
      <c r="BH130" s="143">
        <f t="shared" si="7"/>
        <v>0</v>
      </c>
      <c r="BI130" s="143">
        <f t="shared" si="8"/>
        <v>0</v>
      </c>
      <c r="BJ130" s="19" t="s">
        <v>102</v>
      </c>
      <c r="BK130" s="143">
        <f t="shared" si="9"/>
        <v>0</v>
      </c>
      <c r="BL130" s="19" t="s">
        <v>518</v>
      </c>
      <c r="BM130" s="19" t="s">
        <v>352</v>
      </c>
    </row>
    <row r="131" spans="2:65" s="1" customFormat="1" ht="25.5" customHeight="1">
      <c r="B131" s="134"/>
      <c r="C131" s="144" t="s">
        <v>314</v>
      </c>
      <c r="D131" s="144" t="s">
        <v>315</v>
      </c>
      <c r="E131" s="145" t="s">
        <v>4143</v>
      </c>
      <c r="F131" s="221" t="s">
        <v>2974</v>
      </c>
      <c r="G131" s="221"/>
      <c r="H131" s="221"/>
      <c r="I131" s="221"/>
      <c r="J131" s="146" t="s">
        <v>374</v>
      </c>
      <c r="K131" s="147">
        <v>1</v>
      </c>
      <c r="L131" s="222"/>
      <c r="M131" s="222"/>
      <c r="N131" s="222">
        <f t="shared" si="0"/>
        <v>0</v>
      </c>
      <c r="O131" s="220"/>
      <c r="P131" s="220"/>
      <c r="Q131" s="220"/>
      <c r="R131" s="139"/>
      <c r="T131" s="140" t="s">
        <v>5</v>
      </c>
      <c r="U131" s="38" t="s">
        <v>42</v>
      </c>
      <c r="V131" s="141">
        <v>0</v>
      </c>
      <c r="W131" s="141">
        <f t="shared" si="1"/>
        <v>0</v>
      </c>
      <c r="X131" s="141">
        <v>0</v>
      </c>
      <c r="Y131" s="141">
        <f t="shared" si="2"/>
        <v>0</v>
      </c>
      <c r="Z131" s="141">
        <v>0</v>
      </c>
      <c r="AA131" s="142">
        <f t="shared" si="3"/>
        <v>0</v>
      </c>
      <c r="AR131" s="19" t="s">
        <v>1282</v>
      </c>
      <c r="AT131" s="19" t="s">
        <v>315</v>
      </c>
      <c r="AU131" s="19" t="s">
        <v>277</v>
      </c>
      <c r="AY131" s="19" t="s">
        <v>267</v>
      </c>
      <c r="BE131" s="143">
        <f t="shared" si="4"/>
        <v>0</v>
      </c>
      <c r="BF131" s="143">
        <f t="shared" si="5"/>
        <v>0</v>
      </c>
      <c r="BG131" s="143">
        <f t="shared" si="6"/>
        <v>0</v>
      </c>
      <c r="BH131" s="143">
        <f t="shared" si="7"/>
        <v>0</v>
      </c>
      <c r="BI131" s="143">
        <f t="shared" si="8"/>
        <v>0</v>
      </c>
      <c r="BJ131" s="19" t="s">
        <v>102</v>
      </c>
      <c r="BK131" s="143">
        <f t="shared" si="9"/>
        <v>0</v>
      </c>
      <c r="BL131" s="19" t="s">
        <v>518</v>
      </c>
      <c r="BM131" s="19" t="s">
        <v>360</v>
      </c>
    </row>
    <row r="132" spans="2:65" s="1" customFormat="1" ht="22.5" customHeight="1">
      <c r="B132" s="134"/>
      <c r="C132" s="159" t="s">
        <v>319</v>
      </c>
      <c r="D132" s="159" t="s">
        <v>315</v>
      </c>
      <c r="E132" s="160" t="s">
        <v>4144</v>
      </c>
      <c r="F132" s="245" t="s">
        <v>4328</v>
      </c>
      <c r="G132" s="245"/>
      <c r="H132" s="245"/>
      <c r="I132" s="245"/>
      <c r="J132" s="161" t="s">
        <v>785</v>
      </c>
      <c r="K132" s="162">
        <v>1</v>
      </c>
      <c r="L132" s="246"/>
      <c r="M132" s="246"/>
      <c r="N132" s="246">
        <f t="shared" si="0"/>
        <v>0</v>
      </c>
      <c r="O132" s="241"/>
      <c r="P132" s="241"/>
      <c r="Q132" s="241"/>
      <c r="R132" s="139"/>
      <c r="T132" s="140" t="s">
        <v>5</v>
      </c>
      <c r="U132" s="38" t="s">
        <v>42</v>
      </c>
      <c r="V132" s="141">
        <v>0</v>
      </c>
      <c r="W132" s="141">
        <f t="shared" si="1"/>
        <v>0</v>
      </c>
      <c r="X132" s="141">
        <v>0</v>
      </c>
      <c r="Y132" s="141">
        <f t="shared" si="2"/>
        <v>0</v>
      </c>
      <c r="Z132" s="141">
        <v>0</v>
      </c>
      <c r="AA132" s="142">
        <f t="shared" si="3"/>
        <v>0</v>
      </c>
      <c r="AR132" s="19" t="s">
        <v>1282</v>
      </c>
      <c r="AT132" s="19" t="s">
        <v>315</v>
      </c>
      <c r="AU132" s="19" t="s">
        <v>277</v>
      </c>
      <c r="AY132" s="19" t="s">
        <v>267</v>
      </c>
      <c r="BE132" s="143">
        <f t="shared" si="4"/>
        <v>0</v>
      </c>
      <c r="BF132" s="143">
        <f t="shared" si="5"/>
        <v>0</v>
      </c>
      <c r="BG132" s="143">
        <f t="shared" si="6"/>
        <v>0</v>
      </c>
      <c r="BH132" s="143">
        <f t="shared" si="7"/>
        <v>0</v>
      </c>
      <c r="BI132" s="143">
        <f t="shared" si="8"/>
        <v>0</v>
      </c>
      <c r="BJ132" s="19" t="s">
        <v>102</v>
      </c>
      <c r="BK132" s="143">
        <f t="shared" si="9"/>
        <v>0</v>
      </c>
      <c r="BL132" s="19" t="s">
        <v>518</v>
      </c>
      <c r="BM132" s="19" t="s">
        <v>368</v>
      </c>
    </row>
    <row r="133" spans="2:65" s="10" customFormat="1" ht="22.35" customHeight="1">
      <c r="B133" s="124"/>
      <c r="D133" s="133" t="s">
        <v>4119</v>
      </c>
      <c r="E133" s="133"/>
      <c r="F133" s="133"/>
      <c r="G133" s="133"/>
      <c r="H133" s="133"/>
      <c r="I133" s="133"/>
      <c r="J133" s="133"/>
      <c r="K133" s="133"/>
      <c r="L133" s="133"/>
      <c r="M133" s="133"/>
      <c r="N133" s="208">
        <f>BK133</f>
        <v>0</v>
      </c>
      <c r="O133" s="209"/>
      <c r="P133" s="209"/>
      <c r="Q133" s="209"/>
      <c r="R133" s="126"/>
      <c r="T133" s="127"/>
      <c r="W133" s="128">
        <f>SUM(W134:W152)</f>
        <v>0</v>
      </c>
      <c r="Y133" s="128">
        <f>SUM(Y134:Y152)</f>
        <v>0</v>
      </c>
      <c r="AA133" s="129">
        <f>SUM(AA134:AA152)</f>
        <v>0</v>
      </c>
      <c r="AR133" s="130" t="s">
        <v>277</v>
      </c>
      <c r="AT133" s="131" t="s">
        <v>74</v>
      </c>
      <c r="AU133" s="131" t="s">
        <v>102</v>
      </c>
      <c r="AY133" s="130" t="s">
        <v>267</v>
      </c>
      <c r="BK133" s="132">
        <f>SUM(BK134:BK152)</f>
        <v>0</v>
      </c>
    </row>
    <row r="134" spans="2:65" s="1" customFormat="1" ht="16.5" customHeight="1">
      <c r="B134" s="134"/>
      <c r="C134" s="135" t="s">
        <v>324</v>
      </c>
      <c r="D134" s="135" t="s">
        <v>268</v>
      </c>
      <c r="E134" s="136" t="s">
        <v>4145</v>
      </c>
      <c r="F134" s="219" t="s">
        <v>3997</v>
      </c>
      <c r="G134" s="219"/>
      <c r="H134" s="219"/>
      <c r="I134" s="219"/>
      <c r="J134" s="137" t="s">
        <v>322</v>
      </c>
      <c r="K134" s="138">
        <v>300</v>
      </c>
      <c r="L134" s="220"/>
      <c r="M134" s="220"/>
      <c r="N134" s="220">
        <f t="shared" ref="N134:N152" si="10">ROUND(L134*K134,2)</f>
        <v>0</v>
      </c>
      <c r="O134" s="220"/>
      <c r="P134" s="220"/>
      <c r="Q134" s="220"/>
      <c r="R134" s="139"/>
      <c r="T134" s="140" t="s">
        <v>5</v>
      </c>
      <c r="U134" s="38" t="s">
        <v>42</v>
      </c>
      <c r="V134" s="141">
        <v>0</v>
      </c>
      <c r="W134" s="141">
        <f t="shared" ref="W134:W152" si="11">V134*K134</f>
        <v>0</v>
      </c>
      <c r="X134" s="141">
        <v>0</v>
      </c>
      <c r="Y134" s="141">
        <f t="shared" ref="Y134:Y152" si="12">X134*K134</f>
        <v>0</v>
      </c>
      <c r="Z134" s="141">
        <v>0</v>
      </c>
      <c r="AA134" s="142">
        <f t="shared" ref="AA134:AA152" si="13">Z134*K134</f>
        <v>0</v>
      </c>
      <c r="AR134" s="19" t="s">
        <v>518</v>
      </c>
      <c r="AT134" s="19" t="s">
        <v>268</v>
      </c>
      <c r="AU134" s="19" t="s">
        <v>277</v>
      </c>
      <c r="AY134" s="19" t="s">
        <v>267</v>
      </c>
      <c r="BE134" s="143">
        <f t="shared" ref="BE134:BE152" si="14">IF(U134="základná",N134,0)</f>
        <v>0</v>
      </c>
      <c r="BF134" s="143">
        <f t="shared" ref="BF134:BF152" si="15">IF(U134="znížená",N134,0)</f>
        <v>0</v>
      </c>
      <c r="BG134" s="143">
        <f t="shared" ref="BG134:BG152" si="16">IF(U134="zákl. prenesená",N134,0)</f>
        <v>0</v>
      </c>
      <c r="BH134" s="143">
        <f t="shared" ref="BH134:BH152" si="17">IF(U134="zníž. prenesená",N134,0)</f>
        <v>0</v>
      </c>
      <c r="BI134" s="143">
        <f t="shared" ref="BI134:BI152" si="18">IF(U134="nulová",N134,0)</f>
        <v>0</v>
      </c>
      <c r="BJ134" s="19" t="s">
        <v>102</v>
      </c>
      <c r="BK134" s="143">
        <f t="shared" ref="BK134:BK152" si="19">ROUND(L134*K134,2)</f>
        <v>0</v>
      </c>
      <c r="BL134" s="19" t="s">
        <v>518</v>
      </c>
      <c r="BM134" s="19" t="s">
        <v>376</v>
      </c>
    </row>
    <row r="135" spans="2:65" s="1" customFormat="1" ht="16.5" customHeight="1">
      <c r="B135" s="134"/>
      <c r="C135" s="135" t="s">
        <v>327</v>
      </c>
      <c r="D135" s="135" t="s">
        <v>268</v>
      </c>
      <c r="E135" s="136" t="s">
        <v>4146</v>
      </c>
      <c r="F135" s="219" t="s">
        <v>4147</v>
      </c>
      <c r="G135" s="219"/>
      <c r="H135" s="219"/>
      <c r="I135" s="219"/>
      <c r="J135" s="137" t="s">
        <v>322</v>
      </c>
      <c r="K135" s="138">
        <v>300</v>
      </c>
      <c r="L135" s="220"/>
      <c r="M135" s="220"/>
      <c r="N135" s="220">
        <f t="shared" si="10"/>
        <v>0</v>
      </c>
      <c r="O135" s="220"/>
      <c r="P135" s="220"/>
      <c r="Q135" s="220"/>
      <c r="R135" s="139"/>
      <c r="T135" s="140" t="s">
        <v>5</v>
      </c>
      <c r="U135" s="38" t="s">
        <v>42</v>
      </c>
      <c r="V135" s="141">
        <v>0</v>
      </c>
      <c r="W135" s="141">
        <f t="shared" si="11"/>
        <v>0</v>
      </c>
      <c r="X135" s="141">
        <v>0</v>
      </c>
      <c r="Y135" s="141">
        <f t="shared" si="12"/>
        <v>0</v>
      </c>
      <c r="Z135" s="141">
        <v>0</v>
      </c>
      <c r="AA135" s="142">
        <f t="shared" si="13"/>
        <v>0</v>
      </c>
      <c r="AR135" s="19" t="s">
        <v>518</v>
      </c>
      <c r="AT135" s="19" t="s">
        <v>268</v>
      </c>
      <c r="AU135" s="19" t="s">
        <v>277</v>
      </c>
      <c r="AY135" s="19" t="s">
        <v>267</v>
      </c>
      <c r="BE135" s="143">
        <f t="shared" si="14"/>
        <v>0</v>
      </c>
      <c r="BF135" s="143">
        <f t="shared" si="15"/>
        <v>0</v>
      </c>
      <c r="BG135" s="143">
        <f t="shared" si="16"/>
        <v>0</v>
      </c>
      <c r="BH135" s="143">
        <f t="shared" si="17"/>
        <v>0</v>
      </c>
      <c r="BI135" s="143">
        <f t="shared" si="18"/>
        <v>0</v>
      </c>
      <c r="BJ135" s="19" t="s">
        <v>102</v>
      </c>
      <c r="BK135" s="143">
        <f t="shared" si="19"/>
        <v>0</v>
      </c>
      <c r="BL135" s="19" t="s">
        <v>518</v>
      </c>
      <c r="BM135" s="19" t="s">
        <v>384</v>
      </c>
    </row>
    <row r="136" spans="2:65" s="1" customFormat="1" ht="25.5" customHeight="1">
      <c r="B136" s="134"/>
      <c r="C136" s="135" t="s">
        <v>331</v>
      </c>
      <c r="D136" s="135" t="s">
        <v>268</v>
      </c>
      <c r="E136" s="136" t="s">
        <v>4148</v>
      </c>
      <c r="F136" s="219" t="s">
        <v>4080</v>
      </c>
      <c r="G136" s="219"/>
      <c r="H136" s="219"/>
      <c r="I136" s="219"/>
      <c r="J136" s="137" t="s">
        <v>322</v>
      </c>
      <c r="K136" s="138">
        <v>300</v>
      </c>
      <c r="L136" s="220"/>
      <c r="M136" s="220"/>
      <c r="N136" s="220">
        <f t="shared" si="10"/>
        <v>0</v>
      </c>
      <c r="O136" s="220"/>
      <c r="P136" s="220"/>
      <c r="Q136" s="220"/>
      <c r="R136" s="139"/>
      <c r="T136" s="140" t="s">
        <v>5</v>
      </c>
      <c r="U136" s="38" t="s">
        <v>42</v>
      </c>
      <c r="V136" s="141">
        <v>0</v>
      </c>
      <c r="W136" s="141">
        <f t="shared" si="11"/>
        <v>0</v>
      </c>
      <c r="X136" s="141">
        <v>0</v>
      </c>
      <c r="Y136" s="141">
        <f t="shared" si="12"/>
        <v>0</v>
      </c>
      <c r="Z136" s="141">
        <v>0</v>
      </c>
      <c r="AA136" s="142">
        <f t="shared" si="13"/>
        <v>0</v>
      </c>
      <c r="AR136" s="19" t="s">
        <v>518</v>
      </c>
      <c r="AT136" s="19" t="s">
        <v>268</v>
      </c>
      <c r="AU136" s="19" t="s">
        <v>277</v>
      </c>
      <c r="AY136" s="19" t="s">
        <v>267</v>
      </c>
      <c r="BE136" s="143">
        <f t="shared" si="14"/>
        <v>0</v>
      </c>
      <c r="BF136" s="143">
        <f t="shared" si="15"/>
        <v>0</v>
      </c>
      <c r="BG136" s="143">
        <f t="shared" si="16"/>
        <v>0</v>
      </c>
      <c r="BH136" s="143">
        <f t="shared" si="17"/>
        <v>0</v>
      </c>
      <c r="BI136" s="143">
        <f t="shared" si="18"/>
        <v>0</v>
      </c>
      <c r="BJ136" s="19" t="s">
        <v>102</v>
      </c>
      <c r="BK136" s="143">
        <f t="shared" si="19"/>
        <v>0</v>
      </c>
      <c r="BL136" s="19" t="s">
        <v>518</v>
      </c>
      <c r="BM136" s="19" t="s">
        <v>392</v>
      </c>
    </row>
    <row r="137" spans="2:65" s="1" customFormat="1" ht="25.5" customHeight="1">
      <c r="B137" s="134"/>
      <c r="C137" s="135" t="s">
        <v>334</v>
      </c>
      <c r="D137" s="135" t="s">
        <v>268</v>
      </c>
      <c r="E137" s="136" t="s">
        <v>4149</v>
      </c>
      <c r="F137" s="219" t="s">
        <v>4082</v>
      </c>
      <c r="G137" s="219"/>
      <c r="H137" s="219"/>
      <c r="I137" s="219"/>
      <c r="J137" s="137" t="s">
        <v>322</v>
      </c>
      <c r="K137" s="138">
        <v>195</v>
      </c>
      <c r="L137" s="220"/>
      <c r="M137" s="220"/>
      <c r="N137" s="220">
        <f t="shared" si="10"/>
        <v>0</v>
      </c>
      <c r="O137" s="220"/>
      <c r="P137" s="220"/>
      <c r="Q137" s="220"/>
      <c r="R137" s="139"/>
      <c r="T137" s="140" t="s">
        <v>5</v>
      </c>
      <c r="U137" s="38" t="s">
        <v>42</v>
      </c>
      <c r="V137" s="141">
        <v>0</v>
      </c>
      <c r="W137" s="141">
        <f t="shared" si="11"/>
        <v>0</v>
      </c>
      <c r="X137" s="141">
        <v>0</v>
      </c>
      <c r="Y137" s="141">
        <f t="shared" si="12"/>
        <v>0</v>
      </c>
      <c r="Z137" s="141">
        <v>0</v>
      </c>
      <c r="AA137" s="142">
        <f t="shared" si="13"/>
        <v>0</v>
      </c>
      <c r="AR137" s="19" t="s">
        <v>518</v>
      </c>
      <c r="AT137" s="19" t="s">
        <v>268</v>
      </c>
      <c r="AU137" s="19" t="s">
        <v>277</v>
      </c>
      <c r="AY137" s="19" t="s">
        <v>267</v>
      </c>
      <c r="BE137" s="143">
        <f t="shared" si="14"/>
        <v>0</v>
      </c>
      <c r="BF137" s="143">
        <f t="shared" si="15"/>
        <v>0</v>
      </c>
      <c r="BG137" s="143">
        <f t="shared" si="16"/>
        <v>0</v>
      </c>
      <c r="BH137" s="143">
        <f t="shared" si="17"/>
        <v>0</v>
      </c>
      <c r="BI137" s="143">
        <f t="shared" si="18"/>
        <v>0</v>
      </c>
      <c r="BJ137" s="19" t="s">
        <v>102</v>
      </c>
      <c r="BK137" s="143">
        <f t="shared" si="19"/>
        <v>0</v>
      </c>
      <c r="BL137" s="19" t="s">
        <v>518</v>
      </c>
      <c r="BM137" s="19" t="s">
        <v>400</v>
      </c>
    </row>
    <row r="138" spans="2:65" s="1" customFormat="1" ht="38.25" customHeight="1">
      <c r="B138" s="134"/>
      <c r="C138" s="135" t="s">
        <v>338</v>
      </c>
      <c r="D138" s="135" t="s">
        <v>268</v>
      </c>
      <c r="E138" s="136" t="s">
        <v>4150</v>
      </c>
      <c r="F138" s="219" t="s">
        <v>4151</v>
      </c>
      <c r="G138" s="219"/>
      <c r="H138" s="219"/>
      <c r="I138" s="219"/>
      <c r="J138" s="137" t="s">
        <v>374</v>
      </c>
      <c r="K138" s="138">
        <v>9</v>
      </c>
      <c r="L138" s="220"/>
      <c r="M138" s="220"/>
      <c r="N138" s="220">
        <f t="shared" si="10"/>
        <v>0</v>
      </c>
      <c r="O138" s="220"/>
      <c r="P138" s="220"/>
      <c r="Q138" s="220"/>
      <c r="R138" s="139"/>
      <c r="T138" s="140" t="s">
        <v>5</v>
      </c>
      <c r="U138" s="38" t="s">
        <v>42</v>
      </c>
      <c r="V138" s="141">
        <v>0</v>
      </c>
      <c r="W138" s="141">
        <f t="shared" si="11"/>
        <v>0</v>
      </c>
      <c r="X138" s="141">
        <v>0</v>
      </c>
      <c r="Y138" s="141">
        <f t="shared" si="12"/>
        <v>0</v>
      </c>
      <c r="Z138" s="141">
        <v>0</v>
      </c>
      <c r="AA138" s="142">
        <f t="shared" si="13"/>
        <v>0</v>
      </c>
      <c r="AR138" s="19" t="s">
        <v>518</v>
      </c>
      <c r="AT138" s="19" t="s">
        <v>268</v>
      </c>
      <c r="AU138" s="19" t="s">
        <v>277</v>
      </c>
      <c r="AY138" s="19" t="s">
        <v>267</v>
      </c>
      <c r="BE138" s="143">
        <f t="shared" si="14"/>
        <v>0</v>
      </c>
      <c r="BF138" s="143">
        <f t="shared" si="15"/>
        <v>0</v>
      </c>
      <c r="BG138" s="143">
        <f t="shared" si="16"/>
        <v>0</v>
      </c>
      <c r="BH138" s="143">
        <f t="shared" si="17"/>
        <v>0</v>
      </c>
      <c r="BI138" s="143">
        <f t="shared" si="18"/>
        <v>0</v>
      </c>
      <c r="BJ138" s="19" t="s">
        <v>102</v>
      </c>
      <c r="BK138" s="143">
        <f t="shared" si="19"/>
        <v>0</v>
      </c>
      <c r="BL138" s="19" t="s">
        <v>518</v>
      </c>
      <c r="BM138" s="19" t="s">
        <v>408</v>
      </c>
    </row>
    <row r="139" spans="2:65" s="1" customFormat="1" ht="25.5" customHeight="1">
      <c r="B139" s="134"/>
      <c r="C139" s="135" t="s">
        <v>342</v>
      </c>
      <c r="D139" s="135" t="s">
        <v>268</v>
      </c>
      <c r="E139" s="136" t="s">
        <v>4152</v>
      </c>
      <c r="F139" s="219" t="s">
        <v>4153</v>
      </c>
      <c r="G139" s="219"/>
      <c r="H139" s="219"/>
      <c r="I139" s="219"/>
      <c r="J139" s="137" t="s">
        <v>374</v>
      </c>
      <c r="K139" s="138">
        <v>9</v>
      </c>
      <c r="L139" s="220"/>
      <c r="M139" s="220"/>
      <c r="N139" s="220">
        <f t="shared" si="10"/>
        <v>0</v>
      </c>
      <c r="O139" s="220"/>
      <c r="P139" s="220"/>
      <c r="Q139" s="220"/>
      <c r="R139" s="139"/>
      <c r="T139" s="140" t="s">
        <v>5</v>
      </c>
      <c r="U139" s="38" t="s">
        <v>42</v>
      </c>
      <c r="V139" s="141">
        <v>0</v>
      </c>
      <c r="W139" s="141">
        <f t="shared" si="11"/>
        <v>0</v>
      </c>
      <c r="X139" s="141">
        <v>0</v>
      </c>
      <c r="Y139" s="141">
        <f t="shared" si="12"/>
        <v>0</v>
      </c>
      <c r="Z139" s="141">
        <v>0</v>
      </c>
      <c r="AA139" s="142">
        <f t="shared" si="13"/>
        <v>0</v>
      </c>
      <c r="AR139" s="19" t="s">
        <v>518</v>
      </c>
      <c r="AT139" s="19" t="s">
        <v>268</v>
      </c>
      <c r="AU139" s="19" t="s">
        <v>277</v>
      </c>
      <c r="AY139" s="19" t="s">
        <v>267</v>
      </c>
      <c r="BE139" s="143">
        <f t="shared" si="14"/>
        <v>0</v>
      </c>
      <c r="BF139" s="143">
        <f t="shared" si="15"/>
        <v>0</v>
      </c>
      <c r="BG139" s="143">
        <f t="shared" si="16"/>
        <v>0</v>
      </c>
      <c r="BH139" s="143">
        <f t="shared" si="17"/>
        <v>0</v>
      </c>
      <c r="BI139" s="143">
        <f t="shared" si="18"/>
        <v>0</v>
      </c>
      <c r="BJ139" s="19" t="s">
        <v>102</v>
      </c>
      <c r="BK139" s="143">
        <f t="shared" si="19"/>
        <v>0</v>
      </c>
      <c r="BL139" s="19" t="s">
        <v>518</v>
      </c>
      <c r="BM139" s="19" t="s">
        <v>416</v>
      </c>
    </row>
    <row r="140" spans="2:65" s="1" customFormat="1" ht="16.5" customHeight="1">
      <c r="B140" s="134"/>
      <c r="C140" s="135" t="s">
        <v>10</v>
      </c>
      <c r="D140" s="135" t="s">
        <v>268</v>
      </c>
      <c r="E140" s="136" t="s">
        <v>4154</v>
      </c>
      <c r="F140" s="219" t="s">
        <v>4155</v>
      </c>
      <c r="G140" s="219"/>
      <c r="H140" s="219"/>
      <c r="I140" s="219"/>
      <c r="J140" s="137" t="s">
        <v>374</v>
      </c>
      <c r="K140" s="138">
        <v>9</v>
      </c>
      <c r="L140" s="220"/>
      <c r="M140" s="220"/>
      <c r="N140" s="220">
        <f t="shared" si="10"/>
        <v>0</v>
      </c>
      <c r="O140" s="220"/>
      <c r="P140" s="220"/>
      <c r="Q140" s="220"/>
      <c r="R140" s="139"/>
      <c r="T140" s="140" t="s">
        <v>5</v>
      </c>
      <c r="U140" s="38" t="s">
        <v>42</v>
      </c>
      <c r="V140" s="141">
        <v>0</v>
      </c>
      <c r="W140" s="141">
        <f t="shared" si="11"/>
        <v>0</v>
      </c>
      <c r="X140" s="141">
        <v>0</v>
      </c>
      <c r="Y140" s="141">
        <f t="shared" si="12"/>
        <v>0</v>
      </c>
      <c r="Z140" s="141">
        <v>0</v>
      </c>
      <c r="AA140" s="142">
        <f t="shared" si="13"/>
        <v>0</v>
      </c>
      <c r="AR140" s="19" t="s">
        <v>518</v>
      </c>
      <c r="AT140" s="19" t="s">
        <v>268</v>
      </c>
      <c r="AU140" s="19" t="s">
        <v>277</v>
      </c>
      <c r="AY140" s="19" t="s">
        <v>267</v>
      </c>
      <c r="BE140" s="143">
        <f t="shared" si="14"/>
        <v>0</v>
      </c>
      <c r="BF140" s="143">
        <f t="shared" si="15"/>
        <v>0</v>
      </c>
      <c r="BG140" s="143">
        <f t="shared" si="16"/>
        <v>0</v>
      </c>
      <c r="BH140" s="143">
        <f t="shared" si="17"/>
        <v>0</v>
      </c>
      <c r="BI140" s="143">
        <f t="shared" si="18"/>
        <v>0</v>
      </c>
      <c r="BJ140" s="19" t="s">
        <v>102</v>
      </c>
      <c r="BK140" s="143">
        <f t="shared" si="19"/>
        <v>0</v>
      </c>
      <c r="BL140" s="19" t="s">
        <v>518</v>
      </c>
      <c r="BM140" s="19" t="s">
        <v>424</v>
      </c>
    </row>
    <row r="141" spans="2:65" s="1" customFormat="1" ht="63.75" customHeight="1">
      <c r="B141" s="134"/>
      <c r="C141" s="135" t="s">
        <v>348</v>
      </c>
      <c r="D141" s="135" t="s">
        <v>268</v>
      </c>
      <c r="E141" s="136" t="s">
        <v>4156</v>
      </c>
      <c r="F141" s="219" t="s">
        <v>4157</v>
      </c>
      <c r="G141" s="219"/>
      <c r="H141" s="219"/>
      <c r="I141" s="219"/>
      <c r="J141" s="137" t="s">
        <v>374</v>
      </c>
      <c r="K141" s="138">
        <v>9</v>
      </c>
      <c r="L141" s="220"/>
      <c r="M141" s="220"/>
      <c r="N141" s="220">
        <f t="shared" si="10"/>
        <v>0</v>
      </c>
      <c r="O141" s="220"/>
      <c r="P141" s="220"/>
      <c r="Q141" s="220"/>
      <c r="R141" s="139"/>
      <c r="T141" s="140" t="s">
        <v>5</v>
      </c>
      <c r="U141" s="38" t="s">
        <v>42</v>
      </c>
      <c r="V141" s="141">
        <v>0</v>
      </c>
      <c r="W141" s="141">
        <f t="shared" si="11"/>
        <v>0</v>
      </c>
      <c r="X141" s="141">
        <v>0</v>
      </c>
      <c r="Y141" s="141">
        <f t="shared" si="12"/>
        <v>0</v>
      </c>
      <c r="Z141" s="141">
        <v>0</v>
      </c>
      <c r="AA141" s="142">
        <f t="shared" si="13"/>
        <v>0</v>
      </c>
      <c r="AR141" s="19" t="s">
        <v>518</v>
      </c>
      <c r="AT141" s="19" t="s">
        <v>268</v>
      </c>
      <c r="AU141" s="19" t="s">
        <v>277</v>
      </c>
      <c r="AY141" s="19" t="s">
        <v>267</v>
      </c>
      <c r="BE141" s="143">
        <f t="shared" si="14"/>
        <v>0</v>
      </c>
      <c r="BF141" s="143">
        <f t="shared" si="15"/>
        <v>0</v>
      </c>
      <c r="BG141" s="143">
        <f t="shared" si="16"/>
        <v>0</v>
      </c>
      <c r="BH141" s="143">
        <f t="shared" si="17"/>
        <v>0</v>
      </c>
      <c r="BI141" s="143">
        <f t="shared" si="18"/>
        <v>0</v>
      </c>
      <c r="BJ141" s="19" t="s">
        <v>102</v>
      </c>
      <c r="BK141" s="143">
        <f t="shared" si="19"/>
        <v>0</v>
      </c>
      <c r="BL141" s="19" t="s">
        <v>518</v>
      </c>
      <c r="BM141" s="19" t="s">
        <v>432</v>
      </c>
    </row>
    <row r="142" spans="2:65" s="1" customFormat="1" ht="38.25" customHeight="1">
      <c r="B142" s="134"/>
      <c r="C142" s="135" t="s">
        <v>352</v>
      </c>
      <c r="D142" s="135" t="s">
        <v>268</v>
      </c>
      <c r="E142" s="136" t="s">
        <v>4158</v>
      </c>
      <c r="F142" s="219" t="s">
        <v>2971</v>
      </c>
      <c r="G142" s="219"/>
      <c r="H142" s="219"/>
      <c r="I142" s="219"/>
      <c r="J142" s="137" t="s">
        <v>374</v>
      </c>
      <c r="K142" s="138">
        <v>50</v>
      </c>
      <c r="L142" s="220"/>
      <c r="M142" s="220"/>
      <c r="N142" s="220">
        <f t="shared" si="10"/>
        <v>0</v>
      </c>
      <c r="O142" s="220"/>
      <c r="P142" s="220"/>
      <c r="Q142" s="220"/>
      <c r="R142" s="139"/>
      <c r="T142" s="140" t="s">
        <v>5</v>
      </c>
      <c r="U142" s="38" t="s">
        <v>42</v>
      </c>
      <c r="V142" s="141">
        <v>0</v>
      </c>
      <c r="W142" s="141">
        <f t="shared" si="11"/>
        <v>0</v>
      </c>
      <c r="X142" s="141">
        <v>0</v>
      </c>
      <c r="Y142" s="141">
        <f t="shared" si="12"/>
        <v>0</v>
      </c>
      <c r="Z142" s="141">
        <v>0</v>
      </c>
      <c r="AA142" s="142">
        <f t="shared" si="13"/>
        <v>0</v>
      </c>
      <c r="AR142" s="19" t="s">
        <v>518</v>
      </c>
      <c r="AT142" s="19" t="s">
        <v>268</v>
      </c>
      <c r="AU142" s="19" t="s">
        <v>277</v>
      </c>
      <c r="AY142" s="19" t="s">
        <v>267</v>
      </c>
      <c r="BE142" s="143">
        <f t="shared" si="14"/>
        <v>0</v>
      </c>
      <c r="BF142" s="143">
        <f t="shared" si="15"/>
        <v>0</v>
      </c>
      <c r="BG142" s="143">
        <f t="shared" si="16"/>
        <v>0</v>
      </c>
      <c r="BH142" s="143">
        <f t="shared" si="17"/>
        <v>0</v>
      </c>
      <c r="BI142" s="143">
        <f t="shared" si="18"/>
        <v>0</v>
      </c>
      <c r="BJ142" s="19" t="s">
        <v>102</v>
      </c>
      <c r="BK142" s="143">
        <f t="shared" si="19"/>
        <v>0</v>
      </c>
      <c r="BL142" s="19" t="s">
        <v>518</v>
      </c>
      <c r="BM142" s="19" t="s">
        <v>440</v>
      </c>
    </row>
    <row r="143" spans="2:65" s="1" customFormat="1" ht="25.5" customHeight="1">
      <c r="B143" s="134"/>
      <c r="C143" s="135" t="s">
        <v>356</v>
      </c>
      <c r="D143" s="135" t="s">
        <v>268</v>
      </c>
      <c r="E143" s="136" t="s">
        <v>4159</v>
      </c>
      <c r="F143" s="219" t="s">
        <v>4088</v>
      </c>
      <c r="G143" s="219"/>
      <c r="H143" s="219"/>
      <c r="I143" s="219"/>
      <c r="J143" s="137" t="s">
        <v>374</v>
      </c>
      <c r="K143" s="138">
        <v>300</v>
      </c>
      <c r="L143" s="220"/>
      <c r="M143" s="220"/>
      <c r="N143" s="220">
        <f t="shared" si="10"/>
        <v>0</v>
      </c>
      <c r="O143" s="220"/>
      <c r="P143" s="220"/>
      <c r="Q143" s="220"/>
      <c r="R143" s="139"/>
      <c r="T143" s="140" t="s">
        <v>5</v>
      </c>
      <c r="U143" s="38" t="s">
        <v>42</v>
      </c>
      <c r="V143" s="141">
        <v>0</v>
      </c>
      <c r="W143" s="141">
        <f t="shared" si="11"/>
        <v>0</v>
      </c>
      <c r="X143" s="141">
        <v>0</v>
      </c>
      <c r="Y143" s="141">
        <f t="shared" si="12"/>
        <v>0</v>
      </c>
      <c r="Z143" s="141">
        <v>0</v>
      </c>
      <c r="AA143" s="142">
        <f t="shared" si="13"/>
        <v>0</v>
      </c>
      <c r="AR143" s="19" t="s">
        <v>518</v>
      </c>
      <c r="AT143" s="19" t="s">
        <v>268</v>
      </c>
      <c r="AU143" s="19" t="s">
        <v>277</v>
      </c>
      <c r="AY143" s="19" t="s">
        <v>267</v>
      </c>
      <c r="BE143" s="143">
        <f t="shared" si="14"/>
        <v>0</v>
      </c>
      <c r="BF143" s="143">
        <f t="shared" si="15"/>
        <v>0</v>
      </c>
      <c r="BG143" s="143">
        <f t="shared" si="16"/>
        <v>0</v>
      </c>
      <c r="BH143" s="143">
        <f t="shared" si="17"/>
        <v>0</v>
      </c>
      <c r="BI143" s="143">
        <f t="shared" si="18"/>
        <v>0</v>
      </c>
      <c r="BJ143" s="19" t="s">
        <v>102</v>
      </c>
      <c r="BK143" s="143">
        <f t="shared" si="19"/>
        <v>0</v>
      </c>
      <c r="BL143" s="19" t="s">
        <v>518</v>
      </c>
      <c r="BM143" s="19" t="s">
        <v>448</v>
      </c>
    </row>
    <row r="144" spans="2:65" s="1" customFormat="1" ht="16.5" customHeight="1">
      <c r="B144" s="134"/>
      <c r="C144" s="135" t="s">
        <v>360</v>
      </c>
      <c r="D144" s="135" t="s">
        <v>268</v>
      </c>
      <c r="E144" s="136" t="s">
        <v>4160</v>
      </c>
      <c r="F144" s="219" t="s">
        <v>4161</v>
      </c>
      <c r="G144" s="219"/>
      <c r="H144" s="219"/>
      <c r="I144" s="219"/>
      <c r="J144" s="137" t="s">
        <v>374</v>
      </c>
      <c r="K144" s="138">
        <v>300</v>
      </c>
      <c r="L144" s="220"/>
      <c r="M144" s="220"/>
      <c r="N144" s="220">
        <f t="shared" si="10"/>
        <v>0</v>
      </c>
      <c r="O144" s="220"/>
      <c r="P144" s="220"/>
      <c r="Q144" s="220"/>
      <c r="R144" s="139"/>
      <c r="T144" s="140" t="s">
        <v>5</v>
      </c>
      <c r="U144" s="38" t="s">
        <v>42</v>
      </c>
      <c r="V144" s="141">
        <v>0</v>
      </c>
      <c r="W144" s="141">
        <f t="shared" si="11"/>
        <v>0</v>
      </c>
      <c r="X144" s="141">
        <v>0</v>
      </c>
      <c r="Y144" s="141">
        <f t="shared" si="12"/>
        <v>0</v>
      </c>
      <c r="Z144" s="141">
        <v>0</v>
      </c>
      <c r="AA144" s="142">
        <f t="shared" si="13"/>
        <v>0</v>
      </c>
      <c r="AR144" s="19" t="s">
        <v>518</v>
      </c>
      <c r="AT144" s="19" t="s">
        <v>268</v>
      </c>
      <c r="AU144" s="19" t="s">
        <v>277</v>
      </c>
      <c r="AY144" s="19" t="s">
        <v>267</v>
      </c>
      <c r="BE144" s="143">
        <f t="shared" si="14"/>
        <v>0</v>
      </c>
      <c r="BF144" s="143">
        <f t="shared" si="15"/>
        <v>0</v>
      </c>
      <c r="BG144" s="143">
        <f t="shared" si="16"/>
        <v>0</v>
      </c>
      <c r="BH144" s="143">
        <f t="shared" si="17"/>
        <v>0</v>
      </c>
      <c r="BI144" s="143">
        <f t="shared" si="18"/>
        <v>0</v>
      </c>
      <c r="BJ144" s="19" t="s">
        <v>102</v>
      </c>
      <c r="BK144" s="143">
        <f t="shared" si="19"/>
        <v>0</v>
      </c>
      <c r="BL144" s="19" t="s">
        <v>518</v>
      </c>
      <c r="BM144" s="19" t="s">
        <v>456</v>
      </c>
    </row>
    <row r="145" spans="2:65" s="1" customFormat="1" ht="38.25" customHeight="1">
      <c r="B145" s="134"/>
      <c r="C145" s="135" t="s">
        <v>364</v>
      </c>
      <c r="D145" s="135" t="s">
        <v>268</v>
      </c>
      <c r="E145" s="136" t="s">
        <v>4162</v>
      </c>
      <c r="F145" s="219" t="s">
        <v>4007</v>
      </c>
      <c r="G145" s="219"/>
      <c r="H145" s="219"/>
      <c r="I145" s="219"/>
      <c r="J145" s="137" t="s">
        <v>374</v>
      </c>
      <c r="K145" s="138">
        <v>6</v>
      </c>
      <c r="L145" s="220"/>
      <c r="M145" s="220"/>
      <c r="N145" s="220">
        <f t="shared" si="10"/>
        <v>0</v>
      </c>
      <c r="O145" s="220"/>
      <c r="P145" s="220"/>
      <c r="Q145" s="220"/>
      <c r="R145" s="139"/>
      <c r="T145" s="140" t="s">
        <v>5</v>
      </c>
      <c r="U145" s="38" t="s">
        <v>42</v>
      </c>
      <c r="V145" s="141">
        <v>0</v>
      </c>
      <c r="W145" s="141">
        <f t="shared" si="11"/>
        <v>0</v>
      </c>
      <c r="X145" s="141">
        <v>0</v>
      </c>
      <c r="Y145" s="141">
        <f t="shared" si="12"/>
        <v>0</v>
      </c>
      <c r="Z145" s="141">
        <v>0</v>
      </c>
      <c r="AA145" s="142">
        <f t="shared" si="13"/>
        <v>0</v>
      </c>
      <c r="AR145" s="19" t="s">
        <v>518</v>
      </c>
      <c r="AT145" s="19" t="s">
        <v>268</v>
      </c>
      <c r="AU145" s="19" t="s">
        <v>277</v>
      </c>
      <c r="AY145" s="19" t="s">
        <v>267</v>
      </c>
      <c r="BE145" s="143">
        <f t="shared" si="14"/>
        <v>0</v>
      </c>
      <c r="BF145" s="143">
        <f t="shared" si="15"/>
        <v>0</v>
      </c>
      <c r="BG145" s="143">
        <f t="shared" si="16"/>
        <v>0</v>
      </c>
      <c r="BH145" s="143">
        <f t="shared" si="17"/>
        <v>0</v>
      </c>
      <c r="BI145" s="143">
        <f t="shared" si="18"/>
        <v>0</v>
      </c>
      <c r="BJ145" s="19" t="s">
        <v>102</v>
      </c>
      <c r="BK145" s="143">
        <f t="shared" si="19"/>
        <v>0</v>
      </c>
      <c r="BL145" s="19" t="s">
        <v>518</v>
      </c>
      <c r="BM145" s="19" t="s">
        <v>464</v>
      </c>
    </row>
    <row r="146" spans="2:65" s="1" customFormat="1" ht="25.5" customHeight="1">
      <c r="B146" s="134"/>
      <c r="C146" s="135" t="s">
        <v>368</v>
      </c>
      <c r="D146" s="135" t="s">
        <v>268</v>
      </c>
      <c r="E146" s="136" t="s">
        <v>4163</v>
      </c>
      <c r="F146" s="219" t="s">
        <v>4013</v>
      </c>
      <c r="G146" s="219"/>
      <c r="H146" s="219"/>
      <c r="I146" s="219"/>
      <c r="J146" s="137" t="s">
        <v>374</v>
      </c>
      <c r="K146" s="138">
        <v>6</v>
      </c>
      <c r="L146" s="220"/>
      <c r="M146" s="220"/>
      <c r="N146" s="220">
        <f t="shared" si="10"/>
        <v>0</v>
      </c>
      <c r="O146" s="220"/>
      <c r="P146" s="220"/>
      <c r="Q146" s="220"/>
      <c r="R146" s="139"/>
      <c r="T146" s="140" t="s">
        <v>5</v>
      </c>
      <c r="U146" s="38" t="s">
        <v>42</v>
      </c>
      <c r="V146" s="141">
        <v>0</v>
      </c>
      <c r="W146" s="141">
        <f t="shared" si="11"/>
        <v>0</v>
      </c>
      <c r="X146" s="141">
        <v>0</v>
      </c>
      <c r="Y146" s="141">
        <f t="shared" si="12"/>
        <v>0</v>
      </c>
      <c r="Z146" s="141">
        <v>0</v>
      </c>
      <c r="AA146" s="142">
        <f t="shared" si="13"/>
        <v>0</v>
      </c>
      <c r="AR146" s="19" t="s">
        <v>518</v>
      </c>
      <c r="AT146" s="19" t="s">
        <v>268</v>
      </c>
      <c r="AU146" s="19" t="s">
        <v>277</v>
      </c>
      <c r="AY146" s="19" t="s">
        <v>267</v>
      </c>
      <c r="BE146" s="143">
        <f t="shared" si="14"/>
        <v>0</v>
      </c>
      <c r="BF146" s="143">
        <f t="shared" si="15"/>
        <v>0</v>
      </c>
      <c r="BG146" s="143">
        <f t="shared" si="16"/>
        <v>0</v>
      </c>
      <c r="BH146" s="143">
        <f t="shared" si="17"/>
        <v>0</v>
      </c>
      <c r="BI146" s="143">
        <f t="shared" si="18"/>
        <v>0</v>
      </c>
      <c r="BJ146" s="19" t="s">
        <v>102</v>
      </c>
      <c r="BK146" s="143">
        <f t="shared" si="19"/>
        <v>0</v>
      </c>
      <c r="BL146" s="19" t="s">
        <v>518</v>
      </c>
      <c r="BM146" s="19" t="s">
        <v>472</v>
      </c>
    </row>
    <row r="147" spans="2:65" s="1" customFormat="1" ht="25.5" customHeight="1">
      <c r="B147" s="134"/>
      <c r="C147" s="135" t="s">
        <v>371</v>
      </c>
      <c r="D147" s="135" t="s">
        <v>268</v>
      </c>
      <c r="E147" s="136" t="s">
        <v>3935</v>
      </c>
      <c r="F147" s="219" t="s">
        <v>3936</v>
      </c>
      <c r="G147" s="219"/>
      <c r="H147" s="219"/>
      <c r="I147" s="219"/>
      <c r="J147" s="137" t="s">
        <v>374</v>
      </c>
      <c r="K147" s="138">
        <v>21</v>
      </c>
      <c r="L147" s="220"/>
      <c r="M147" s="220"/>
      <c r="N147" s="220">
        <f t="shared" si="10"/>
        <v>0</v>
      </c>
      <c r="O147" s="220"/>
      <c r="P147" s="220"/>
      <c r="Q147" s="220"/>
      <c r="R147" s="139"/>
      <c r="T147" s="140" t="s">
        <v>5</v>
      </c>
      <c r="U147" s="38" t="s">
        <v>42</v>
      </c>
      <c r="V147" s="141">
        <v>0</v>
      </c>
      <c r="W147" s="141">
        <f t="shared" si="11"/>
        <v>0</v>
      </c>
      <c r="X147" s="141">
        <v>0</v>
      </c>
      <c r="Y147" s="141">
        <f t="shared" si="12"/>
        <v>0</v>
      </c>
      <c r="Z147" s="141">
        <v>0</v>
      </c>
      <c r="AA147" s="142">
        <f t="shared" si="13"/>
        <v>0</v>
      </c>
      <c r="AR147" s="19" t="s">
        <v>518</v>
      </c>
      <c r="AT147" s="19" t="s">
        <v>268</v>
      </c>
      <c r="AU147" s="19" t="s">
        <v>277</v>
      </c>
      <c r="AY147" s="19" t="s">
        <v>267</v>
      </c>
      <c r="BE147" s="143">
        <f t="shared" si="14"/>
        <v>0</v>
      </c>
      <c r="BF147" s="143">
        <f t="shared" si="15"/>
        <v>0</v>
      </c>
      <c r="BG147" s="143">
        <f t="shared" si="16"/>
        <v>0</v>
      </c>
      <c r="BH147" s="143">
        <f t="shared" si="17"/>
        <v>0</v>
      </c>
      <c r="BI147" s="143">
        <f t="shared" si="18"/>
        <v>0</v>
      </c>
      <c r="BJ147" s="19" t="s">
        <v>102</v>
      </c>
      <c r="BK147" s="143">
        <f t="shared" si="19"/>
        <v>0</v>
      </c>
      <c r="BL147" s="19" t="s">
        <v>518</v>
      </c>
      <c r="BM147" s="19" t="s">
        <v>480</v>
      </c>
    </row>
    <row r="148" spans="2:65" s="1" customFormat="1" ht="25.5" customHeight="1">
      <c r="B148" s="134"/>
      <c r="C148" s="135" t="s">
        <v>376</v>
      </c>
      <c r="D148" s="135" t="s">
        <v>268</v>
      </c>
      <c r="E148" s="136" t="s">
        <v>4164</v>
      </c>
      <c r="F148" s="219" t="s">
        <v>4165</v>
      </c>
      <c r="G148" s="219"/>
      <c r="H148" s="219"/>
      <c r="I148" s="219"/>
      <c r="J148" s="137" t="s">
        <v>374</v>
      </c>
      <c r="K148" s="138">
        <v>2</v>
      </c>
      <c r="L148" s="220"/>
      <c r="M148" s="220"/>
      <c r="N148" s="220">
        <f t="shared" si="10"/>
        <v>0</v>
      </c>
      <c r="O148" s="220"/>
      <c r="P148" s="220"/>
      <c r="Q148" s="220"/>
      <c r="R148" s="139"/>
      <c r="T148" s="140" t="s">
        <v>5</v>
      </c>
      <c r="U148" s="38" t="s">
        <v>42</v>
      </c>
      <c r="V148" s="141">
        <v>0</v>
      </c>
      <c r="W148" s="141">
        <f t="shared" si="11"/>
        <v>0</v>
      </c>
      <c r="X148" s="141">
        <v>0</v>
      </c>
      <c r="Y148" s="141">
        <f t="shared" si="12"/>
        <v>0</v>
      </c>
      <c r="Z148" s="141">
        <v>0</v>
      </c>
      <c r="AA148" s="142">
        <f t="shared" si="13"/>
        <v>0</v>
      </c>
      <c r="AR148" s="19" t="s">
        <v>518</v>
      </c>
      <c r="AT148" s="19" t="s">
        <v>268</v>
      </c>
      <c r="AU148" s="19" t="s">
        <v>277</v>
      </c>
      <c r="AY148" s="19" t="s">
        <v>267</v>
      </c>
      <c r="BE148" s="143">
        <f t="shared" si="14"/>
        <v>0</v>
      </c>
      <c r="BF148" s="143">
        <f t="shared" si="15"/>
        <v>0</v>
      </c>
      <c r="BG148" s="143">
        <f t="shared" si="16"/>
        <v>0</v>
      </c>
      <c r="BH148" s="143">
        <f t="shared" si="17"/>
        <v>0</v>
      </c>
      <c r="BI148" s="143">
        <f t="shared" si="18"/>
        <v>0</v>
      </c>
      <c r="BJ148" s="19" t="s">
        <v>102</v>
      </c>
      <c r="BK148" s="143">
        <f t="shared" si="19"/>
        <v>0</v>
      </c>
      <c r="BL148" s="19" t="s">
        <v>518</v>
      </c>
      <c r="BM148" s="19" t="s">
        <v>486</v>
      </c>
    </row>
    <row r="149" spans="2:65" s="1" customFormat="1" ht="16.5" customHeight="1">
      <c r="B149" s="134"/>
      <c r="C149" s="135" t="s">
        <v>380</v>
      </c>
      <c r="D149" s="135" t="s">
        <v>268</v>
      </c>
      <c r="E149" s="136" t="s">
        <v>4104</v>
      </c>
      <c r="F149" s="219" t="s">
        <v>4105</v>
      </c>
      <c r="G149" s="219"/>
      <c r="H149" s="219"/>
      <c r="I149" s="219"/>
      <c r="J149" s="137" t="s">
        <v>322</v>
      </c>
      <c r="K149" s="138">
        <v>300</v>
      </c>
      <c r="L149" s="220"/>
      <c r="M149" s="220"/>
      <c r="N149" s="220">
        <f t="shared" si="10"/>
        <v>0</v>
      </c>
      <c r="O149" s="220"/>
      <c r="P149" s="220"/>
      <c r="Q149" s="220"/>
      <c r="R149" s="139"/>
      <c r="T149" s="140" t="s">
        <v>5</v>
      </c>
      <c r="U149" s="38" t="s">
        <v>42</v>
      </c>
      <c r="V149" s="141">
        <v>0</v>
      </c>
      <c r="W149" s="141">
        <f t="shared" si="11"/>
        <v>0</v>
      </c>
      <c r="X149" s="141">
        <v>0</v>
      </c>
      <c r="Y149" s="141">
        <f t="shared" si="12"/>
        <v>0</v>
      </c>
      <c r="Z149" s="141">
        <v>0</v>
      </c>
      <c r="AA149" s="142">
        <f t="shared" si="13"/>
        <v>0</v>
      </c>
      <c r="AR149" s="19" t="s">
        <v>518</v>
      </c>
      <c r="AT149" s="19" t="s">
        <v>268</v>
      </c>
      <c r="AU149" s="19" t="s">
        <v>277</v>
      </c>
      <c r="AY149" s="19" t="s">
        <v>267</v>
      </c>
      <c r="BE149" s="143">
        <f t="shared" si="14"/>
        <v>0</v>
      </c>
      <c r="BF149" s="143">
        <f t="shared" si="15"/>
        <v>0</v>
      </c>
      <c r="BG149" s="143">
        <f t="shared" si="16"/>
        <v>0</v>
      </c>
      <c r="BH149" s="143">
        <f t="shared" si="17"/>
        <v>0</v>
      </c>
      <c r="BI149" s="143">
        <f t="shared" si="18"/>
        <v>0</v>
      </c>
      <c r="BJ149" s="19" t="s">
        <v>102</v>
      </c>
      <c r="BK149" s="143">
        <f t="shared" si="19"/>
        <v>0</v>
      </c>
      <c r="BL149" s="19" t="s">
        <v>518</v>
      </c>
      <c r="BM149" s="19" t="s">
        <v>494</v>
      </c>
    </row>
    <row r="150" spans="2:65" s="1" customFormat="1" ht="20.45" customHeight="1">
      <c r="B150" s="134"/>
      <c r="C150" s="163" t="s">
        <v>384</v>
      </c>
      <c r="D150" s="163" t="s">
        <v>268</v>
      </c>
      <c r="E150" s="164" t="s">
        <v>4166</v>
      </c>
      <c r="F150" s="240" t="s">
        <v>4209</v>
      </c>
      <c r="G150" s="240"/>
      <c r="H150" s="240"/>
      <c r="I150" s="240"/>
      <c r="J150" s="165" t="s">
        <v>785</v>
      </c>
      <c r="K150" s="166">
        <v>1</v>
      </c>
      <c r="L150" s="241"/>
      <c r="M150" s="241"/>
      <c r="N150" s="241">
        <f t="shared" ref="N150" si="20">ROUND(L150*K150,2)</f>
        <v>0</v>
      </c>
      <c r="O150" s="241"/>
      <c r="P150" s="241"/>
      <c r="Q150" s="241"/>
      <c r="R150" s="139"/>
      <c r="T150" s="140"/>
      <c r="U150" s="38"/>
      <c r="V150" s="141"/>
      <c r="W150" s="141"/>
      <c r="X150" s="141"/>
      <c r="Y150" s="141"/>
      <c r="Z150" s="141"/>
      <c r="AA150" s="142"/>
      <c r="AR150" s="19"/>
      <c r="AT150" s="19"/>
      <c r="AU150" s="19"/>
      <c r="AY150" s="19"/>
      <c r="BE150" s="143">
        <f t="shared" ref="BE150" si="21">IF(U150="základná",N150,0)</f>
        <v>0</v>
      </c>
      <c r="BF150" s="143">
        <f t="shared" ref="BF150" si="22">IF(U150="znížená",N150,0)</f>
        <v>0</v>
      </c>
      <c r="BG150" s="143">
        <f t="shared" ref="BG150" si="23">IF(U150="zákl. prenesená",N150,0)</f>
        <v>0</v>
      </c>
      <c r="BH150" s="143">
        <f t="shared" ref="BH150" si="24">IF(U150="zníž. prenesená",N150,0)</f>
        <v>0</v>
      </c>
      <c r="BI150" s="143">
        <f t="shared" ref="BI150" si="25">IF(U150="nulová",N150,0)</f>
        <v>0</v>
      </c>
      <c r="BJ150" s="19" t="s">
        <v>277</v>
      </c>
      <c r="BK150" s="143">
        <f t="shared" ref="BK150" si="26">ROUND(L150*K150,2)</f>
        <v>0</v>
      </c>
      <c r="BL150" s="19" t="s">
        <v>518</v>
      </c>
      <c r="BM150" s="19" t="s">
        <v>494</v>
      </c>
    </row>
    <row r="151" spans="2:65" s="1" customFormat="1" ht="21.6" customHeight="1">
      <c r="B151" s="134"/>
      <c r="C151" s="163" t="s">
        <v>4210</v>
      </c>
      <c r="D151" s="163" t="s">
        <v>268</v>
      </c>
      <c r="E151" s="164" t="s">
        <v>4212</v>
      </c>
      <c r="F151" s="252" t="s">
        <v>4213</v>
      </c>
      <c r="G151" s="253"/>
      <c r="H151" s="253"/>
      <c r="I151" s="254"/>
      <c r="J151" s="165" t="s">
        <v>785</v>
      </c>
      <c r="K151" s="166">
        <v>1</v>
      </c>
      <c r="L151" s="255"/>
      <c r="M151" s="256"/>
      <c r="N151" s="255">
        <f t="shared" ref="N151" si="27">ROUND(L151*K151,2)</f>
        <v>0</v>
      </c>
      <c r="O151" s="260"/>
      <c r="P151" s="260"/>
      <c r="Q151" s="256"/>
      <c r="R151" s="139"/>
      <c r="T151" s="140"/>
      <c r="U151" s="38"/>
      <c r="V151" s="141"/>
      <c r="W151" s="141"/>
      <c r="X151" s="141"/>
      <c r="Y151" s="141"/>
      <c r="Z151" s="141"/>
      <c r="AA151" s="142"/>
      <c r="AR151" s="19"/>
      <c r="AT151" s="19"/>
      <c r="AU151" s="19"/>
      <c r="AY151" s="19"/>
      <c r="BE151" s="143">
        <f t="shared" ref="BE151" si="28">IF(U151="základná",N151,0)</f>
        <v>0</v>
      </c>
      <c r="BF151" s="143">
        <f t="shared" ref="BF151" si="29">IF(U151="znížená",N151,0)</f>
        <v>0</v>
      </c>
      <c r="BG151" s="143">
        <f t="shared" ref="BG151" si="30">IF(U151="zákl. prenesená",N151,0)</f>
        <v>0</v>
      </c>
      <c r="BH151" s="143">
        <f t="shared" ref="BH151" si="31">IF(U151="zníž. prenesená",N151,0)</f>
        <v>0</v>
      </c>
      <c r="BI151" s="143">
        <f t="shared" ref="BI151" si="32">IF(U151="nulová",N151,0)</f>
        <v>0</v>
      </c>
      <c r="BJ151" s="19" t="s">
        <v>272</v>
      </c>
      <c r="BK151" s="143">
        <f t="shared" ref="BK151" si="33">ROUND(L151*K151,2)</f>
        <v>0</v>
      </c>
      <c r="BL151" s="19" t="s">
        <v>518</v>
      </c>
      <c r="BM151" s="19" t="s">
        <v>494</v>
      </c>
    </row>
    <row r="152" spans="2:65" s="1" customFormat="1" ht="21.6" customHeight="1">
      <c r="B152" s="134"/>
      <c r="C152" s="163" t="s">
        <v>4211</v>
      </c>
      <c r="D152" s="163" t="s">
        <v>268</v>
      </c>
      <c r="E152" s="164" t="s">
        <v>4197</v>
      </c>
      <c r="F152" s="240" t="s">
        <v>4214</v>
      </c>
      <c r="G152" s="240"/>
      <c r="H152" s="240"/>
      <c r="I152" s="240"/>
      <c r="J152" s="165" t="s">
        <v>271</v>
      </c>
      <c r="K152" s="166">
        <v>5</v>
      </c>
      <c r="L152" s="241"/>
      <c r="M152" s="241"/>
      <c r="N152" s="241">
        <f t="shared" si="10"/>
        <v>0</v>
      </c>
      <c r="O152" s="241"/>
      <c r="P152" s="241"/>
      <c r="Q152" s="241"/>
      <c r="R152" s="139"/>
      <c r="T152" s="140" t="s">
        <v>5</v>
      </c>
      <c r="U152" s="38" t="s">
        <v>42</v>
      </c>
      <c r="V152" s="141">
        <v>0</v>
      </c>
      <c r="W152" s="141">
        <f t="shared" si="11"/>
        <v>0</v>
      </c>
      <c r="X152" s="141">
        <v>0</v>
      </c>
      <c r="Y152" s="141">
        <f t="shared" si="12"/>
        <v>0</v>
      </c>
      <c r="Z152" s="141">
        <v>0</v>
      </c>
      <c r="AA152" s="142">
        <f t="shared" si="13"/>
        <v>0</v>
      </c>
      <c r="AR152" s="19" t="s">
        <v>518</v>
      </c>
      <c r="AT152" s="19" t="s">
        <v>268</v>
      </c>
      <c r="AU152" s="19" t="s">
        <v>277</v>
      </c>
      <c r="AY152" s="19" t="s">
        <v>267</v>
      </c>
      <c r="BE152" s="143">
        <f t="shared" si="14"/>
        <v>0</v>
      </c>
      <c r="BF152" s="143">
        <f t="shared" si="15"/>
        <v>0</v>
      </c>
      <c r="BG152" s="143">
        <f t="shared" si="16"/>
        <v>0</v>
      </c>
      <c r="BH152" s="143">
        <f t="shared" si="17"/>
        <v>0</v>
      </c>
      <c r="BI152" s="143">
        <f t="shared" si="18"/>
        <v>0</v>
      </c>
      <c r="BJ152" s="19" t="s">
        <v>102</v>
      </c>
      <c r="BK152" s="143">
        <f t="shared" si="19"/>
        <v>0</v>
      </c>
      <c r="BL152" s="19" t="s">
        <v>518</v>
      </c>
      <c r="BM152" s="19" t="s">
        <v>502</v>
      </c>
    </row>
    <row r="153" spans="2:65" s="10" customFormat="1" ht="22.35" customHeight="1">
      <c r="B153" s="124"/>
      <c r="D153" s="133" t="s">
        <v>4120</v>
      </c>
      <c r="E153" s="133"/>
      <c r="F153" s="133"/>
      <c r="G153" s="133"/>
      <c r="H153" s="133"/>
      <c r="I153" s="133"/>
      <c r="J153" s="133"/>
      <c r="K153" s="133"/>
      <c r="L153" s="133"/>
      <c r="M153" s="133"/>
      <c r="N153" s="208">
        <f>BK153</f>
        <v>0</v>
      </c>
      <c r="O153" s="209"/>
      <c r="P153" s="209"/>
      <c r="Q153" s="209"/>
      <c r="R153" s="126"/>
      <c r="T153" s="127"/>
      <c r="W153" s="128">
        <f>SUM(W154:W157)</f>
        <v>0</v>
      </c>
      <c r="Y153" s="128">
        <f>SUM(Y154:Y157)</f>
        <v>0</v>
      </c>
      <c r="AA153" s="129">
        <f>SUM(AA154:AA157)</f>
        <v>0</v>
      </c>
      <c r="AR153" s="130" t="s">
        <v>277</v>
      </c>
      <c r="AT153" s="131" t="s">
        <v>74</v>
      </c>
      <c r="AU153" s="131" t="s">
        <v>102</v>
      </c>
      <c r="AY153" s="130" t="s">
        <v>267</v>
      </c>
      <c r="BK153" s="132">
        <f>SUM(BK154:BK157)</f>
        <v>0</v>
      </c>
    </row>
    <row r="154" spans="2:65" s="1" customFormat="1" ht="16.5" customHeight="1">
      <c r="B154" s="134"/>
      <c r="C154" s="135" t="s">
        <v>388</v>
      </c>
      <c r="D154" s="135" t="s">
        <v>268</v>
      </c>
      <c r="E154" s="136" t="s">
        <v>4167</v>
      </c>
      <c r="F154" s="219" t="s">
        <v>4023</v>
      </c>
      <c r="G154" s="219"/>
      <c r="H154" s="219"/>
      <c r="I154" s="219"/>
      <c r="J154" s="137" t="s">
        <v>374</v>
      </c>
      <c r="K154" s="138">
        <v>1</v>
      </c>
      <c r="L154" s="220"/>
      <c r="M154" s="220"/>
      <c r="N154" s="220">
        <f>ROUND(L154*K154,2)</f>
        <v>0</v>
      </c>
      <c r="O154" s="220"/>
      <c r="P154" s="220"/>
      <c r="Q154" s="220"/>
      <c r="R154" s="139"/>
      <c r="T154" s="140" t="s">
        <v>5</v>
      </c>
      <c r="U154" s="38" t="s">
        <v>42</v>
      </c>
      <c r="V154" s="141">
        <v>0</v>
      </c>
      <c r="W154" s="141">
        <f>V154*K154</f>
        <v>0</v>
      </c>
      <c r="X154" s="141">
        <v>0</v>
      </c>
      <c r="Y154" s="141">
        <f>X154*K154</f>
        <v>0</v>
      </c>
      <c r="Z154" s="141">
        <v>0</v>
      </c>
      <c r="AA154" s="142">
        <f>Z154*K154</f>
        <v>0</v>
      </c>
      <c r="AR154" s="19" t="s">
        <v>1909</v>
      </c>
      <c r="AT154" s="19" t="s">
        <v>268</v>
      </c>
      <c r="AU154" s="19" t="s">
        <v>277</v>
      </c>
      <c r="AY154" s="19" t="s">
        <v>267</v>
      </c>
      <c r="BE154" s="143">
        <f>IF(U154="základná",N154,0)</f>
        <v>0</v>
      </c>
      <c r="BF154" s="143">
        <f>IF(U154="znížená",N154,0)</f>
        <v>0</v>
      </c>
      <c r="BG154" s="143">
        <f>IF(U154="zákl. prenesená",N154,0)</f>
        <v>0</v>
      </c>
      <c r="BH154" s="143">
        <f>IF(U154="zníž. prenesená",N154,0)</f>
        <v>0</v>
      </c>
      <c r="BI154" s="143">
        <f>IF(U154="nulová",N154,0)</f>
        <v>0</v>
      </c>
      <c r="BJ154" s="19" t="s">
        <v>102</v>
      </c>
      <c r="BK154" s="143">
        <f>ROUND(L154*K154,2)</f>
        <v>0</v>
      </c>
      <c r="BL154" s="19" t="s">
        <v>1909</v>
      </c>
      <c r="BM154" s="19" t="s">
        <v>510</v>
      </c>
    </row>
    <row r="155" spans="2:65" s="1" customFormat="1" ht="25.5" customHeight="1">
      <c r="B155" s="134"/>
      <c r="C155" s="135" t="s">
        <v>392</v>
      </c>
      <c r="D155" s="135" t="s">
        <v>268</v>
      </c>
      <c r="E155" s="136" t="s">
        <v>4168</v>
      </c>
      <c r="F155" s="219" t="s">
        <v>4025</v>
      </c>
      <c r="G155" s="219"/>
      <c r="H155" s="219"/>
      <c r="I155" s="219"/>
      <c r="J155" s="137" t="s">
        <v>374</v>
      </c>
      <c r="K155" s="138">
        <v>1</v>
      </c>
      <c r="L155" s="220"/>
      <c r="M155" s="220"/>
      <c r="N155" s="220">
        <f>ROUND(L155*K155,2)</f>
        <v>0</v>
      </c>
      <c r="O155" s="220"/>
      <c r="P155" s="220"/>
      <c r="Q155" s="220"/>
      <c r="R155" s="139"/>
      <c r="T155" s="140" t="s">
        <v>5</v>
      </c>
      <c r="U155" s="38" t="s">
        <v>42</v>
      </c>
      <c r="V155" s="141">
        <v>0</v>
      </c>
      <c r="W155" s="141">
        <f>V155*K155</f>
        <v>0</v>
      </c>
      <c r="X155" s="141">
        <v>0</v>
      </c>
      <c r="Y155" s="141">
        <f>X155*K155</f>
        <v>0</v>
      </c>
      <c r="Z155" s="141">
        <v>0</v>
      </c>
      <c r="AA155" s="142">
        <f>Z155*K155</f>
        <v>0</v>
      </c>
      <c r="AR155" s="19" t="s">
        <v>1909</v>
      </c>
      <c r="AT155" s="19" t="s">
        <v>268</v>
      </c>
      <c r="AU155" s="19" t="s">
        <v>277</v>
      </c>
      <c r="AY155" s="19" t="s">
        <v>267</v>
      </c>
      <c r="BE155" s="143">
        <f>IF(U155="základná",N155,0)</f>
        <v>0</v>
      </c>
      <c r="BF155" s="143">
        <f>IF(U155="znížená",N155,0)</f>
        <v>0</v>
      </c>
      <c r="BG155" s="143">
        <f>IF(U155="zákl. prenesená",N155,0)</f>
        <v>0</v>
      </c>
      <c r="BH155" s="143">
        <f>IF(U155="zníž. prenesená",N155,0)</f>
        <v>0</v>
      </c>
      <c r="BI155" s="143">
        <f>IF(U155="nulová",N155,0)</f>
        <v>0</v>
      </c>
      <c r="BJ155" s="19" t="s">
        <v>102</v>
      </c>
      <c r="BK155" s="143">
        <f>ROUND(L155*K155,2)</f>
        <v>0</v>
      </c>
      <c r="BL155" s="19" t="s">
        <v>1909</v>
      </c>
      <c r="BM155" s="19" t="s">
        <v>518</v>
      </c>
    </row>
    <row r="156" spans="2:65" s="1" customFormat="1" ht="16.5" customHeight="1">
      <c r="B156" s="134"/>
      <c r="C156" s="163" t="s">
        <v>396</v>
      </c>
      <c r="D156" s="163" t="s">
        <v>268</v>
      </c>
      <c r="E156" s="164" t="s">
        <v>4169</v>
      </c>
      <c r="F156" s="240" t="s">
        <v>4215</v>
      </c>
      <c r="G156" s="240"/>
      <c r="H156" s="240"/>
      <c r="I156" s="240"/>
      <c r="J156" s="165" t="s">
        <v>1908</v>
      </c>
      <c r="K156" s="166">
        <v>8</v>
      </c>
      <c r="L156" s="241"/>
      <c r="M156" s="241"/>
      <c r="N156" s="241">
        <f>ROUND(L156*K156,2)</f>
        <v>0</v>
      </c>
      <c r="O156" s="241"/>
      <c r="P156" s="241"/>
      <c r="Q156" s="241"/>
      <c r="R156" s="139"/>
      <c r="T156" s="140" t="s">
        <v>5</v>
      </c>
      <c r="U156" s="38" t="s">
        <v>42</v>
      </c>
      <c r="V156" s="141">
        <v>0</v>
      </c>
      <c r="W156" s="141">
        <f>V156*K156</f>
        <v>0</v>
      </c>
      <c r="X156" s="141">
        <v>0</v>
      </c>
      <c r="Y156" s="141">
        <f>X156*K156</f>
        <v>0</v>
      </c>
      <c r="Z156" s="141">
        <v>0</v>
      </c>
      <c r="AA156" s="142">
        <f>Z156*K156</f>
        <v>0</v>
      </c>
      <c r="AR156" s="19" t="s">
        <v>1909</v>
      </c>
      <c r="AT156" s="19" t="s">
        <v>268</v>
      </c>
      <c r="AU156" s="19" t="s">
        <v>277</v>
      </c>
      <c r="AY156" s="19" t="s">
        <v>267</v>
      </c>
      <c r="BE156" s="143">
        <f>IF(U156="základná",N156,0)</f>
        <v>0</v>
      </c>
      <c r="BF156" s="143">
        <f>IF(U156="znížená",N156,0)</f>
        <v>0</v>
      </c>
      <c r="BG156" s="143">
        <f>IF(U156="zákl. prenesená",N156,0)</f>
        <v>0</v>
      </c>
      <c r="BH156" s="143">
        <f>IF(U156="zníž. prenesená",N156,0)</f>
        <v>0</v>
      </c>
      <c r="BI156" s="143">
        <f>IF(U156="nulová",N156,0)</f>
        <v>0</v>
      </c>
      <c r="BJ156" s="19" t="s">
        <v>102</v>
      </c>
      <c r="BK156" s="143">
        <f>ROUND(L156*K156,2)</f>
        <v>0</v>
      </c>
      <c r="BL156" s="19" t="s">
        <v>1909</v>
      </c>
      <c r="BM156" s="19" t="s">
        <v>4170</v>
      </c>
    </row>
    <row r="157" spans="2:65" s="1" customFormat="1" ht="16.5" customHeight="1">
      <c r="B157" s="134"/>
      <c r="C157" s="163" t="s">
        <v>400</v>
      </c>
      <c r="D157" s="163" t="s">
        <v>268</v>
      </c>
      <c r="E157" s="164" t="s">
        <v>4171</v>
      </c>
      <c r="F157" s="240" t="s">
        <v>4216</v>
      </c>
      <c r="G157" s="240"/>
      <c r="H157" s="240"/>
      <c r="I157" s="240"/>
      <c r="J157" s="165" t="s">
        <v>1908</v>
      </c>
      <c r="K157" s="166">
        <v>10</v>
      </c>
      <c r="L157" s="241"/>
      <c r="M157" s="241"/>
      <c r="N157" s="241">
        <f>ROUND(L157*K157,2)</f>
        <v>0</v>
      </c>
      <c r="O157" s="241"/>
      <c r="P157" s="241"/>
      <c r="Q157" s="241"/>
      <c r="R157" s="139"/>
      <c r="T157" s="140" t="s">
        <v>5</v>
      </c>
      <c r="U157" s="148" t="s">
        <v>42</v>
      </c>
      <c r="V157" s="149">
        <v>0</v>
      </c>
      <c r="W157" s="149">
        <f>V157*K157</f>
        <v>0</v>
      </c>
      <c r="X157" s="149">
        <v>0</v>
      </c>
      <c r="Y157" s="149">
        <f>X157*K157</f>
        <v>0</v>
      </c>
      <c r="Z157" s="149">
        <v>0</v>
      </c>
      <c r="AA157" s="150">
        <f>Z157*K157</f>
        <v>0</v>
      </c>
      <c r="AR157" s="19" t="s">
        <v>1909</v>
      </c>
      <c r="AT157" s="19" t="s">
        <v>268</v>
      </c>
      <c r="AU157" s="19" t="s">
        <v>277</v>
      </c>
      <c r="AY157" s="19" t="s">
        <v>267</v>
      </c>
      <c r="BE157" s="143">
        <f>IF(U157="základná",N157,0)</f>
        <v>0</v>
      </c>
      <c r="BF157" s="143">
        <f>IF(U157="znížená",N157,0)</f>
        <v>0</v>
      </c>
      <c r="BG157" s="143">
        <f>IF(U157="zákl. prenesená",N157,0)</f>
        <v>0</v>
      </c>
      <c r="BH157" s="143">
        <f>IF(U157="zníž. prenesená",N157,0)</f>
        <v>0</v>
      </c>
      <c r="BI157" s="143">
        <f>IF(U157="nulová",N157,0)</f>
        <v>0</v>
      </c>
      <c r="BJ157" s="19" t="s">
        <v>102</v>
      </c>
      <c r="BK157" s="143">
        <f>ROUND(L157*K157,2)</f>
        <v>0</v>
      </c>
      <c r="BL157" s="19" t="s">
        <v>1909</v>
      </c>
      <c r="BM157" s="19" t="s">
        <v>4172</v>
      </c>
    </row>
    <row r="158" spans="2:65" s="1" customFormat="1" ht="6.95" customHeight="1">
      <c r="B158" s="53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5"/>
    </row>
  </sheetData>
  <mergeCells count="172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L149:M149"/>
    <mergeCell ref="N149:Q149"/>
    <mergeCell ref="F152:I152"/>
    <mergeCell ref="L152:M152"/>
    <mergeCell ref="N152:Q152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50:I150"/>
    <mergeCell ref="L150:M150"/>
    <mergeCell ref="N150:Q150"/>
    <mergeCell ref="F151:I151"/>
    <mergeCell ref="L151:M151"/>
    <mergeCell ref="N151:Q151"/>
    <mergeCell ref="H1:K1"/>
    <mergeCell ref="S2:AC2"/>
    <mergeCell ref="F157:I157"/>
    <mergeCell ref="L157:M157"/>
    <mergeCell ref="N157:Q157"/>
    <mergeCell ref="N116:Q116"/>
    <mergeCell ref="N117:Q117"/>
    <mergeCell ref="N118:Q118"/>
    <mergeCell ref="N119:Q119"/>
    <mergeCell ref="N133:Q13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48:I148"/>
    <mergeCell ref="L148:M148"/>
    <mergeCell ref="N148:Q148"/>
    <mergeCell ref="F149:I149"/>
  </mergeCells>
  <hyperlinks>
    <hyperlink ref="F1:G1" location="C2" display="1) Krycí list rozpočtu"/>
    <hyperlink ref="H1:K1" location="C87" display="2) Rekapitulácia rozpočtu"/>
    <hyperlink ref="L1" location="C115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N144"/>
  <sheetViews>
    <sheetView showGridLines="0" workbookViewId="0">
      <pane ySplit="1" topLeftCell="A2" activePane="bottomLeft" state="frozen"/>
      <selection pane="bottomLeft" activeCell="F8" sqref="F8:P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47" width="9.33203125" hidden="1" customWidth="1"/>
    <col min="48" max="51" width="9.33203125" customWidth="1"/>
    <col min="52" max="65" width="9.33203125" hidden="1" customWidth="1"/>
    <col min="66" max="66" width="0" hidden="1" customWidth="1"/>
  </cols>
  <sheetData>
    <row r="1" spans="1:66" ht="21.75" customHeight="1">
      <c r="A1" s="16"/>
      <c r="B1" s="13"/>
      <c r="C1" s="13"/>
      <c r="D1" s="14" t="s">
        <v>1</v>
      </c>
      <c r="E1" s="13"/>
      <c r="F1" s="15" t="s">
        <v>210</v>
      </c>
      <c r="G1" s="15"/>
      <c r="H1" s="214" t="s">
        <v>211</v>
      </c>
      <c r="I1" s="214"/>
      <c r="J1" s="214"/>
      <c r="K1" s="214"/>
      <c r="L1" s="15" t="s">
        <v>212</v>
      </c>
      <c r="M1" s="13"/>
      <c r="N1" s="13"/>
      <c r="O1" s="14" t="s">
        <v>213</v>
      </c>
      <c r="P1" s="13"/>
      <c r="Q1" s="13"/>
      <c r="R1" s="13"/>
      <c r="S1" s="15" t="s">
        <v>214</v>
      </c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170" t="s">
        <v>8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T2" s="19" t="s">
        <v>205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75</v>
      </c>
    </row>
    <row r="4" spans="1:66" ht="36.950000000000003" customHeight="1">
      <c r="B4" s="23"/>
      <c r="C4" s="191" t="s">
        <v>215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24"/>
      <c r="T4" s="18" t="s">
        <v>12</v>
      </c>
      <c r="AT4" s="19" t="s">
        <v>6</v>
      </c>
    </row>
    <row r="5" spans="1:66" ht="6.95" customHeight="1">
      <c r="B5" s="23"/>
      <c r="R5" s="24"/>
    </row>
    <row r="6" spans="1:66" ht="25.35" customHeight="1">
      <c r="B6" s="23"/>
      <c r="D6" s="28" t="s">
        <v>16</v>
      </c>
      <c r="F6" s="226" t="str">
        <f>'Rekapitulácia stavby'!K6</f>
        <v>Modernizácia pracovísk akútnej zdravotnej starostlivosti Gynekologicko - pôrodníckeho oddelenia v Nemocnici Krompachy</v>
      </c>
      <c r="G6" s="227"/>
      <c r="H6" s="227"/>
      <c r="I6" s="227"/>
      <c r="J6" s="227"/>
      <c r="K6" s="227"/>
      <c r="L6" s="227"/>
      <c r="M6" s="227"/>
      <c r="N6" s="227"/>
      <c r="O6" s="227"/>
      <c r="P6" s="227"/>
      <c r="R6" s="24"/>
    </row>
    <row r="7" spans="1:66" ht="25.35" customHeight="1">
      <c r="B7" s="23"/>
      <c r="D7" s="28" t="s">
        <v>216</v>
      </c>
      <c r="F7" s="226" t="s">
        <v>3576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R7" s="24"/>
    </row>
    <row r="8" spans="1:66" s="1" customFormat="1" ht="32.85" customHeight="1">
      <c r="B8" s="31"/>
      <c r="D8" s="27" t="s">
        <v>2969</v>
      </c>
      <c r="F8" s="203" t="s">
        <v>4173</v>
      </c>
      <c r="G8" s="225"/>
      <c r="H8" s="225"/>
      <c r="I8" s="225"/>
      <c r="J8" s="225"/>
      <c r="K8" s="225"/>
      <c r="L8" s="225"/>
      <c r="M8" s="225"/>
      <c r="N8" s="225"/>
      <c r="O8" s="225"/>
      <c r="P8" s="225"/>
      <c r="R8" s="32"/>
    </row>
    <row r="9" spans="1:66" s="1" customFormat="1" ht="14.45" customHeight="1">
      <c r="B9" s="31"/>
      <c r="D9" s="28" t="s">
        <v>18</v>
      </c>
      <c r="F9" s="26" t="s">
        <v>5</v>
      </c>
      <c r="M9" s="28" t="s">
        <v>19</v>
      </c>
      <c r="O9" s="26" t="s">
        <v>5</v>
      </c>
      <c r="R9" s="32"/>
    </row>
    <row r="10" spans="1:66" s="1" customFormat="1" ht="14.45" customHeight="1">
      <c r="B10" s="31"/>
      <c r="D10" s="28" t="s">
        <v>20</v>
      </c>
      <c r="F10" s="26" t="s">
        <v>21</v>
      </c>
      <c r="M10" s="28" t="s">
        <v>22</v>
      </c>
      <c r="O10" s="228" t="str">
        <f>'Rekapitulácia stavby'!AN8</f>
        <v>15. 5. 2018</v>
      </c>
      <c r="P10" s="228"/>
      <c r="R10" s="32"/>
    </row>
    <row r="11" spans="1:66" s="1" customFormat="1" ht="10.9" customHeight="1">
      <c r="B11" s="31"/>
      <c r="R11" s="32"/>
    </row>
    <row r="12" spans="1:66" s="1" customFormat="1" ht="14.45" customHeight="1">
      <c r="B12" s="31"/>
      <c r="D12" s="28" t="s">
        <v>24</v>
      </c>
      <c r="M12" s="28" t="s">
        <v>25</v>
      </c>
      <c r="O12" s="202" t="s">
        <v>5</v>
      </c>
      <c r="P12" s="202"/>
      <c r="R12" s="32"/>
    </row>
    <row r="13" spans="1:66" s="1" customFormat="1" ht="18" customHeight="1">
      <c r="B13" s="31"/>
      <c r="E13" s="26" t="s">
        <v>26</v>
      </c>
      <c r="M13" s="28" t="s">
        <v>27</v>
      </c>
      <c r="O13" s="202" t="s">
        <v>5</v>
      </c>
      <c r="P13" s="202"/>
      <c r="R13" s="32"/>
    </row>
    <row r="14" spans="1:66" s="1" customFormat="1" ht="6.95" customHeight="1">
      <c r="B14" s="31"/>
      <c r="R14" s="32"/>
    </row>
    <row r="15" spans="1:66" s="1" customFormat="1" ht="14.45" customHeight="1">
      <c r="B15" s="31"/>
      <c r="D15" s="28" t="s">
        <v>28</v>
      </c>
      <c r="M15" s="28" t="s">
        <v>25</v>
      </c>
      <c r="O15" s="202" t="s">
        <v>5</v>
      </c>
      <c r="P15" s="202"/>
      <c r="R15" s="32"/>
    </row>
    <row r="16" spans="1:66" s="1" customFormat="1" ht="18" customHeight="1">
      <c r="B16" s="31"/>
      <c r="E16" s="26" t="s">
        <v>29</v>
      </c>
      <c r="M16" s="28" t="s">
        <v>27</v>
      </c>
      <c r="O16" s="202" t="s">
        <v>5</v>
      </c>
      <c r="P16" s="202"/>
      <c r="R16" s="32"/>
    </row>
    <row r="17" spans="2:18" s="1" customFormat="1" ht="6.95" customHeight="1">
      <c r="B17" s="31"/>
      <c r="R17" s="32"/>
    </row>
    <row r="18" spans="2:18" s="1" customFormat="1" ht="14.45" customHeight="1">
      <c r="B18" s="31"/>
      <c r="D18" s="28" t="s">
        <v>30</v>
      </c>
      <c r="M18" s="28" t="s">
        <v>25</v>
      </c>
      <c r="O18" s="202" t="s">
        <v>5</v>
      </c>
      <c r="P18" s="202"/>
      <c r="R18" s="32"/>
    </row>
    <row r="19" spans="2:18" s="1" customFormat="1" ht="18" customHeight="1">
      <c r="B19" s="31"/>
      <c r="E19" s="26" t="s">
        <v>31</v>
      </c>
      <c r="M19" s="28" t="s">
        <v>27</v>
      </c>
      <c r="O19" s="202" t="s">
        <v>5</v>
      </c>
      <c r="P19" s="202"/>
      <c r="R19" s="32"/>
    </row>
    <row r="20" spans="2:18" s="1" customFormat="1" ht="6.95" customHeight="1">
      <c r="B20" s="31"/>
      <c r="R20" s="32"/>
    </row>
    <row r="21" spans="2:18" s="1" customFormat="1" ht="14.45" customHeight="1">
      <c r="B21" s="31"/>
      <c r="D21" s="28" t="s">
        <v>33</v>
      </c>
      <c r="M21" s="28" t="s">
        <v>25</v>
      </c>
      <c r="O21" s="202" t="str">
        <f>IF('Rekapitulácia stavby'!AN19="","",'Rekapitulácia stavby'!AN19)</f>
        <v/>
      </c>
      <c r="P21" s="202"/>
      <c r="R21" s="32"/>
    </row>
    <row r="22" spans="2:18" s="1" customFormat="1" ht="18" customHeight="1">
      <c r="B22" s="31"/>
      <c r="E22" s="26" t="str">
        <f>IF('Rekapitulácia stavby'!E20="","",'Rekapitulácia stavby'!E20)</f>
        <v xml:space="preserve"> </v>
      </c>
      <c r="M22" s="28" t="s">
        <v>27</v>
      </c>
      <c r="O22" s="202" t="str">
        <f>IF('Rekapitulácia stavby'!AN20="","",'Rekapitulácia stavby'!AN20)</f>
        <v/>
      </c>
      <c r="P22" s="202"/>
      <c r="R22" s="32"/>
    </row>
    <row r="23" spans="2:18" s="1" customFormat="1" ht="6.95" customHeight="1">
      <c r="B23" s="31"/>
      <c r="R23" s="32"/>
    </row>
    <row r="24" spans="2:18" s="1" customFormat="1" ht="14.45" customHeight="1">
      <c r="B24" s="31"/>
      <c r="D24" s="28" t="s">
        <v>35</v>
      </c>
      <c r="R24" s="32"/>
    </row>
    <row r="25" spans="2:18" s="1" customFormat="1" ht="16.5" customHeight="1">
      <c r="B25" s="31"/>
      <c r="E25" s="204" t="s">
        <v>5</v>
      </c>
      <c r="F25" s="204"/>
      <c r="G25" s="204"/>
      <c r="H25" s="204"/>
      <c r="I25" s="204"/>
      <c r="J25" s="204"/>
      <c r="K25" s="204"/>
      <c r="L25" s="204"/>
      <c r="R25" s="32"/>
    </row>
    <row r="26" spans="2:18" s="1" customFormat="1" ht="6.95" customHeight="1">
      <c r="B26" s="31"/>
      <c r="R26" s="32"/>
    </row>
    <row r="27" spans="2:18" s="1" customFormat="1" ht="6.95" customHeight="1">
      <c r="B27" s="31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R27" s="32"/>
    </row>
    <row r="28" spans="2:18" s="1" customFormat="1" ht="14.45" customHeight="1">
      <c r="B28" s="31"/>
      <c r="D28" s="95" t="s">
        <v>218</v>
      </c>
      <c r="M28" s="205">
        <f>N89</f>
        <v>0</v>
      </c>
      <c r="N28" s="205"/>
      <c r="O28" s="205"/>
      <c r="P28" s="205"/>
      <c r="R28" s="32"/>
    </row>
    <row r="29" spans="2:18" s="1" customFormat="1" ht="14.45" customHeight="1">
      <c r="B29" s="31"/>
      <c r="D29" s="30" t="s">
        <v>219</v>
      </c>
      <c r="M29" s="205">
        <f>N96</f>
        <v>0</v>
      </c>
      <c r="N29" s="205"/>
      <c r="O29" s="205"/>
      <c r="P29" s="205"/>
      <c r="R29" s="32"/>
    </row>
    <row r="30" spans="2:18" s="1" customFormat="1" ht="6.95" customHeight="1">
      <c r="B30" s="31"/>
      <c r="R30" s="32"/>
    </row>
    <row r="31" spans="2:18" s="1" customFormat="1" ht="25.35" customHeight="1">
      <c r="B31" s="31"/>
      <c r="D31" s="103" t="s">
        <v>38</v>
      </c>
      <c r="M31" s="237">
        <f>ROUND(M28+M29,2)</f>
        <v>0</v>
      </c>
      <c r="N31" s="225"/>
      <c r="O31" s="225"/>
      <c r="P31" s="225"/>
      <c r="R31" s="32"/>
    </row>
    <row r="32" spans="2:18" s="1" customFormat="1" ht="6.95" customHeight="1">
      <c r="B32" s="31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R32" s="32"/>
    </row>
    <row r="33" spans="2:18" s="1" customFormat="1" ht="14.45" customHeight="1">
      <c r="B33" s="31"/>
      <c r="D33" s="36" t="s">
        <v>39</v>
      </c>
      <c r="E33" s="36" t="s">
        <v>40</v>
      </c>
      <c r="F33" s="37">
        <v>0.2</v>
      </c>
      <c r="G33" s="104" t="s">
        <v>41</v>
      </c>
      <c r="H33" s="234">
        <f>ROUND((SUM(BE96:BE97)+SUM(BE116:BE143)), 2)</f>
        <v>0</v>
      </c>
      <c r="I33" s="225"/>
      <c r="J33" s="225"/>
      <c r="M33" s="234">
        <f>ROUND(ROUND((SUM(BE96:BE97)+SUM(BE116:BE143)), 2)*F33, 2)</f>
        <v>0</v>
      </c>
      <c r="N33" s="225"/>
      <c r="O33" s="225"/>
      <c r="P33" s="225"/>
      <c r="R33" s="32"/>
    </row>
    <row r="34" spans="2:18" s="1" customFormat="1" ht="14.45" customHeight="1">
      <c r="B34" s="31"/>
      <c r="E34" s="36" t="s">
        <v>42</v>
      </c>
      <c r="F34" s="37">
        <v>0.2</v>
      </c>
      <c r="G34" s="104" t="s">
        <v>41</v>
      </c>
      <c r="H34" s="234">
        <f>M31</f>
        <v>0</v>
      </c>
      <c r="I34" s="225"/>
      <c r="J34" s="225"/>
      <c r="M34" s="234">
        <f>H34*0.2</f>
        <v>0</v>
      </c>
      <c r="N34" s="225"/>
      <c r="O34" s="225"/>
      <c r="P34" s="225"/>
      <c r="R34" s="32"/>
    </row>
    <row r="35" spans="2:18" s="1" customFormat="1" ht="14.45" hidden="1" customHeight="1">
      <c r="B35" s="31"/>
      <c r="E35" s="36" t="s">
        <v>43</v>
      </c>
      <c r="F35" s="37">
        <v>0.2</v>
      </c>
      <c r="G35" s="104" t="s">
        <v>41</v>
      </c>
      <c r="H35" s="234">
        <f>ROUND((SUM(BG96:BG97)+SUM(BG116:BG143)), 2)</f>
        <v>0</v>
      </c>
      <c r="I35" s="225"/>
      <c r="J35" s="225"/>
      <c r="M35" s="234">
        <v>0</v>
      </c>
      <c r="N35" s="225"/>
      <c r="O35" s="225"/>
      <c r="P35" s="225"/>
      <c r="R35" s="32"/>
    </row>
    <row r="36" spans="2:18" s="1" customFormat="1" ht="14.45" hidden="1" customHeight="1">
      <c r="B36" s="31"/>
      <c r="E36" s="36" t="s">
        <v>44</v>
      </c>
      <c r="F36" s="37">
        <v>0.2</v>
      </c>
      <c r="G36" s="104" t="s">
        <v>41</v>
      </c>
      <c r="H36" s="234">
        <f>ROUND((SUM(BH96:BH97)+SUM(BH116:BH143)), 2)</f>
        <v>0</v>
      </c>
      <c r="I36" s="225"/>
      <c r="J36" s="225"/>
      <c r="M36" s="234">
        <v>0</v>
      </c>
      <c r="N36" s="225"/>
      <c r="O36" s="225"/>
      <c r="P36" s="225"/>
      <c r="R36" s="32"/>
    </row>
    <row r="37" spans="2:18" s="1" customFormat="1" ht="14.45" hidden="1" customHeight="1">
      <c r="B37" s="31"/>
      <c r="E37" s="36" t="s">
        <v>45</v>
      </c>
      <c r="F37" s="37">
        <v>0</v>
      </c>
      <c r="G37" s="104" t="s">
        <v>41</v>
      </c>
      <c r="H37" s="234">
        <f>ROUND((SUM(BI96:BI97)+SUM(BI116:BI143)), 2)</f>
        <v>0</v>
      </c>
      <c r="I37" s="225"/>
      <c r="J37" s="225"/>
      <c r="M37" s="234">
        <v>0</v>
      </c>
      <c r="N37" s="225"/>
      <c r="O37" s="225"/>
      <c r="P37" s="225"/>
      <c r="R37" s="32"/>
    </row>
    <row r="38" spans="2:18" s="1" customFormat="1" ht="6.95" customHeight="1">
      <c r="B38" s="31"/>
      <c r="R38" s="32"/>
    </row>
    <row r="39" spans="2:18" s="1" customFormat="1" ht="25.35" customHeight="1">
      <c r="B39" s="31"/>
      <c r="C39" s="102"/>
      <c r="D39" s="105" t="s">
        <v>46</v>
      </c>
      <c r="E39" s="67"/>
      <c r="F39" s="67"/>
      <c r="G39" s="106" t="s">
        <v>47</v>
      </c>
      <c r="H39" s="107" t="s">
        <v>48</v>
      </c>
      <c r="I39" s="67"/>
      <c r="J39" s="67"/>
      <c r="K39" s="67"/>
      <c r="L39" s="235">
        <f>SUM(M31:M37)</f>
        <v>0</v>
      </c>
      <c r="M39" s="235"/>
      <c r="N39" s="235"/>
      <c r="O39" s="235"/>
      <c r="P39" s="236"/>
      <c r="Q39" s="102"/>
      <c r="R39" s="32"/>
    </row>
    <row r="40" spans="2:18" s="1" customFormat="1" ht="14.45" customHeight="1">
      <c r="B40" s="31"/>
      <c r="R40" s="32"/>
    </row>
    <row r="41" spans="2:18" s="1" customFormat="1" ht="14.45" customHeight="1">
      <c r="B41" s="31"/>
      <c r="R41" s="32"/>
    </row>
    <row r="42" spans="2:18">
      <c r="B42" s="23"/>
      <c r="R42" s="24"/>
    </row>
    <row r="43" spans="2:18">
      <c r="B43" s="23"/>
      <c r="R43" s="24"/>
    </row>
    <row r="44" spans="2:18">
      <c r="B44" s="23"/>
      <c r="R44" s="24"/>
    </row>
    <row r="45" spans="2:18">
      <c r="B45" s="23"/>
      <c r="R45" s="24"/>
    </row>
    <row r="46" spans="2:18">
      <c r="B46" s="23"/>
      <c r="R46" s="24"/>
    </row>
    <row r="47" spans="2:18">
      <c r="B47" s="23"/>
      <c r="R47" s="24"/>
    </row>
    <row r="48" spans="2:18">
      <c r="B48" s="23"/>
      <c r="R48" s="24"/>
    </row>
    <row r="49" spans="2:18">
      <c r="B49" s="23"/>
      <c r="R49" s="24"/>
    </row>
    <row r="50" spans="2:18" s="1" customFormat="1" ht="15">
      <c r="B50" s="31"/>
      <c r="D50" s="44" t="s">
        <v>49</v>
      </c>
      <c r="E50" s="45"/>
      <c r="F50" s="45"/>
      <c r="G50" s="45"/>
      <c r="H50" s="46"/>
      <c r="J50" s="44" t="s">
        <v>50</v>
      </c>
      <c r="K50" s="45"/>
      <c r="L50" s="45"/>
      <c r="M50" s="45"/>
      <c r="N50" s="45"/>
      <c r="O50" s="45"/>
      <c r="P50" s="46"/>
      <c r="R50" s="32"/>
    </row>
    <row r="51" spans="2:18">
      <c r="B51" s="23"/>
      <c r="D51" s="47"/>
      <c r="H51" s="48"/>
      <c r="J51" s="47"/>
      <c r="P51" s="48"/>
      <c r="R51" s="24"/>
    </row>
    <row r="52" spans="2:18">
      <c r="B52" s="23"/>
      <c r="D52" s="47"/>
      <c r="H52" s="48"/>
      <c r="J52" s="47"/>
      <c r="P52" s="48"/>
      <c r="R52" s="24"/>
    </row>
    <row r="53" spans="2:18">
      <c r="B53" s="23"/>
      <c r="D53" s="47"/>
      <c r="H53" s="48"/>
      <c r="J53" s="47"/>
      <c r="P53" s="48"/>
      <c r="R53" s="24"/>
    </row>
    <row r="54" spans="2:18">
      <c r="B54" s="23"/>
      <c r="D54" s="47"/>
      <c r="H54" s="48"/>
      <c r="J54" s="47"/>
      <c r="P54" s="48"/>
      <c r="R54" s="24"/>
    </row>
    <row r="55" spans="2:18">
      <c r="B55" s="23"/>
      <c r="D55" s="47"/>
      <c r="H55" s="48"/>
      <c r="J55" s="47"/>
      <c r="P55" s="48"/>
      <c r="R55" s="24"/>
    </row>
    <row r="56" spans="2:18">
      <c r="B56" s="23"/>
      <c r="D56" s="47"/>
      <c r="H56" s="48"/>
      <c r="J56" s="47"/>
      <c r="P56" s="48"/>
      <c r="R56" s="24"/>
    </row>
    <row r="57" spans="2:18">
      <c r="B57" s="23"/>
      <c r="D57" s="47"/>
      <c r="H57" s="48"/>
      <c r="J57" s="47"/>
      <c r="P57" s="48"/>
      <c r="R57" s="24"/>
    </row>
    <row r="58" spans="2:18">
      <c r="B58" s="23"/>
      <c r="D58" s="47"/>
      <c r="H58" s="48"/>
      <c r="J58" s="47"/>
      <c r="P58" s="48"/>
      <c r="R58" s="24"/>
    </row>
    <row r="59" spans="2:18" s="1" customFormat="1" ht="15">
      <c r="B59" s="31"/>
      <c r="D59" s="49" t="s">
        <v>51</v>
      </c>
      <c r="E59" s="50"/>
      <c r="F59" s="50"/>
      <c r="G59" s="51" t="s">
        <v>52</v>
      </c>
      <c r="H59" s="52"/>
      <c r="J59" s="49" t="s">
        <v>51</v>
      </c>
      <c r="K59" s="50"/>
      <c r="L59" s="50"/>
      <c r="M59" s="50"/>
      <c r="N59" s="51" t="s">
        <v>52</v>
      </c>
      <c r="O59" s="50"/>
      <c r="P59" s="52"/>
      <c r="R59" s="32"/>
    </row>
    <row r="60" spans="2:18">
      <c r="B60" s="23"/>
      <c r="R60" s="24"/>
    </row>
    <row r="61" spans="2:18" s="1" customFormat="1" ht="15">
      <c r="B61" s="31"/>
      <c r="D61" s="44" t="s">
        <v>53</v>
      </c>
      <c r="E61" s="45"/>
      <c r="F61" s="45"/>
      <c r="G61" s="45"/>
      <c r="H61" s="46"/>
      <c r="J61" s="44" t="s">
        <v>54</v>
      </c>
      <c r="K61" s="45"/>
      <c r="L61" s="45"/>
      <c r="M61" s="45"/>
      <c r="N61" s="45"/>
      <c r="O61" s="45"/>
      <c r="P61" s="46"/>
      <c r="R61" s="32"/>
    </row>
    <row r="62" spans="2:18">
      <c r="B62" s="23"/>
      <c r="D62" s="47"/>
      <c r="H62" s="48"/>
      <c r="J62" s="47"/>
      <c r="P62" s="48"/>
      <c r="R62" s="24"/>
    </row>
    <row r="63" spans="2:18">
      <c r="B63" s="23"/>
      <c r="D63" s="47"/>
      <c r="H63" s="48"/>
      <c r="J63" s="47"/>
      <c r="P63" s="48"/>
      <c r="R63" s="24"/>
    </row>
    <row r="64" spans="2:18">
      <c r="B64" s="23"/>
      <c r="D64" s="47"/>
      <c r="H64" s="48"/>
      <c r="J64" s="47"/>
      <c r="P64" s="48"/>
      <c r="R64" s="24"/>
    </row>
    <row r="65" spans="2:18">
      <c r="B65" s="23"/>
      <c r="D65" s="47"/>
      <c r="H65" s="48"/>
      <c r="J65" s="47"/>
      <c r="P65" s="48"/>
      <c r="R65" s="24"/>
    </row>
    <row r="66" spans="2:18">
      <c r="B66" s="23"/>
      <c r="D66" s="47"/>
      <c r="H66" s="48"/>
      <c r="J66" s="47"/>
      <c r="P66" s="48"/>
      <c r="R66" s="24"/>
    </row>
    <row r="67" spans="2:18">
      <c r="B67" s="23"/>
      <c r="D67" s="47"/>
      <c r="H67" s="48"/>
      <c r="J67" s="47"/>
      <c r="P67" s="48"/>
      <c r="R67" s="24"/>
    </row>
    <row r="68" spans="2:18">
      <c r="B68" s="23"/>
      <c r="D68" s="47"/>
      <c r="H68" s="48"/>
      <c r="J68" s="47"/>
      <c r="P68" s="48"/>
      <c r="R68" s="24"/>
    </row>
    <row r="69" spans="2:18">
      <c r="B69" s="23"/>
      <c r="D69" s="47"/>
      <c r="H69" s="48"/>
      <c r="J69" s="47"/>
      <c r="P69" s="48"/>
      <c r="R69" s="24"/>
    </row>
    <row r="70" spans="2:18" s="1" customFormat="1" ht="15">
      <c r="B70" s="31"/>
      <c r="D70" s="49" t="s">
        <v>51</v>
      </c>
      <c r="E70" s="50"/>
      <c r="F70" s="50"/>
      <c r="G70" s="51" t="s">
        <v>52</v>
      </c>
      <c r="H70" s="52"/>
      <c r="J70" s="49" t="s">
        <v>51</v>
      </c>
      <c r="K70" s="50"/>
      <c r="L70" s="50"/>
      <c r="M70" s="50"/>
      <c r="N70" s="51" t="s">
        <v>52</v>
      </c>
      <c r="O70" s="50"/>
      <c r="P70" s="52"/>
      <c r="R70" s="32"/>
    </row>
    <row r="71" spans="2:18" s="1" customFormat="1" ht="14.4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  <row r="75" spans="2:18" s="1" customFormat="1" ht="6.9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/>
    </row>
    <row r="76" spans="2:18" s="1" customFormat="1" ht="36.950000000000003" customHeight="1">
      <c r="B76" s="31"/>
      <c r="C76" s="191" t="s">
        <v>220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2"/>
    </row>
    <row r="77" spans="2:18" s="1" customFormat="1" ht="6.95" customHeight="1">
      <c r="B77" s="31"/>
      <c r="R77" s="32"/>
    </row>
    <row r="78" spans="2:18" s="1" customFormat="1" ht="30" customHeight="1">
      <c r="B78" s="31"/>
      <c r="C78" s="28" t="s">
        <v>16</v>
      </c>
      <c r="F78" s="226" t="str">
        <f>F6</f>
        <v>Modernizácia pracovísk akútnej zdravotnej starostlivosti Gynekologicko - pôrodníckeho oddelenia v Nemocnici Krompachy</v>
      </c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R78" s="32"/>
    </row>
    <row r="79" spans="2:18" ht="30" customHeight="1">
      <c r="B79" s="23"/>
      <c r="C79" s="28" t="s">
        <v>216</v>
      </c>
      <c r="F79" s="226" t="s">
        <v>3576</v>
      </c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R79" s="24"/>
    </row>
    <row r="80" spans="2:18" s="1" customFormat="1" ht="36.950000000000003" customHeight="1">
      <c r="B80" s="31"/>
      <c r="C80" s="62" t="s">
        <v>2969</v>
      </c>
      <c r="F80" s="193" t="str">
        <f>F8</f>
        <v>08.14 - Elektrické zámky  4.Np</v>
      </c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R80" s="32"/>
    </row>
    <row r="81" spans="2:47" s="1" customFormat="1" ht="6.95" customHeight="1">
      <c r="B81" s="31"/>
      <c r="R81" s="32"/>
    </row>
    <row r="82" spans="2:47" s="1" customFormat="1" ht="18" customHeight="1">
      <c r="B82" s="31"/>
      <c r="C82" s="28" t="s">
        <v>20</v>
      </c>
      <c r="F82" s="26" t="str">
        <f>F10</f>
        <v>Nemocnica Krompachy</v>
      </c>
      <c r="K82" s="28" t="s">
        <v>22</v>
      </c>
      <c r="M82" s="228" t="str">
        <f>IF(O10="","",O10)</f>
        <v>15. 5. 2018</v>
      </c>
      <c r="N82" s="228"/>
      <c r="O82" s="228"/>
      <c r="P82" s="228"/>
      <c r="R82" s="32"/>
    </row>
    <row r="83" spans="2:47" s="1" customFormat="1" ht="6.95" customHeight="1">
      <c r="B83" s="31"/>
      <c r="R83" s="32"/>
    </row>
    <row r="84" spans="2:47" s="1" customFormat="1" ht="15">
      <c r="B84" s="31"/>
      <c r="C84" s="28" t="s">
        <v>24</v>
      </c>
      <c r="F84" s="26" t="str">
        <f>E13</f>
        <v xml:space="preserve">Nemocnica Krompachy spol., s.r.o., </v>
      </c>
      <c r="K84" s="28" t="s">
        <v>30</v>
      </c>
      <c r="M84" s="202" t="str">
        <f>E19</f>
        <v>ODYSEA-PROJEKT s.r.o. Košice , Ing Komjáthy L.</v>
      </c>
      <c r="N84" s="202"/>
      <c r="O84" s="202"/>
      <c r="P84" s="202"/>
      <c r="Q84" s="202"/>
      <c r="R84" s="32"/>
    </row>
    <row r="85" spans="2:47" s="1" customFormat="1" ht="14.45" customHeight="1">
      <c r="B85" s="31"/>
      <c r="C85" s="28" t="s">
        <v>28</v>
      </c>
      <c r="F85" s="26" t="str">
        <f>IF(E16="","",E16)</f>
        <v>Výber</v>
      </c>
      <c r="K85" s="28" t="s">
        <v>33</v>
      </c>
      <c r="M85" s="202" t="str">
        <f>E22</f>
        <v xml:space="preserve"> </v>
      </c>
      <c r="N85" s="202"/>
      <c r="O85" s="202"/>
      <c r="P85" s="202"/>
      <c r="Q85" s="202"/>
      <c r="R85" s="32"/>
    </row>
    <row r="86" spans="2:47" s="1" customFormat="1" ht="10.35" customHeight="1">
      <c r="B86" s="31"/>
      <c r="R86" s="32"/>
    </row>
    <row r="87" spans="2:47" s="1" customFormat="1" ht="29.25" customHeight="1">
      <c r="B87" s="31"/>
      <c r="C87" s="232" t="s">
        <v>221</v>
      </c>
      <c r="D87" s="233"/>
      <c r="E87" s="233"/>
      <c r="F87" s="233"/>
      <c r="G87" s="233"/>
      <c r="H87" s="102"/>
      <c r="I87" s="102"/>
      <c r="J87" s="102"/>
      <c r="K87" s="102"/>
      <c r="L87" s="102"/>
      <c r="M87" s="102"/>
      <c r="N87" s="232" t="s">
        <v>222</v>
      </c>
      <c r="O87" s="233"/>
      <c r="P87" s="233"/>
      <c r="Q87" s="233"/>
      <c r="R87" s="32"/>
    </row>
    <row r="88" spans="2:47" s="1" customFormat="1" ht="10.35" customHeight="1">
      <c r="B88" s="31"/>
      <c r="R88" s="32"/>
    </row>
    <row r="89" spans="2:47" s="1" customFormat="1" ht="29.25" customHeight="1">
      <c r="B89" s="31"/>
      <c r="C89" s="108" t="s">
        <v>223</v>
      </c>
      <c r="N89" s="168">
        <f>N116</f>
        <v>0</v>
      </c>
      <c r="O89" s="223"/>
      <c r="P89" s="223"/>
      <c r="Q89" s="223"/>
      <c r="R89" s="32"/>
      <c r="AU89" s="19" t="s">
        <v>224</v>
      </c>
    </row>
    <row r="90" spans="2:47" s="7" customFormat="1" ht="24.95" customHeight="1">
      <c r="B90" s="109"/>
      <c r="D90" s="110" t="s">
        <v>249</v>
      </c>
      <c r="N90" s="218">
        <f>N117</f>
        <v>0</v>
      </c>
      <c r="O90" s="231"/>
      <c r="P90" s="231"/>
      <c r="Q90" s="231"/>
      <c r="R90" s="111"/>
    </row>
    <row r="91" spans="2:47" s="8" customFormat="1" ht="19.899999999999999" customHeight="1">
      <c r="B91" s="112"/>
      <c r="D91" s="113" t="s">
        <v>3569</v>
      </c>
      <c r="N91" s="172">
        <f>N118</f>
        <v>0</v>
      </c>
      <c r="O91" s="173"/>
      <c r="P91" s="173"/>
      <c r="Q91" s="173"/>
      <c r="R91" s="114"/>
    </row>
    <row r="92" spans="2:47" s="8" customFormat="1" ht="14.85" customHeight="1">
      <c r="B92" s="112"/>
      <c r="D92" s="113" t="s">
        <v>4174</v>
      </c>
      <c r="N92" s="172">
        <f>N119</f>
        <v>0</v>
      </c>
      <c r="O92" s="173"/>
      <c r="P92" s="173"/>
      <c r="Q92" s="173"/>
      <c r="R92" s="114"/>
    </row>
    <row r="93" spans="2:47" s="8" customFormat="1" ht="14.85" customHeight="1">
      <c r="B93" s="112"/>
      <c r="D93" s="113" t="s">
        <v>4175</v>
      </c>
      <c r="N93" s="172">
        <f>N125</f>
        <v>0</v>
      </c>
      <c r="O93" s="173"/>
      <c r="P93" s="173"/>
      <c r="Q93" s="173"/>
      <c r="R93" s="114"/>
    </row>
    <row r="94" spans="2:47" s="8" customFormat="1" ht="14.85" customHeight="1">
      <c r="B94" s="112"/>
      <c r="D94" s="113" t="s">
        <v>4176</v>
      </c>
      <c r="N94" s="172">
        <f>N139</f>
        <v>0</v>
      </c>
      <c r="O94" s="173"/>
      <c r="P94" s="173"/>
      <c r="Q94" s="173"/>
      <c r="R94" s="114"/>
    </row>
    <row r="95" spans="2:47" s="1" customFormat="1" ht="21.75" customHeight="1">
      <c r="B95" s="31"/>
      <c r="R95" s="32"/>
    </row>
    <row r="96" spans="2:47" s="1" customFormat="1" ht="29.25" customHeight="1">
      <c r="B96" s="31"/>
      <c r="C96" s="108" t="s">
        <v>252</v>
      </c>
      <c r="N96" s="223">
        <v>0</v>
      </c>
      <c r="O96" s="224"/>
      <c r="P96" s="224"/>
      <c r="Q96" s="224"/>
      <c r="R96" s="32"/>
      <c r="T96" s="115"/>
      <c r="U96" s="116" t="s">
        <v>39</v>
      </c>
    </row>
    <row r="97" spans="2:18" s="1" customFormat="1" ht="18" customHeight="1">
      <c r="B97" s="31"/>
      <c r="R97" s="32"/>
    </row>
    <row r="98" spans="2:18" s="1" customFormat="1" ht="29.25" customHeight="1">
      <c r="B98" s="31"/>
      <c r="C98" s="101" t="s">
        <v>209</v>
      </c>
      <c r="D98" s="102"/>
      <c r="E98" s="102"/>
      <c r="F98" s="102"/>
      <c r="G98" s="102"/>
      <c r="H98" s="102"/>
      <c r="I98" s="102"/>
      <c r="J98" s="102"/>
      <c r="K98" s="102"/>
      <c r="L98" s="169">
        <f>ROUND(SUM(N89+N96),2)</f>
        <v>0</v>
      </c>
      <c r="M98" s="169"/>
      <c r="N98" s="169"/>
      <c r="O98" s="169"/>
      <c r="P98" s="169"/>
      <c r="Q98" s="169"/>
      <c r="R98" s="32"/>
    </row>
    <row r="99" spans="2:18" s="1" customFormat="1" ht="6.95" customHeight="1"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5"/>
    </row>
    <row r="103" spans="2:18" s="1" customFormat="1" ht="6.95" customHeight="1"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8"/>
    </row>
    <row r="104" spans="2:18" s="1" customFormat="1" ht="36.950000000000003" customHeight="1">
      <c r="B104" s="31"/>
      <c r="C104" s="191" t="s">
        <v>253</v>
      </c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32"/>
    </row>
    <row r="105" spans="2:18" s="1" customFormat="1" ht="6.95" customHeight="1">
      <c r="B105" s="31"/>
      <c r="R105" s="32"/>
    </row>
    <row r="106" spans="2:18" s="1" customFormat="1" ht="30" customHeight="1">
      <c r="B106" s="31"/>
      <c r="C106" s="28" t="s">
        <v>16</v>
      </c>
      <c r="F106" s="226" t="str">
        <f>F6</f>
        <v>Modernizácia pracovísk akútnej zdravotnej starostlivosti Gynekologicko - pôrodníckeho oddelenia v Nemocnici Krompachy</v>
      </c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R106" s="32"/>
    </row>
    <row r="107" spans="2:18" ht="30" customHeight="1">
      <c r="B107" s="23"/>
      <c r="C107" s="28" t="s">
        <v>216</v>
      </c>
      <c r="F107" s="226" t="s">
        <v>3576</v>
      </c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R107" s="24"/>
    </row>
    <row r="108" spans="2:18" s="1" customFormat="1" ht="36.950000000000003" customHeight="1">
      <c r="B108" s="31"/>
      <c r="C108" s="62" t="s">
        <v>2969</v>
      </c>
      <c r="F108" s="193" t="str">
        <f>F8</f>
        <v>08.14 - Elektrické zámky  4.Np</v>
      </c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R108" s="32"/>
    </row>
    <row r="109" spans="2:18" s="1" customFormat="1" ht="6.95" customHeight="1">
      <c r="B109" s="31"/>
      <c r="R109" s="32"/>
    </row>
    <row r="110" spans="2:18" s="1" customFormat="1" ht="18" customHeight="1">
      <c r="B110" s="31"/>
      <c r="C110" s="28" t="s">
        <v>20</v>
      </c>
      <c r="F110" s="26" t="str">
        <f>F10</f>
        <v>Nemocnica Krompachy</v>
      </c>
      <c r="K110" s="28" t="s">
        <v>22</v>
      </c>
      <c r="M110" s="228" t="str">
        <f>IF(O10="","",O10)</f>
        <v>15. 5. 2018</v>
      </c>
      <c r="N110" s="228"/>
      <c r="O110" s="228"/>
      <c r="P110" s="228"/>
      <c r="R110" s="32"/>
    </row>
    <row r="111" spans="2:18" s="1" customFormat="1" ht="6.95" customHeight="1">
      <c r="B111" s="31"/>
      <c r="R111" s="32"/>
    </row>
    <row r="112" spans="2:18" s="1" customFormat="1" ht="15">
      <c r="B112" s="31"/>
      <c r="C112" s="28" t="s">
        <v>24</v>
      </c>
      <c r="F112" s="26" t="str">
        <f>E13</f>
        <v xml:space="preserve">Nemocnica Krompachy spol., s.r.o., </v>
      </c>
      <c r="K112" s="28" t="s">
        <v>30</v>
      </c>
      <c r="M112" s="202" t="str">
        <f>E19</f>
        <v>ODYSEA-PROJEKT s.r.o. Košice , Ing Komjáthy L.</v>
      </c>
      <c r="N112" s="202"/>
      <c r="O112" s="202"/>
      <c r="P112" s="202"/>
      <c r="Q112" s="202"/>
      <c r="R112" s="32"/>
    </row>
    <row r="113" spans="2:65" s="1" customFormat="1" ht="14.45" customHeight="1">
      <c r="B113" s="31"/>
      <c r="C113" s="28" t="s">
        <v>28</v>
      </c>
      <c r="F113" s="26" t="str">
        <f>IF(E16="","",E16)</f>
        <v>Výber</v>
      </c>
      <c r="K113" s="28" t="s">
        <v>33</v>
      </c>
      <c r="M113" s="202" t="str">
        <f>E22</f>
        <v xml:space="preserve"> </v>
      </c>
      <c r="N113" s="202"/>
      <c r="O113" s="202"/>
      <c r="P113" s="202"/>
      <c r="Q113" s="202"/>
      <c r="R113" s="32"/>
    </row>
    <row r="114" spans="2:65" s="1" customFormat="1" ht="10.35" customHeight="1">
      <c r="B114" s="31"/>
      <c r="R114" s="32"/>
    </row>
    <row r="115" spans="2:65" s="9" customFormat="1" ht="29.25" customHeight="1">
      <c r="B115" s="117"/>
      <c r="C115" s="118" t="s">
        <v>254</v>
      </c>
      <c r="D115" s="119" t="s">
        <v>255</v>
      </c>
      <c r="E115" s="119" t="s">
        <v>57</v>
      </c>
      <c r="F115" s="229" t="s">
        <v>256</v>
      </c>
      <c r="G115" s="229"/>
      <c r="H115" s="229"/>
      <c r="I115" s="229"/>
      <c r="J115" s="119" t="s">
        <v>257</v>
      </c>
      <c r="K115" s="119" t="s">
        <v>258</v>
      </c>
      <c r="L115" s="229" t="s">
        <v>259</v>
      </c>
      <c r="M115" s="229"/>
      <c r="N115" s="229" t="s">
        <v>222</v>
      </c>
      <c r="O115" s="229"/>
      <c r="P115" s="229"/>
      <c r="Q115" s="230"/>
      <c r="R115" s="120"/>
      <c r="T115" s="68" t="s">
        <v>260</v>
      </c>
      <c r="U115" s="69" t="s">
        <v>39</v>
      </c>
      <c r="V115" s="69" t="s">
        <v>261</v>
      </c>
      <c r="W115" s="69" t="s">
        <v>262</v>
      </c>
      <c r="X115" s="69" t="s">
        <v>263</v>
      </c>
      <c r="Y115" s="69" t="s">
        <v>264</v>
      </c>
      <c r="Z115" s="69" t="s">
        <v>265</v>
      </c>
      <c r="AA115" s="70" t="s">
        <v>266</v>
      </c>
    </row>
    <row r="116" spans="2:65" s="1" customFormat="1" ht="29.25" customHeight="1">
      <c r="B116" s="31"/>
      <c r="C116" s="72" t="s">
        <v>218</v>
      </c>
      <c r="N116" s="215">
        <f>BK116</f>
        <v>0</v>
      </c>
      <c r="O116" s="216"/>
      <c r="P116" s="216"/>
      <c r="Q116" s="216"/>
      <c r="R116" s="32"/>
      <c r="T116" s="71"/>
      <c r="U116" s="45"/>
      <c r="V116" s="45"/>
      <c r="W116" s="121">
        <f>W117</f>
        <v>0</v>
      </c>
      <c r="X116" s="45"/>
      <c r="Y116" s="121">
        <f>Y117</f>
        <v>0</v>
      </c>
      <c r="Z116" s="45"/>
      <c r="AA116" s="122">
        <f>AA117</f>
        <v>0</v>
      </c>
      <c r="AT116" s="19" t="s">
        <v>74</v>
      </c>
      <c r="AU116" s="19" t="s">
        <v>224</v>
      </c>
      <c r="BK116" s="123">
        <f>BK117</f>
        <v>0</v>
      </c>
    </row>
    <row r="117" spans="2:65" s="10" customFormat="1" ht="37.35" customHeight="1">
      <c r="B117" s="124"/>
      <c r="D117" s="125" t="s">
        <v>249</v>
      </c>
      <c r="E117" s="125"/>
      <c r="F117" s="125"/>
      <c r="G117" s="125"/>
      <c r="H117" s="125"/>
      <c r="I117" s="125"/>
      <c r="J117" s="125"/>
      <c r="K117" s="125"/>
      <c r="L117" s="125"/>
      <c r="M117" s="125"/>
      <c r="N117" s="217">
        <f>BK117</f>
        <v>0</v>
      </c>
      <c r="O117" s="218"/>
      <c r="P117" s="218"/>
      <c r="Q117" s="218"/>
      <c r="R117" s="126"/>
      <c r="T117" s="127"/>
      <c r="W117" s="128">
        <f>W118</f>
        <v>0</v>
      </c>
      <c r="Y117" s="128">
        <f>Y118</f>
        <v>0</v>
      </c>
      <c r="AA117" s="129">
        <f>AA118</f>
        <v>0</v>
      </c>
      <c r="AR117" s="130" t="s">
        <v>277</v>
      </c>
      <c r="AT117" s="131" t="s">
        <v>74</v>
      </c>
      <c r="AU117" s="131" t="s">
        <v>75</v>
      </c>
      <c r="AY117" s="130" t="s">
        <v>267</v>
      </c>
      <c r="BK117" s="132">
        <f>BK118</f>
        <v>0</v>
      </c>
    </row>
    <row r="118" spans="2:65" s="10" customFormat="1" ht="19.899999999999999" customHeight="1">
      <c r="B118" s="124"/>
      <c r="D118" s="133" t="s">
        <v>3569</v>
      </c>
      <c r="E118" s="133"/>
      <c r="F118" s="133"/>
      <c r="G118" s="133"/>
      <c r="H118" s="133"/>
      <c r="I118" s="133"/>
      <c r="J118" s="133"/>
      <c r="K118" s="133"/>
      <c r="L118" s="133"/>
      <c r="M118" s="133"/>
      <c r="N118" s="259">
        <f>BK118</f>
        <v>0</v>
      </c>
      <c r="O118" s="172"/>
      <c r="P118" s="172"/>
      <c r="Q118" s="172"/>
      <c r="R118" s="126"/>
      <c r="T118" s="127"/>
      <c r="W118" s="128">
        <f>W119+W125+W139</f>
        <v>0</v>
      </c>
      <c r="Y118" s="128">
        <f>Y119+Y125+Y139</f>
        <v>0</v>
      </c>
      <c r="AA118" s="129">
        <f>AA119+AA125+AA139</f>
        <v>0</v>
      </c>
      <c r="AR118" s="130" t="s">
        <v>277</v>
      </c>
      <c r="AT118" s="131" t="s">
        <v>74</v>
      </c>
      <c r="AU118" s="131" t="s">
        <v>83</v>
      </c>
      <c r="AY118" s="130" t="s">
        <v>267</v>
      </c>
      <c r="BK118" s="132">
        <f>BK119+BK125+BK139</f>
        <v>0</v>
      </c>
    </row>
    <row r="119" spans="2:65" s="10" customFormat="1" ht="14.85" customHeight="1">
      <c r="B119" s="124"/>
      <c r="D119" s="133" t="s">
        <v>4174</v>
      </c>
      <c r="E119" s="133"/>
      <c r="F119" s="133"/>
      <c r="G119" s="133"/>
      <c r="H119" s="133"/>
      <c r="I119" s="133"/>
      <c r="J119" s="133"/>
      <c r="K119" s="133"/>
      <c r="L119" s="133"/>
      <c r="M119" s="133"/>
      <c r="N119" s="212">
        <f>BK119</f>
        <v>0</v>
      </c>
      <c r="O119" s="213"/>
      <c r="P119" s="213"/>
      <c r="Q119" s="213"/>
      <c r="R119" s="126"/>
      <c r="T119" s="127"/>
      <c r="W119" s="128">
        <f>SUM(W120:W124)</f>
        <v>0</v>
      </c>
      <c r="Y119" s="128">
        <f>SUM(Y120:Y124)</f>
        <v>0</v>
      </c>
      <c r="AA119" s="129">
        <f>SUM(AA120:AA124)</f>
        <v>0</v>
      </c>
      <c r="AR119" s="130" t="s">
        <v>277</v>
      </c>
      <c r="AT119" s="131" t="s">
        <v>74</v>
      </c>
      <c r="AU119" s="131" t="s">
        <v>102</v>
      </c>
      <c r="AY119" s="130" t="s">
        <v>267</v>
      </c>
      <c r="BK119" s="132">
        <f>SUM(BK120:BK124)</f>
        <v>0</v>
      </c>
    </row>
    <row r="120" spans="2:65" s="1" customFormat="1" ht="16.5" customHeight="1">
      <c r="B120" s="134"/>
      <c r="C120" s="144" t="s">
        <v>83</v>
      </c>
      <c r="D120" s="144" t="s">
        <v>315</v>
      </c>
      <c r="E120" s="145" t="s">
        <v>4177</v>
      </c>
      <c r="F120" s="221" t="s">
        <v>4124</v>
      </c>
      <c r="G120" s="221"/>
      <c r="H120" s="221"/>
      <c r="I120" s="221"/>
      <c r="J120" s="146" t="s">
        <v>322</v>
      </c>
      <c r="K120" s="147">
        <v>30</v>
      </c>
      <c r="L120" s="222"/>
      <c r="M120" s="222"/>
      <c r="N120" s="222">
        <f>ROUND(L120*K120,2)</f>
        <v>0</v>
      </c>
      <c r="O120" s="220"/>
      <c r="P120" s="220"/>
      <c r="Q120" s="220"/>
      <c r="R120" s="139"/>
      <c r="T120" s="140" t="s">
        <v>5</v>
      </c>
      <c r="U120" s="38" t="s">
        <v>42</v>
      </c>
      <c r="V120" s="141">
        <v>0</v>
      </c>
      <c r="W120" s="141">
        <f>V120*K120</f>
        <v>0</v>
      </c>
      <c r="X120" s="141">
        <v>0</v>
      </c>
      <c r="Y120" s="141">
        <f>X120*K120</f>
        <v>0</v>
      </c>
      <c r="Z120" s="141">
        <v>0</v>
      </c>
      <c r="AA120" s="142">
        <f>Z120*K120</f>
        <v>0</v>
      </c>
      <c r="AR120" s="19" t="s">
        <v>1282</v>
      </c>
      <c r="AT120" s="19" t="s">
        <v>315</v>
      </c>
      <c r="AU120" s="19" t="s">
        <v>277</v>
      </c>
      <c r="AY120" s="19" t="s">
        <v>267</v>
      </c>
      <c r="BE120" s="143">
        <f>IF(U120="základná",N120,0)</f>
        <v>0</v>
      </c>
      <c r="BF120" s="143">
        <f>IF(U120="znížená",N120,0)</f>
        <v>0</v>
      </c>
      <c r="BG120" s="143">
        <f>IF(U120="zákl. prenesená",N120,0)</f>
        <v>0</v>
      </c>
      <c r="BH120" s="143">
        <f>IF(U120="zníž. prenesená",N120,0)</f>
        <v>0</v>
      </c>
      <c r="BI120" s="143">
        <f>IF(U120="nulová",N120,0)</f>
        <v>0</v>
      </c>
      <c r="BJ120" s="19" t="s">
        <v>102</v>
      </c>
      <c r="BK120" s="143">
        <f>ROUND(L120*K120,2)</f>
        <v>0</v>
      </c>
      <c r="BL120" s="19" t="s">
        <v>518</v>
      </c>
      <c r="BM120" s="19" t="s">
        <v>102</v>
      </c>
    </row>
    <row r="121" spans="2:65" s="1" customFormat="1" ht="16.5" customHeight="1">
      <c r="B121" s="134"/>
      <c r="C121" s="144" t="s">
        <v>102</v>
      </c>
      <c r="D121" s="144" t="s">
        <v>315</v>
      </c>
      <c r="E121" s="145" t="s">
        <v>4178</v>
      </c>
      <c r="F121" s="221" t="s">
        <v>4126</v>
      </c>
      <c r="G121" s="221"/>
      <c r="H121" s="221"/>
      <c r="I121" s="221"/>
      <c r="J121" s="146" t="s">
        <v>322</v>
      </c>
      <c r="K121" s="147">
        <v>20</v>
      </c>
      <c r="L121" s="222"/>
      <c r="M121" s="222"/>
      <c r="N121" s="222">
        <f>ROUND(L121*K121,2)</f>
        <v>0</v>
      </c>
      <c r="O121" s="220"/>
      <c r="P121" s="220"/>
      <c r="Q121" s="220"/>
      <c r="R121" s="139"/>
      <c r="T121" s="140" t="s">
        <v>5</v>
      </c>
      <c r="U121" s="38" t="s">
        <v>42</v>
      </c>
      <c r="V121" s="141">
        <v>0</v>
      </c>
      <c r="W121" s="141">
        <f>V121*K121</f>
        <v>0</v>
      </c>
      <c r="X121" s="141">
        <v>0</v>
      </c>
      <c r="Y121" s="141">
        <f>X121*K121</f>
        <v>0</v>
      </c>
      <c r="Z121" s="141">
        <v>0</v>
      </c>
      <c r="AA121" s="142">
        <f>Z121*K121</f>
        <v>0</v>
      </c>
      <c r="AR121" s="19" t="s">
        <v>1282</v>
      </c>
      <c r="AT121" s="19" t="s">
        <v>315</v>
      </c>
      <c r="AU121" s="19" t="s">
        <v>277</v>
      </c>
      <c r="AY121" s="19" t="s">
        <v>267</v>
      </c>
      <c r="BE121" s="143">
        <f>IF(U121="základná",N121,0)</f>
        <v>0</v>
      </c>
      <c r="BF121" s="143">
        <f>IF(U121="znížená",N121,0)</f>
        <v>0</v>
      </c>
      <c r="BG121" s="143">
        <f>IF(U121="zákl. prenesená",N121,0)</f>
        <v>0</v>
      </c>
      <c r="BH121" s="143">
        <f>IF(U121="zníž. prenesená",N121,0)</f>
        <v>0</v>
      </c>
      <c r="BI121" s="143">
        <f>IF(U121="nulová",N121,0)</f>
        <v>0</v>
      </c>
      <c r="BJ121" s="19" t="s">
        <v>102</v>
      </c>
      <c r="BK121" s="143">
        <f>ROUND(L121*K121,2)</f>
        <v>0</v>
      </c>
      <c r="BL121" s="19" t="s">
        <v>518</v>
      </c>
      <c r="BM121" s="19" t="s">
        <v>272</v>
      </c>
    </row>
    <row r="122" spans="2:65" s="1" customFormat="1" ht="16.5" customHeight="1">
      <c r="B122" s="134"/>
      <c r="C122" s="144" t="s">
        <v>277</v>
      </c>
      <c r="D122" s="144" t="s">
        <v>315</v>
      </c>
      <c r="E122" s="145" t="s">
        <v>4179</v>
      </c>
      <c r="F122" s="221" t="s">
        <v>4130</v>
      </c>
      <c r="G122" s="221"/>
      <c r="H122" s="221"/>
      <c r="I122" s="221"/>
      <c r="J122" s="146" t="s">
        <v>374</v>
      </c>
      <c r="K122" s="147">
        <v>2</v>
      </c>
      <c r="L122" s="222"/>
      <c r="M122" s="222"/>
      <c r="N122" s="222">
        <f>ROUND(L122*K122,2)</f>
        <v>0</v>
      </c>
      <c r="O122" s="220"/>
      <c r="P122" s="220"/>
      <c r="Q122" s="220"/>
      <c r="R122" s="139"/>
      <c r="T122" s="140" t="s">
        <v>5</v>
      </c>
      <c r="U122" s="38" t="s">
        <v>42</v>
      </c>
      <c r="V122" s="141">
        <v>0</v>
      </c>
      <c r="W122" s="141">
        <f>V122*K122</f>
        <v>0</v>
      </c>
      <c r="X122" s="141">
        <v>0</v>
      </c>
      <c r="Y122" s="141">
        <f>X122*K122</f>
        <v>0</v>
      </c>
      <c r="Z122" s="141">
        <v>0</v>
      </c>
      <c r="AA122" s="142">
        <f>Z122*K122</f>
        <v>0</v>
      </c>
      <c r="AR122" s="19" t="s">
        <v>1282</v>
      </c>
      <c r="AT122" s="19" t="s">
        <v>315</v>
      </c>
      <c r="AU122" s="19" t="s">
        <v>277</v>
      </c>
      <c r="AY122" s="19" t="s">
        <v>267</v>
      </c>
      <c r="BE122" s="143">
        <f>IF(U122="základná",N122,0)</f>
        <v>0</v>
      </c>
      <c r="BF122" s="143">
        <f>IF(U122="znížená",N122,0)</f>
        <v>0</v>
      </c>
      <c r="BG122" s="143">
        <f>IF(U122="zákl. prenesená",N122,0)</f>
        <v>0</v>
      </c>
      <c r="BH122" s="143">
        <f>IF(U122="zníž. prenesená",N122,0)</f>
        <v>0</v>
      </c>
      <c r="BI122" s="143">
        <f>IF(U122="nulová",N122,0)</f>
        <v>0</v>
      </c>
      <c r="BJ122" s="19" t="s">
        <v>102</v>
      </c>
      <c r="BK122" s="143">
        <f>ROUND(L122*K122,2)</f>
        <v>0</v>
      </c>
      <c r="BL122" s="19" t="s">
        <v>518</v>
      </c>
      <c r="BM122" s="19" t="s">
        <v>289</v>
      </c>
    </row>
    <row r="123" spans="2:65" s="1" customFormat="1" ht="16.5" customHeight="1">
      <c r="B123" s="134"/>
      <c r="C123" s="144" t="s">
        <v>272</v>
      </c>
      <c r="D123" s="144" t="s">
        <v>315</v>
      </c>
      <c r="E123" s="145" t="s">
        <v>4180</v>
      </c>
      <c r="F123" s="221" t="s">
        <v>4132</v>
      </c>
      <c r="G123" s="221"/>
      <c r="H123" s="221"/>
      <c r="I123" s="221"/>
      <c r="J123" s="146" t="s">
        <v>374</v>
      </c>
      <c r="K123" s="147">
        <v>2</v>
      </c>
      <c r="L123" s="222"/>
      <c r="M123" s="222"/>
      <c r="N123" s="222">
        <f>ROUND(L123*K123,2)</f>
        <v>0</v>
      </c>
      <c r="O123" s="220"/>
      <c r="P123" s="220"/>
      <c r="Q123" s="220"/>
      <c r="R123" s="139"/>
      <c r="T123" s="140" t="s">
        <v>5</v>
      </c>
      <c r="U123" s="38" t="s">
        <v>42</v>
      </c>
      <c r="V123" s="141">
        <v>0</v>
      </c>
      <c r="W123" s="141">
        <f>V123*K123</f>
        <v>0</v>
      </c>
      <c r="X123" s="141">
        <v>0</v>
      </c>
      <c r="Y123" s="141">
        <f>X123*K123</f>
        <v>0</v>
      </c>
      <c r="Z123" s="141">
        <v>0</v>
      </c>
      <c r="AA123" s="142">
        <f>Z123*K123</f>
        <v>0</v>
      </c>
      <c r="AR123" s="19" t="s">
        <v>1282</v>
      </c>
      <c r="AT123" s="19" t="s">
        <v>315</v>
      </c>
      <c r="AU123" s="19" t="s">
        <v>277</v>
      </c>
      <c r="AY123" s="19" t="s">
        <v>267</v>
      </c>
      <c r="BE123" s="143">
        <f>IF(U123="základná",N123,0)</f>
        <v>0</v>
      </c>
      <c r="BF123" s="143">
        <f>IF(U123="znížená",N123,0)</f>
        <v>0</v>
      </c>
      <c r="BG123" s="143">
        <f>IF(U123="zákl. prenesená",N123,0)</f>
        <v>0</v>
      </c>
      <c r="BH123" s="143">
        <f>IF(U123="zníž. prenesená",N123,0)</f>
        <v>0</v>
      </c>
      <c r="BI123" s="143">
        <f>IF(U123="nulová",N123,0)</f>
        <v>0</v>
      </c>
      <c r="BJ123" s="19" t="s">
        <v>102</v>
      </c>
      <c r="BK123" s="143">
        <f>ROUND(L123*K123,2)</f>
        <v>0</v>
      </c>
      <c r="BL123" s="19" t="s">
        <v>518</v>
      </c>
      <c r="BM123" s="19" t="s">
        <v>297</v>
      </c>
    </row>
    <row r="124" spans="2:65" s="1" customFormat="1" ht="22.5" customHeight="1">
      <c r="B124" s="134"/>
      <c r="C124" s="159" t="s">
        <v>285</v>
      </c>
      <c r="D124" s="159" t="s">
        <v>315</v>
      </c>
      <c r="E124" s="160" t="s">
        <v>4181</v>
      </c>
      <c r="F124" s="245" t="s">
        <v>4329</v>
      </c>
      <c r="G124" s="245"/>
      <c r="H124" s="245"/>
      <c r="I124" s="245"/>
      <c r="J124" s="161" t="s">
        <v>785</v>
      </c>
      <c r="K124" s="162">
        <v>1</v>
      </c>
      <c r="L124" s="246"/>
      <c r="M124" s="246"/>
      <c r="N124" s="246">
        <f>ROUND(L124*K124,2)</f>
        <v>0</v>
      </c>
      <c r="O124" s="241"/>
      <c r="P124" s="241"/>
      <c r="Q124" s="241"/>
      <c r="R124" s="139"/>
      <c r="T124" s="140" t="s">
        <v>5</v>
      </c>
      <c r="U124" s="38" t="s">
        <v>42</v>
      </c>
      <c r="V124" s="141">
        <v>0</v>
      </c>
      <c r="W124" s="141">
        <f>V124*K124</f>
        <v>0</v>
      </c>
      <c r="X124" s="141">
        <v>0</v>
      </c>
      <c r="Y124" s="141">
        <f>X124*K124</f>
        <v>0</v>
      </c>
      <c r="Z124" s="141">
        <v>0</v>
      </c>
      <c r="AA124" s="142">
        <f>Z124*K124</f>
        <v>0</v>
      </c>
      <c r="AR124" s="19" t="s">
        <v>1282</v>
      </c>
      <c r="AT124" s="19" t="s">
        <v>315</v>
      </c>
      <c r="AU124" s="19" t="s">
        <v>277</v>
      </c>
      <c r="AY124" s="19" t="s">
        <v>267</v>
      </c>
      <c r="BE124" s="143">
        <f>IF(U124="základná",N124,0)</f>
        <v>0</v>
      </c>
      <c r="BF124" s="143">
        <f>IF(U124="znížená",N124,0)</f>
        <v>0</v>
      </c>
      <c r="BG124" s="143">
        <f>IF(U124="zákl. prenesená",N124,0)</f>
        <v>0</v>
      </c>
      <c r="BH124" s="143">
        <f>IF(U124="zníž. prenesená",N124,0)</f>
        <v>0</v>
      </c>
      <c r="BI124" s="143">
        <f>IF(U124="nulová",N124,0)</f>
        <v>0</v>
      </c>
      <c r="BJ124" s="19" t="s">
        <v>102</v>
      </c>
      <c r="BK124" s="143">
        <f>ROUND(L124*K124,2)</f>
        <v>0</v>
      </c>
      <c r="BL124" s="19" t="s">
        <v>518</v>
      </c>
      <c r="BM124" s="19" t="s">
        <v>306</v>
      </c>
    </row>
    <row r="125" spans="2:65" s="10" customFormat="1" ht="22.35" customHeight="1">
      <c r="B125" s="124"/>
      <c r="D125" s="133" t="s">
        <v>4175</v>
      </c>
      <c r="E125" s="133"/>
      <c r="F125" s="133"/>
      <c r="G125" s="133"/>
      <c r="H125" s="133"/>
      <c r="I125" s="133"/>
      <c r="J125" s="133"/>
      <c r="K125" s="133"/>
      <c r="L125" s="133"/>
      <c r="M125" s="133"/>
      <c r="N125" s="208">
        <f>BK125</f>
        <v>0</v>
      </c>
      <c r="O125" s="209"/>
      <c r="P125" s="209"/>
      <c r="Q125" s="209"/>
      <c r="R125" s="126"/>
      <c r="T125" s="127"/>
      <c r="W125" s="128">
        <f>SUM(W126:W138)</f>
        <v>0</v>
      </c>
      <c r="Y125" s="128">
        <f>SUM(Y126:Y138)</f>
        <v>0</v>
      </c>
      <c r="AA125" s="129">
        <f>SUM(AA126:AA138)</f>
        <v>0</v>
      </c>
      <c r="AR125" s="130" t="s">
        <v>277</v>
      </c>
      <c r="AT125" s="131" t="s">
        <v>74</v>
      </c>
      <c r="AU125" s="131" t="s">
        <v>102</v>
      </c>
      <c r="AY125" s="130" t="s">
        <v>267</v>
      </c>
      <c r="BK125" s="132">
        <f>SUM(BK126:BK138)</f>
        <v>0</v>
      </c>
    </row>
    <row r="126" spans="2:65" s="1" customFormat="1" ht="16.5" customHeight="1">
      <c r="B126" s="134"/>
      <c r="C126" s="135" t="s">
        <v>289</v>
      </c>
      <c r="D126" s="135" t="s">
        <v>268</v>
      </c>
      <c r="E126" s="136" t="s">
        <v>4182</v>
      </c>
      <c r="F126" s="219" t="s">
        <v>3997</v>
      </c>
      <c r="G126" s="219"/>
      <c r="H126" s="219"/>
      <c r="I126" s="219"/>
      <c r="J126" s="137" t="s">
        <v>322</v>
      </c>
      <c r="K126" s="138">
        <v>30</v>
      </c>
      <c r="L126" s="220"/>
      <c r="M126" s="220"/>
      <c r="N126" s="220">
        <f t="shared" ref="N126:N138" si="0">ROUND(L126*K126,2)</f>
        <v>0</v>
      </c>
      <c r="O126" s="220"/>
      <c r="P126" s="220"/>
      <c r="Q126" s="220"/>
      <c r="R126" s="139"/>
      <c r="T126" s="140" t="s">
        <v>5</v>
      </c>
      <c r="U126" s="38" t="s">
        <v>42</v>
      </c>
      <c r="V126" s="141">
        <v>0</v>
      </c>
      <c r="W126" s="141">
        <f t="shared" ref="W126:W138" si="1">V126*K126</f>
        <v>0</v>
      </c>
      <c r="X126" s="141">
        <v>0</v>
      </c>
      <c r="Y126" s="141">
        <f t="shared" ref="Y126:Y138" si="2">X126*K126</f>
        <v>0</v>
      </c>
      <c r="Z126" s="141">
        <v>0</v>
      </c>
      <c r="AA126" s="142">
        <f t="shared" ref="AA126:AA138" si="3">Z126*K126</f>
        <v>0</v>
      </c>
      <c r="AR126" s="19" t="s">
        <v>518</v>
      </c>
      <c r="AT126" s="19" t="s">
        <v>268</v>
      </c>
      <c r="AU126" s="19" t="s">
        <v>277</v>
      </c>
      <c r="AY126" s="19" t="s">
        <v>267</v>
      </c>
      <c r="BE126" s="143">
        <f t="shared" ref="BE126:BE138" si="4">IF(U126="základná",N126,0)</f>
        <v>0</v>
      </c>
      <c r="BF126" s="143">
        <f t="shared" ref="BF126:BF138" si="5">IF(U126="znížená",N126,0)</f>
        <v>0</v>
      </c>
      <c r="BG126" s="143">
        <f t="shared" ref="BG126:BG138" si="6">IF(U126="zákl. prenesená",N126,0)</f>
        <v>0</v>
      </c>
      <c r="BH126" s="143">
        <f t="shared" ref="BH126:BH138" si="7">IF(U126="zníž. prenesená",N126,0)</f>
        <v>0</v>
      </c>
      <c r="BI126" s="143">
        <f t="shared" ref="BI126:BI138" si="8">IF(U126="nulová",N126,0)</f>
        <v>0</v>
      </c>
      <c r="BJ126" s="19" t="s">
        <v>102</v>
      </c>
      <c r="BK126" s="143">
        <f t="shared" ref="BK126:BK138" si="9">ROUND(L126*K126,2)</f>
        <v>0</v>
      </c>
      <c r="BL126" s="19" t="s">
        <v>518</v>
      </c>
      <c r="BM126" s="19" t="s">
        <v>314</v>
      </c>
    </row>
    <row r="127" spans="2:65" s="1" customFormat="1" ht="16.5" customHeight="1">
      <c r="B127" s="134"/>
      <c r="C127" s="135" t="s">
        <v>293</v>
      </c>
      <c r="D127" s="135" t="s">
        <v>268</v>
      </c>
      <c r="E127" s="136" t="s">
        <v>4183</v>
      </c>
      <c r="F127" s="219" t="s">
        <v>4147</v>
      </c>
      <c r="G127" s="219"/>
      <c r="H127" s="219"/>
      <c r="I127" s="219"/>
      <c r="J127" s="137" t="s">
        <v>322</v>
      </c>
      <c r="K127" s="138">
        <v>20</v>
      </c>
      <c r="L127" s="220"/>
      <c r="M127" s="220"/>
      <c r="N127" s="220">
        <f t="shared" si="0"/>
        <v>0</v>
      </c>
      <c r="O127" s="220"/>
      <c r="P127" s="220"/>
      <c r="Q127" s="220"/>
      <c r="R127" s="139"/>
      <c r="T127" s="140" t="s">
        <v>5</v>
      </c>
      <c r="U127" s="38" t="s">
        <v>42</v>
      </c>
      <c r="V127" s="141">
        <v>0</v>
      </c>
      <c r="W127" s="141">
        <f t="shared" si="1"/>
        <v>0</v>
      </c>
      <c r="X127" s="141">
        <v>0</v>
      </c>
      <c r="Y127" s="141">
        <f t="shared" si="2"/>
        <v>0</v>
      </c>
      <c r="Z127" s="141">
        <v>0</v>
      </c>
      <c r="AA127" s="142">
        <f t="shared" si="3"/>
        <v>0</v>
      </c>
      <c r="AR127" s="19" t="s">
        <v>518</v>
      </c>
      <c r="AT127" s="19" t="s">
        <v>268</v>
      </c>
      <c r="AU127" s="19" t="s">
        <v>277</v>
      </c>
      <c r="AY127" s="19" t="s">
        <v>267</v>
      </c>
      <c r="BE127" s="143">
        <f t="shared" si="4"/>
        <v>0</v>
      </c>
      <c r="BF127" s="143">
        <f t="shared" si="5"/>
        <v>0</v>
      </c>
      <c r="BG127" s="143">
        <f t="shared" si="6"/>
        <v>0</v>
      </c>
      <c r="BH127" s="143">
        <f t="shared" si="7"/>
        <v>0</v>
      </c>
      <c r="BI127" s="143">
        <f t="shared" si="8"/>
        <v>0</v>
      </c>
      <c r="BJ127" s="19" t="s">
        <v>102</v>
      </c>
      <c r="BK127" s="143">
        <f t="shared" si="9"/>
        <v>0</v>
      </c>
      <c r="BL127" s="19" t="s">
        <v>518</v>
      </c>
      <c r="BM127" s="19" t="s">
        <v>324</v>
      </c>
    </row>
    <row r="128" spans="2:65" s="1" customFormat="1" ht="25.5" customHeight="1">
      <c r="B128" s="134"/>
      <c r="C128" s="135" t="s">
        <v>297</v>
      </c>
      <c r="D128" s="135" t="s">
        <v>268</v>
      </c>
      <c r="E128" s="136" t="s">
        <v>4184</v>
      </c>
      <c r="F128" s="219" t="s">
        <v>4080</v>
      </c>
      <c r="G128" s="219"/>
      <c r="H128" s="219"/>
      <c r="I128" s="219"/>
      <c r="J128" s="137" t="s">
        <v>322</v>
      </c>
      <c r="K128" s="138">
        <v>20</v>
      </c>
      <c r="L128" s="220"/>
      <c r="M128" s="220"/>
      <c r="N128" s="220">
        <f t="shared" si="0"/>
        <v>0</v>
      </c>
      <c r="O128" s="220"/>
      <c r="P128" s="220"/>
      <c r="Q128" s="220"/>
      <c r="R128" s="139"/>
      <c r="T128" s="140" t="s">
        <v>5</v>
      </c>
      <c r="U128" s="38" t="s">
        <v>42</v>
      </c>
      <c r="V128" s="141">
        <v>0</v>
      </c>
      <c r="W128" s="141">
        <f t="shared" si="1"/>
        <v>0</v>
      </c>
      <c r="X128" s="141">
        <v>0</v>
      </c>
      <c r="Y128" s="141">
        <f t="shared" si="2"/>
        <v>0</v>
      </c>
      <c r="Z128" s="141">
        <v>0</v>
      </c>
      <c r="AA128" s="142">
        <f t="shared" si="3"/>
        <v>0</v>
      </c>
      <c r="AR128" s="19" t="s">
        <v>518</v>
      </c>
      <c r="AT128" s="19" t="s">
        <v>268</v>
      </c>
      <c r="AU128" s="19" t="s">
        <v>277</v>
      </c>
      <c r="AY128" s="19" t="s">
        <v>267</v>
      </c>
      <c r="BE128" s="143">
        <f t="shared" si="4"/>
        <v>0</v>
      </c>
      <c r="BF128" s="143">
        <f t="shared" si="5"/>
        <v>0</v>
      </c>
      <c r="BG128" s="143">
        <f t="shared" si="6"/>
        <v>0</v>
      </c>
      <c r="BH128" s="143">
        <f t="shared" si="7"/>
        <v>0</v>
      </c>
      <c r="BI128" s="143">
        <f t="shared" si="8"/>
        <v>0</v>
      </c>
      <c r="BJ128" s="19" t="s">
        <v>102</v>
      </c>
      <c r="BK128" s="143">
        <f t="shared" si="9"/>
        <v>0</v>
      </c>
      <c r="BL128" s="19" t="s">
        <v>518</v>
      </c>
      <c r="BM128" s="19" t="s">
        <v>331</v>
      </c>
    </row>
    <row r="129" spans="2:65" s="1" customFormat="1" ht="38.25" customHeight="1">
      <c r="B129" s="134"/>
      <c r="C129" s="135" t="s">
        <v>301</v>
      </c>
      <c r="D129" s="135" t="s">
        <v>268</v>
      </c>
      <c r="E129" s="136" t="s">
        <v>4185</v>
      </c>
      <c r="F129" s="219" t="s">
        <v>4151</v>
      </c>
      <c r="G129" s="219"/>
      <c r="H129" s="219"/>
      <c r="I129" s="219"/>
      <c r="J129" s="137" t="s">
        <v>374</v>
      </c>
      <c r="K129" s="138">
        <v>2</v>
      </c>
      <c r="L129" s="220"/>
      <c r="M129" s="220"/>
      <c r="N129" s="220">
        <f t="shared" si="0"/>
        <v>0</v>
      </c>
      <c r="O129" s="220"/>
      <c r="P129" s="220"/>
      <c r="Q129" s="220"/>
      <c r="R129" s="139"/>
      <c r="T129" s="140" t="s">
        <v>5</v>
      </c>
      <c r="U129" s="38" t="s">
        <v>42</v>
      </c>
      <c r="V129" s="141">
        <v>0</v>
      </c>
      <c r="W129" s="141">
        <f t="shared" si="1"/>
        <v>0</v>
      </c>
      <c r="X129" s="141">
        <v>0</v>
      </c>
      <c r="Y129" s="141">
        <f t="shared" si="2"/>
        <v>0</v>
      </c>
      <c r="Z129" s="141">
        <v>0</v>
      </c>
      <c r="AA129" s="142">
        <f t="shared" si="3"/>
        <v>0</v>
      </c>
      <c r="AR129" s="19" t="s">
        <v>518</v>
      </c>
      <c r="AT129" s="19" t="s">
        <v>268</v>
      </c>
      <c r="AU129" s="19" t="s">
        <v>277</v>
      </c>
      <c r="AY129" s="19" t="s">
        <v>267</v>
      </c>
      <c r="BE129" s="143">
        <f t="shared" si="4"/>
        <v>0</v>
      </c>
      <c r="BF129" s="143">
        <f t="shared" si="5"/>
        <v>0</v>
      </c>
      <c r="BG129" s="143">
        <f t="shared" si="6"/>
        <v>0</v>
      </c>
      <c r="BH129" s="143">
        <f t="shared" si="7"/>
        <v>0</v>
      </c>
      <c r="BI129" s="143">
        <f t="shared" si="8"/>
        <v>0</v>
      </c>
      <c r="BJ129" s="19" t="s">
        <v>102</v>
      </c>
      <c r="BK129" s="143">
        <f t="shared" si="9"/>
        <v>0</v>
      </c>
      <c r="BL129" s="19" t="s">
        <v>518</v>
      </c>
      <c r="BM129" s="19" t="s">
        <v>338</v>
      </c>
    </row>
    <row r="130" spans="2:65" s="1" customFormat="1" ht="25.5" customHeight="1">
      <c r="B130" s="134"/>
      <c r="C130" s="135" t="s">
        <v>306</v>
      </c>
      <c r="D130" s="135" t="s">
        <v>268</v>
      </c>
      <c r="E130" s="136" t="s">
        <v>4186</v>
      </c>
      <c r="F130" s="219" t="s">
        <v>4153</v>
      </c>
      <c r="G130" s="219"/>
      <c r="H130" s="219"/>
      <c r="I130" s="219"/>
      <c r="J130" s="137" t="s">
        <v>374</v>
      </c>
      <c r="K130" s="138">
        <v>2</v>
      </c>
      <c r="L130" s="220"/>
      <c r="M130" s="220"/>
      <c r="N130" s="220">
        <f t="shared" si="0"/>
        <v>0</v>
      </c>
      <c r="O130" s="220"/>
      <c r="P130" s="220"/>
      <c r="Q130" s="220"/>
      <c r="R130" s="139"/>
      <c r="T130" s="140" t="s">
        <v>5</v>
      </c>
      <c r="U130" s="38" t="s">
        <v>42</v>
      </c>
      <c r="V130" s="141">
        <v>0</v>
      </c>
      <c r="W130" s="141">
        <f t="shared" si="1"/>
        <v>0</v>
      </c>
      <c r="X130" s="141">
        <v>0</v>
      </c>
      <c r="Y130" s="141">
        <f t="shared" si="2"/>
        <v>0</v>
      </c>
      <c r="Z130" s="141">
        <v>0</v>
      </c>
      <c r="AA130" s="142">
        <f t="shared" si="3"/>
        <v>0</v>
      </c>
      <c r="AR130" s="19" t="s">
        <v>518</v>
      </c>
      <c r="AT130" s="19" t="s">
        <v>268</v>
      </c>
      <c r="AU130" s="19" t="s">
        <v>277</v>
      </c>
      <c r="AY130" s="19" t="s">
        <v>267</v>
      </c>
      <c r="BE130" s="143">
        <f t="shared" si="4"/>
        <v>0</v>
      </c>
      <c r="BF130" s="143">
        <f t="shared" si="5"/>
        <v>0</v>
      </c>
      <c r="BG130" s="143">
        <f t="shared" si="6"/>
        <v>0</v>
      </c>
      <c r="BH130" s="143">
        <f t="shared" si="7"/>
        <v>0</v>
      </c>
      <c r="BI130" s="143">
        <f t="shared" si="8"/>
        <v>0</v>
      </c>
      <c r="BJ130" s="19" t="s">
        <v>102</v>
      </c>
      <c r="BK130" s="143">
        <f t="shared" si="9"/>
        <v>0</v>
      </c>
      <c r="BL130" s="19" t="s">
        <v>518</v>
      </c>
      <c r="BM130" s="19" t="s">
        <v>10</v>
      </c>
    </row>
    <row r="131" spans="2:65" s="1" customFormat="1" ht="16.5" customHeight="1">
      <c r="B131" s="134"/>
      <c r="C131" s="135" t="s">
        <v>310</v>
      </c>
      <c r="D131" s="135" t="s">
        <v>268</v>
      </c>
      <c r="E131" s="136" t="s">
        <v>4187</v>
      </c>
      <c r="F131" s="219" t="s">
        <v>4155</v>
      </c>
      <c r="G131" s="219"/>
      <c r="H131" s="219"/>
      <c r="I131" s="219"/>
      <c r="J131" s="137" t="s">
        <v>374</v>
      </c>
      <c r="K131" s="138">
        <v>2</v>
      </c>
      <c r="L131" s="220"/>
      <c r="M131" s="220"/>
      <c r="N131" s="220">
        <f t="shared" si="0"/>
        <v>0</v>
      </c>
      <c r="O131" s="220"/>
      <c r="P131" s="220"/>
      <c r="Q131" s="220"/>
      <c r="R131" s="139"/>
      <c r="T131" s="140" t="s">
        <v>5</v>
      </c>
      <c r="U131" s="38" t="s">
        <v>42</v>
      </c>
      <c r="V131" s="141">
        <v>0</v>
      </c>
      <c r="W131" s="141">
        <f t="shared" si="1"/>
        <v>0</v>
      </c>
      <c r="X131" s="141">
        <v>0</v>
      </c>
      <c r="Y131" s="141">
        <f t="shared" si="2"/>
        <v>0</v>
      </c>
      <c r="Z131" s="141">
        <v>0</v>
      </c>
      <c r="AA131" s="142">
        <f t="shared" si="3"/>
        <v>0</v>
      </c>
      <c r="AR131" s="19" t="s">
        <v>518</v>
      </c>
      <c r="AT131" s="19" t="s">
        <v>268</v>
      </c>
      <c r="AU131" s="19" t="s">
        <v>277</v>
      </c>
      <c r="AY131" s="19" t="s">
        <v>267</v>
      </c>
      <c r="BE131" s="143">
        <f t="shared" si="4"/>
        <v>0</v>
      </c>
      <c r="BF131" s="143">
        <f t="shared" si="5"/>
        <v>0</v>
      </c>
      <c r="BG131" s="143">
        <f t="shared" si="6"/>
        <v>0</v>
      </c>
      <c r="BH131" s="143">
        <f t="shared" si="7"/>
        <v>0</v>
      </c>
      <c r="BI131" s="143">
        <f t="shared" si="8"/>
        <v>0</v>
      </c>
      <c r="BJ131" s="19" t="s">
        <v>102</v>
      </c>
      <c r="BK131" s="143">
        <f t="shared" si="9"/>
        <v>0</v>
      </c>
      <c r="BL131" s="19" t="s">
        <v>518</v>
      </c>
      <c r="BM131" s="19" t="s">
        <v>352</v>
      </c>
    </row>
    <row r="132" spans="2:65" s="1" customFormat="1" ht="63.75" customHeight="1">
      <c r="B132" s="134"/>
      <c r="C132" s="135" t="s">
        <v>314</v>
      </c>
      <c r="D132" s="135" t="s">
        <v>268</v>
      </c>
      <c r="E132" s="136" t="s">
        <v>4188</v>
      </c>
      <c r="F132" s="219" t="s">
        <v>4157</v>
      </c>
      <c r="G132" s="219"/>
      <c r="H132" s="219"/>
      <c r="I132" s="219"/>
      <c r="J132" s="137" t="s">
        <v>374</v>
      </c>
      <c r="K132" s="138">
        <v>2</v>
      </c>
      <c r="L132" s="220"/>
      <c r="M132" s="220"/>
      <c r="N132" s="220">
        <f t="shared" si="0"/>
        <v>0</v>
      </c>
      <c r="O132" s="220"/>
      <c r="P132" s="220"/>
      <c r="Q132" s="220"/>
      <c r="R132" s="139"/>
      <c r="T132" s="140" t="s">
        <v>5</v>
      </c>
      <c r="U132" s="38" t="s">
        <v>42</v>
      </c>
      <c r="V132" s="141">
        <v>0</v>
      </c>
      <c r="W132" s="141">
        <f t="shared" si="1"/>
        <v>0</v>
      </c>
      <c r="X132" s="141">
        <v>0</v>
      </c>
      <c r="Y132" s="141">
        <f t="shared" si="2"/>
        <v>0</v>
      </c>
      <c r="Z132" s="141">
        <v>0</v>
      </c>
      <c r="AA132" s="142">
        <f t="shared" si="3"/>
        <v>0</v>
      </c>
      <c r="AR132" s="19" t="s">
        <v>518</v>
      </c>
      <c r="AT132" s="19" t="s">
        <v>268</v>
      </c>
      <c r="AU132" s="19" t="s">
        <v>277</v>
      </c>
      <c r="AY132" s="19" t="s">
        <v>267</v>
      </c>
      <c r="BE132" s="143">
        <f t="shared" si="4"/>
        <v>0</v>
      </c>
      <c r="BF132" s="143">
        <f t="shared" si="5"/>
        <v>0</v>
      </c>
      <c r="BG132" s="143">
        <f t="shared" si="6"/>
        <v>0</v>
      </c>
      <c r="BH132" s="143">
        <f t="shared" si="7"/>
        <v>0</v>
      </c>
      <c r="BI132" s="143">
        <f t="shared" si="8"/>
        <v>0</v>
      </c>
      <c r="BJ132" s="19" t="s">
        <v>102</v>
      </c>
      <c r="BK132" s="143">
        <f t="shared" si="9"/>
        <v>0</v>
      </c>
      <c r="BL132" s="19" t="s">
        <v>518</v>
      </c>
      <c r="BM132" s="19" t="s">
        <v>360</v>
      </c>
    </row>
    <row r="133" spans="2:65" s="1" customFormat="1" ht="38.25" customHeight="1">
      <c r="B133" s="134"/>
      <c r="C133" s="135" t="s">
        <v>319</v>
      </c>
      <c r="D133" s="135" t="s">
        <v>268</v>
      </c>
      <c r="E133" s="136" t="s">
        <v>4189</v>
      </c>
      <c r="F133" s="219" t="s">
        <v>2971</v>
      </c>
      <c r="G133" s="219"/>
      <c r="H133" s="219"/>
      <c r="I133" s="219"/>
      <c r="J133" s="137" t="s">
        <v>374</v>
      </c>
      <c r="K133" s="138">
        <v>6</v>
      </c>
      <c r="L133" s="220"/>
      <c r="M133" s="220"/>
      <c r="N133" s="220">
        <f t="shared" si="0"/>
        <v>0</v>
      </c>
      <c r="O133" s="220"/>
      <c r="P133" s="220"/>
      <c r="Q133" s="220"/>
      <c r="R133" s="139"/>
      <c r="T133" s="140" t="s">
        <v>5</v>
      </c>
      <c r="U133" s="38" t="s">
        <v>42</v>
      </c>
      <c r="V133" s="141">
        <v>0</v>
      </c>
      <c r="W133" s="141">
        <f t="shared" si="1"/>
        <v>0</v>
      </c>
      <c r="X133" s="141">
        <v>0</v>
      </c>
      <c r="Y133" s="141">
        <f t="shared" si="2"/>
        <v>0</v>
      </c>
      <c r="Z133" s="141">
        <v>0</v>
      </c>
      <c r="AA133" s="142">
        <f t="shared" si="3"/>
        <v>0</v>
      </c>
      <c r="AR133" s="19" t="s">
        <v>518</v>
      </c>
      <c r="AT133" s="19" t="s">
        <v>268</v>
      </c>
      <c r="AU133" s="19" t="s">
        <v>277</v>
      </c>
      <c r="AY133" s="19" t="s">
        <v>267</v>
      </c>
      <c r="BE133" s="143">
        <f t="shared" si="4"/>
        <v>0</v>
      </c>
      <c r="BF133" s="143">
        <f t="shared" si="5"/>
        <v>0</v>
      </c>
      <c r="BG133" s="143">
        <f t="shared" si="6"/>
        <v>0</v>
      </c>
      <c r="BH133" s="143">
        <f t="shared" si="7"/>
        <v>0</v>
      </c>
      <c r="BI133" s="143">
        <f t="shared" si="8"/>
        <v>0</v>
      </c>
      <c r="BJ133" s="19" t="s">
        <v>102</v>
      </c>
      <c r="BK133" s="143">
        <f t="shared" si="9"/>
        <v>0</v>
      </c>
      <c r="BL133" s="19" t="s">
        <v>518</v>
      </c>
      <c r="BM133" s="19" t="s">
        <v>368</v>
      </c>
    </row>
    <row r="134" spans="2:65" s="1" customFormat="1" ht="25.5" customHeight="1">
      <c r="B134" s="134"/>
      <c r="C134" s="135" t="s">
        <v>324</v>
      </c>
      <c r="D134" s="135" t="s">
        <v>268</v>
      </c>
      <c r="E134" s="136" t="s">
        <v>3935</v>
      </c>
      <c r="F134" s="219" t="s">
        <v>3936</v>
      </c>
      <c r="G134" s="219"/>
      <c r="H134" s="219"/>
      <c r="I134" s="219"/>
      <c r="J134" s="137" t="s">
        <v>374</v>
      </c>
      <c r="K134" s="138">
        <v>2</v>
      </c>
      <c r="L134" s="220"/>
      <c r="M134" s="220"/>
      <c r="N134" s="220">
        <f t="shared" si="0"/>
        <v>0</v>
      </c>
      <c r="O134" s="220"/>
      <c r="P134" s="220"/>
      <c r="Q134" s="220"/>
      <c r="R134" s="139"/>
      <c r="T134" s="140" t="s">
        <v>5</v>
      </c>
      <c r="U134" s="38" t="s">
        <v>42</v>
      </c>
      <c r="V134" s="141">
        <v>0</v>
      </c>
      <c r="W134" s="141">
        <f t="shared" si="1"/>
        <v>0</v>
      </c>
      <c r="X134" s="141">
        <v>0</v>
      </c>
      <c r="Y134" s="141">
        <f t="shared" si="2"/>
        <v>0</v>
      </c>
      <c r="Z134" s="141">
        <v>0</v>
      </c>
      <c r="AA134" s="142">
        <f t="shared" si="3"/>
        <v>0</v>
      </c>
      <c r="AR134" s="19" t="s">
        <v>518</v>
      </c>
      <c r="AT134" s="19" t="s">
        <v>268</v>
      </c>
      <c r="AU134" s="19" t="s">
        <v>277</v>
      </c>
      <c r="AY134" s="19" t="s">
        <v>267</v>
      </c>
      <c r="BE134" s="143">
        <f t="shared" si="4"/>
        <v>0</v>
      </c>
      <c r="BF134" s="143">
        <f t="shared" si="5"/>
        <v>0</v>
      </c>
      <c r="BG134" s="143">
        <f t="shared" si="6"/>
        <v>0</v>
      </c>
      <c r="BH134" s="143">
        <f t="shared" si="7"/>
        <v>0</v>
      </c>
      <c r="BI134" s="143">
        <f t="shared" si="8"/>
        <v>0</v>
      </c>
      <c r="BJ134" s="19" t="s">
        <v>102</v>
      </c>
      <c r="BK134" s="143">
        <f t="shared" si="9"/>
        <v>0</v>
      </c>
      <c r="BL134" s="19" t="s">
        <v>518</v>
      </c>
      <c r="BM134" s="19" t="s">
        <v>376</v>
      </c>
    </row>
    <row r="135" spans="2:65" s="1" customFormat="1" ht="16.5" customHeight="1">
      <c r="B135" s="134"/>
      <c r="C135" s="135" t="s">
        <v>327</v>
      </c>
      <c r="D135" s="135" t="s">
        <v>268</v>
      </c>
      <c r="E135" s="136" t="s">
        <v>4104</v>
      </c>
      <c r="F135" s="219" t="s">
        <v>4105</v>
      </c>
      <c r="G135" s="219"/>
      <c r="H135" s="219"/>
      <c r="I135" s="219"/>
      <c r="J135" s="137" t="s">
        <v>322</v>
      </c>
      <c r="K135" s="138">
        <v>20</v>
      </c>
      <c r="L135" s="220"/>
      <c r="M135" s="220"/>
      <c r="N135" s="220">
        <f t="shared" si="0"/>
        <v>0</v>
      </c>
      <c r="O135" s="220"/>
      <c r="P135" s="220"/>
      <c r="Q135" s="220"/>
      <c r="R135" s="139"/>
      <c r="T135" s="140" t="s">
        <v>5</v>
      </c>
      <c r="U135" s="38" t="s">
        <v>42</v>
      </c>
      <c r="V135" s="141">
        <v>0</v>
      </c>
      <c r="W135" s="141">
        <f t="shared" si="1"/>
        <v>0</v>
      </c>
      <c r="X135" s="141">
        <v>0</v>
      </c>
      <c r="Y135" s="141">
        <f t="shared" si="2"/>
        <v>0</v>
      </c>
      <c r="Z135" s="141">
        <v>0</v>
      </c>
      <c r="AA135" s="142">
        <f t="shared" si="3"/>
        <v>0</v>
      </c>
      <c r="AR135" s="19" t="s">
        <v>518</v>
      </c>
      <c r="AT135" s="19" t="s">
        <v>268</v>
      </c>
      <c r="AU135" s="19" t="s">
        <v>277</v>
      </c>
      <c r="AY135" s="19" t="s">
        <v>267</v>
      </c>
      <c r="BE135" s="143">
        <f t="shared" si="4"/>
        <v>0</v>
      </c>
      <c r="BF135" s="143">
        <f t="shared" si="5"/>
        <v>0</v>
      </c>
      <c r="BG135" s="143">
        <f t="shared" si="6"/>
        <v>0</v>
      </c>
      <c r="BH135" s="143">
        <f t="shared" si="7"/>
        <v>0</v>
      </c>
      <c r="BI135" s="143">
        <f t="shared" si="8"/>
        <v>0</v>
      </c>
      <c r="BJ135" s="19" t="s">
        <v>102</v>
      </c>
      <c r="BK135" s="143">
        <f t="shared" si="9"/>
        <v>0</v>
      </c>
      <c r="BL135" s="19" t="s">
        <v>518</v>
      </c>
      <c r="BM135" s="19" t="s">
        <v>384</v>
      </c>
    </row>
    <row r="136" spans="2:65" s="1" customFormat="1" ht="35.1" customHeight="1">
      <c r="B136" s="134"/>
      <c r="C136" s="163" t="s">
        <v>331</v>
      </c>
      <c r="D136" s="163" t="s">
        <v>268</v>
      </c>
      <c r="E136" s="164" t="s">
        <v>4190</v>
      </c>
      <c r="F136" s="240" t="s">
        <v>4209</v>
      </c>
      <c r="G136" s="240"/>
      <c r="H136" s="240"/>
      <c r="I136" s="240"/>
      <c r="J136" s="165" t="s">
        <v>785</v>
      </c>
      <c r="K136" s="166">
        <v>1</v>
      </c>
      <c r="L136" s="241"/>
      <c r="M136" s="241"/>
      <c r="N136" s="241">
        <f t="shared" ref="N136" si="10">ROUND(L136*K136,2)</f>
        <v>0</v>
      </c>
      <c r="O136" s="241"/>
      <c r="P136" s="241"/>
      <c r="Q136" s="241"/>
      <c r="R136" s="139"/>
      <c r="T136" s="140"/>
      <c r="U136" s="38"/>
      <c r="V136" s="141"/>
      <c r="W136" s="141"/>
      <c r="X136" s="141"/>
      <c r="Y136" s="141"/>
      <c r="Z136" s="141"/>
      <c r="AA136" s="142"/>
      <c r="AR136" s="19"/>
      <c r="AT136" s="19"/>
      <c r="AU136" s="19"/>
      <c r="AY136" s="19"/>
      <c r="BE136" s="143">
        <f t="shared" ref="BE136:BE137" si="11">IF(U136="základná",N136,0)</f>
        <v>0</v>
      </c>
      <c r="BF136" s="143">
        <f t="shared" ref="BF136:BF137" si="12">IF(U136="znížená",N136,0)</f>
        <v>0</v>
      </c>
      <c r="BG136" s="143">
        <f t="shared" ref="BG136:BG137" si="13">IF(U136="zákl. prenesená",N136,0)</f>
        <v>0</v>
      </c>
      <c r="BH136" s="143">
        <f t="shared" ref="BH136:BH137" si="14">IF(U136="zníž. prenesená",N136,0)</f>
        <v>0</v>
      </c>
      <c r="BI136" s="143">
        <f t="shared" ref="BI136:BI137" si="15">IF(U136="nulová",N136,0)</f>
        <v>0</v>
      </c>
      <c r="BJ136" s="19" t="s">
        <v>277</v>
      </c>
      <c r="BK136" s="143">
        <f t="shared" ref="BK136:BK137" si="16">ROUND(L136*K136,2)</f>
        <v>0</v>
      </c>
      <c r="BL136" s="19" t="s">
        <v>518</v>
      </c>
      <c r="BM136" s="19" t="s">
        <v>384</v>
      </c>
    </row>
    <row r="137" spans="2:65" s="1" customFormat="1" ht="21.95" customHeight="1">
      <c r="B137" s="134"/>
      <c r="C137" s="163" t="s">
        <v>4217</v>
      </c>
      <c r="D137" s="163"/>
      <c r="E137" s="164" t="s">
        <v>4219</v>
      </c>
      <c r="F137" s="240" t="s">
        <v>4220</v>
      </c>
      <c r="G137" s="240"/>
      <c r="H137" s="240"/>
      <c r="I137" s="240"/>
      <c r="J137" s="165" t="s">
        <v>785</v>
      </c>
      <c r="K137" s="166">
        <v>1</v>
      </c>
      <c r="L137" s="255"/>
      <c r="M137" s="256"/>
      <c r="N137" s="255">
        <f t="shared" ref="N137" si="17">ROUND(L137*K137,2)</f>
        <v>0</v>
      </c>
      <c r="O137" s="260"/>
      <c r="P137" s="260"/>
      <c r="Q137" s="256"/>
      <c r="R137" s="139"/>
      <c r="T137" s="140"/>
      <c r="U137" s="38"/>
      <c r="V137" s="141"/>
      <c r="W137" s="141"/>
      <c r="X137" s="141"/>
      <c r="Y137" s="141"/>
      <c r="Z137" s="141"/>
      <c r="AA137" s="142"/>
      <c r="AR137" s="19"/>
      <c r="AT137" s="19"/>
      <c r="AU137" s="19"/>
      <c r="AY137" s="19"/>
      <c r="BE137" s="143">
        <f t="shared" si="11"/>
        <v>0</v>
      </c>
      <c r="BF137" s="143">
        <f t="shared" si="12"/>
        <v>0</v>
      </c>
      <c r="BG137" s="143">
        <f t="shared" si="13"/>
        <v>0</v>
      </c>
      <c r="BH137" s="143">
        <f t="shared" si="14"/>
        <v>0</v>
      </c>
      <c r="BI137" s="143">
        <f t="shared" si="15"/>
        <v>0</v>
      </c>
      <c r="BJ137" s="19" t="s">
        <v>272</v>
      </c>
      <c r="BK137" s="143">
        <f t="shared" si="16"/>
        <v>0</v>
      </c>
      <c r="BL137" s="19" t="s">
        <v>518</v>
      </c>
      <c r="BM137" s="19" t="s">
        <v>384</v>
      </c>
    </row>
    <row r="138" spans="2:65" s="1" customFormat="1" ht="20.100000000000001" customHeight="1">
      <c r="B138" s="134"/>
      <c r="C138" s="163" t="s">
        <v>4218</v>
      </c>
      <c r="D138" s="163" t="s">
        <v>268</v>
      </c>
      <c r="E138" s="164" t="s">
        <v>4197</v>
      </c>
      <c r="F138" s="240" t="s">
        <v>4214</v>
      </c>
      <c r="G138" s="240"/>
      <c r="H138" s="240"/>
      <c r="I138" s="240"/>
      <c r="J138" s="165" t="s">
        <v>271</v>
      </c>
      <c r="K138" s="166">
        <v>5</v>
      </c>
      <c r="L138" s="241"/>
      <c r="M138" s="241"/>
      <c r="N138" s="241">
        <f t="shared" si="0"/>
        <v>0</v>
      </c>
      <c r="O138" s="241"/>
      <c r="P138" s="241"/>
      <c r="Q138" s="241"/>
      <c r="R138" s="139"/>
      <c r="T138" s="140" t="s">
        <v>5</v>
      </c>
      <c r="U138" s="38" t="s">
        <v>42</v>
      </c>
      <c r="V138" s="141">
        <v>0</v>
      </c>
      <c r="W138" s="141">
        <f t="shared" si="1"/>
        <v>0</v>
      </c>
      <c r="X138" s="141">
        <v>0</v>
      </c>
      <c r="Y138" s="141">
        <f t="shared" si="2"/>
        <v>0</v>
      </c>
      <c r="Z138" s="141">
        <v>0</v>
      </c>
      <c r="AA138" s="142">
        <f t="shared" si="3"/>
        <v>0</v>
      </c>
      <c r="AR138" s="19" t="s">
        <v>518</v>
      </c>
      <c r="AT138" s="19" t="s">
        <v>268</v>
      </c>
      <c r="AU138" s="19" t="s">
        <v>277</v>
      </c>
      <c r="AY138" s="19" t="s">
        <v>267</v>
      </c>
      <c r="BE138" s="143">
        <f t="shared" si="4"/>
        <v>0</v>
      </c>
      <c r="BF138" s="143">
        <f t="shared" si="5"/>
        <v>0</v>
      </c>
      <c r="BG138" s="143">
        <f t="shared" si="6"/>
        <v>0</v>
      </c>
      <c r="BH138" s="143">
        <f t="shared" si="7"/>
        <v>0</v>
      </c>
      <c r="BI138" s="143">
        <f t="shared" si="8"/>
        <v>0</v>
      </c>
      <c r="BJ138" s="19" t="s">
        <v>102</v>
      </c>
      <c r="BK138" s="143">
        <f t="shared" si="9"/>
        <v>0</v>
      </c>
      <c r="BL138" s="19" t="s">
        <v>518</v>
      </c>
      <c r="BM138" s="19" t="s">
        <v>392</v>
      </c>
    </row>
    <row r="139" spans="2:65" s="10" customFormat="1" ht="22.35" customHeight="1">
      <c r="B139" s="124"/>
      <c r="D139" s="133" t="s">
        <v>4176</v>
      </c>
      <c r="E139" s="133"/>
      <c r="F139" s="133"/>
      <c r="G139" s="133"/>
      <c r="H139" s="133"/>
      <c r="I139" s="133"/>
      <c r="J139" s="133"/>
      <c r="K139" s="133"/>
      <c r="L139" s="133"/>
      <c r="M139" s="133"/>
      <c r="N139" s="208">
        <f>BK139</f>
        <v>0</v>
      </c>
      <c r="O139" s="209"/>
      <c r="P139" s="209"/>
      <c r="Q139" s="209"/>
      <c r="R139" s="126"/>
      <c r="T139" s="127"/>
      <c r="W139" s="128">
        <f>SUM(W140:W143)</f>
        <v>0</v>
      </c>
      <c r="Y139" s="128">
        <f>SUM(Y140:Y143)</f>
        <v>0</v>
      </c>
      <c r="AA139" s="129">
        <f>SUM(AA140:AA143)</f>
        <v>0</v>
      </c>
      <c r="AR139" s="130" t="s">
        <v>277</v>
      </c>
      <c r="AT139" s="131" t="s">
        <v>74</v>
      </c>
      <c r="AU139" s="131" t="s">
        <v>102</v>
      </c>
      <c r="AY139" s="130" t="s">
        <v>267</v>
      </c>
      <c r="BK139" s="132">
        <f>SUM(BK140:BK143)</f>
        <v>0</v>
      </c>
    </row>
    <row r="140" spans="2:65" s="1" customFormat="1" ht="16.5" customHeight="1">
      <c r="B140" s="134"/>
      <c r="C140" s="135" t="s">
        <v>334</v>
      </c>
      <c r="D140" s="135" t="s">
        <v>268</v>
      </c>
      <c r="E140" s="136" t="s">
        <v>4191</v>
      </c>
      <c r="F140" s="219" t="s">
        <v>4023</v>
      </c>
      <c r="G140" s="219"/>
      <c r="H140" s="219"/>
      <c r="I140" s="219"/>
      <c r="J140" s="137" t="s">
        <v>374</v>
      </c>
      <c r="K140" s="138">
        <v>1</v>
      </c>
      <c r="L140" s="220"/>
      <c r="M140" s="220"/>
      <c r="N140" s="220">
        <f>ROUND(L140*K140,2)</f>
        <v>0</v>
      </c>
      <c r="O140" s="220"/>
      <c r="P140" s="220"/>
      <c r="Q140" s="220"/>
      <c r="R140" s="139"/>
      <c r="T140" s="140" t="s">
        <v>5</v>
      </c>
      <c r="U140" s="38" t="s">
        <v>42</v>
      </c>
      <c r="V140" s="141">
        <v>0</v>
      </c>
      <c r="W140" s="141">
        <f>V140*K140</f>
        <v>0</v>
      </c>
      <c r="X140" s="141">
        <v>0</v>
      </c>
      <c r="Y140" s="141">
        <f>X140*K140</f>
        <v>0</v>
      </c>
      <c r="Z140" s="141">
        <v>0</v>
      </c>
      <c r="AA140" s="142">
        <f>Z140*K140</f>
        <v>0</v>
      </c>
      <c r="AR140" s="19" t="s">
        <v>518</v>
      </c>
      <c r="AT140" s="19" t="s">
        <v>268</v>
      </c>
      <c r="AU140" s="19" t="s">
        <v>277</v>
      </c>
      <c r="AY140" s="19" t="s">
        <v>267</v>
      </c>
      <c r="BE140" s="143">
        <f>IF(U140="základná",N140,0)</f>
        <v>0</v>
      </c>
      <c r="BF140" s="143">
        <f>IF(U140="znížená",N140,0)</f>
        <v>0</v>
      </c>
      <c r="BG140" s="143">
        <f>IF(U140="zákl. prenesená",N140,0)</f>
        <v>0</v>
      </c>
      <c r="BH140" s="143">
        <f>IF(U140="zníž. prenesená",N140,0)</f>
        <v>0</v>
      </c>
      <c r="BI140" s="143">
        <f>IF(U140="nulová",N140,0)</f>
        <v>0</v>
      </c>
      <c r="BJ140" s="19" t="s">
        <v>102</v>
      </c>
      <c r="BK140" s="143">
        <f>ROUND(L140*K140,2)</f>
        <v>0</v>
      </c>
      <c r="BL140" s="19" t="s">
        <v>518</v>
      </c>
      <c r="BM140" s="19" t="s">
        <v>400</v>
      </c>
    </row>
    <row r="141" spans="2:65" s="1" customFormat="1" ht="25.5" customHeight="1">
      <c r="B141" s="134"/>
      <c r="C141" s="135" t="s">
        <v>338</v>
      </c>
      <c r="D141" s="135" t="s">
        <v>268</v>
      </c>
      <c r="E141" s="136" t="s">
        <v>4192</v>
      </c>
      <c r="F141" s="219" t="s">
        <v>4025</v>
      </c>
      <c r="G141" s="219"/>
      <c r="H141" s="219"/>
      <c r="I141" s="219"/>
      <c r="J141" s="137" t="s">
        <v>374</v>
      </c>
      <c r="K141" s="138">
        <v>1</v>
      </c>
      <c r="L141" s="220"/>
      <c r="M141" s="220"/>
      <c r="N141" s="220">
        <f>ROUND(L141*K141,2)</f>
        <v>0</v>
      </c>
      <c r="O141" s="220"/>
      <c r="P141" s="220"/>
      <c r="Q141" s="220"/>
      <c r="R141" s="139"/>
      <c r="T141" s="140" t="s">
        <v>5</v>
      </c>
      <c r="U141" s="38" t="s">
        <v>42</v>
      </c>
      <c r="V141" s="141">
        <v>0</v>
      </c>
      <c r="W141" s="141">
        <f>V141*K141</f>
        <v>0</v>
      </c>
      <c r="X141" s="141">
        <v>0</v>
      </c>
      <c r="Y141" s="141">
        <f>X141*K141</f>
        <v>0</v>
      </c>
      <c r="Z141" s="141">
        <v>0</v>
      </c>
      <c r="AA141" s="142">
        <f>Z141*K141</f>
        <v>0</v>
      </c>
      <c r="AR141" s="19" t="s">
        <v>518</v>
      </c>
      <c r="AT141" s="19" t="s">
        <v>268</v>
      </c>
      <c r="AU141" s="19" t="s">
        <v>277</v>
      </c>
      <c r="AY141" s="19" t="s">
        <v>267</v>
      </c>
      <c r="BE141" s="143">
        <f>IF(U141="základná",N141,0)</f>
        <v>0</v>
      </c>
      <c r="BF141" s="143">
        <f>IF(U141="znížená",N141,0)</f>
        <v>0</v>
      </c>
      <c r="BG141" s="143">
        <f>IF(U141="zákl. prenesená",N141,0)</f>
        <v>0</v>
      </c>
      <c r="BH141" s="143">
        <f>IF(U141="zníž. prenesená",N141,0)</f>
        <v>0</v>
      </c>
      <c r="BI141" s="143">
        <f>IF(U141="nulová",N141,0)</f>
        <v>0</v>
      </c>
      <c r="BJ141" s="19" t="s">
        <v>102</v>
      </c>
      <c r="BK141" s="143">
        <f>ROUND(L141*K141,2)</f>
        <v>0</v>
      </c>
      <c r="BL141" s="19" t="s">
        <v>518</v>
      </c>
      <c r="BM141" s="19" t="s">
        <v>408</v>
      </c>
    </row>
    <row r="142" spans="2:65" s="1" customFormat="1" ht="16.5" customHeight="1">
      <c r="B142" s="134"/>
      <c r="C142" s="163" t="s">
        <v>342</v>
      </c>
      <c r="D142" s="163" t="s">
        <v>268</v>
      </c>
      <c r="E142" s="164" t="s">
        <v>4193</v>
      </c>
      <c r="F142" s="240" t="s">
        <v>4215</v>
      </c>
      <c r="G142" s="240"/>
      <c r="H142" s="240"/>
      <c r="I142" s="240"/>
      <c r="J142" s="165" t="s">
        <v>1908</v>
      </c>
      <c r="K142" s="166">
        <v>2</v>
      </c>
      <c r="L142" s="241"/>
      <c r="M142" s="241"/>
      <c r="N142" s="241">
        <f>ROUND(L142*K142,2)</f>
        <v>0</v>
      </c>
      <c r="O142" s="241"/>
      <c r="P142" s="241"/>
      <c r="Q142" s="241"/>
      <c r="R142" s="139"/>
      <c r="T142" s="140" t="s">
        <v>5</v>
      </c>
      <c r="U142" s="38" t="s">
        <v>42</v>
      </c>
      <c r="V142" s="141">
        <v>0</v>
      </c>
      <c r="W142" s="141">
        <f>V142*K142</f>
        <v>0</v>
      </c>
      <c r="X142" s="141">
        <v>0</v>
      </c>
      <c r="Y142" s="141">
        <f>X142*K142</f>
        <v>0</v>
      </c>
      <c r="Z142" s="141">
        <v>0</v>
      </c>
      <c r="AA142" s="142">
        <f>Z142*K142</f>
        <v>0</v>
      </c>
      <c r="AR142" s="19" t="s">
        <v>518</v>
      </c>
      <c r="AT142" s="19" t="s">
        <v>268</v>
      </c>
      <c r="AU142" s="19" t="s">
        <v>277</v>
      </c>
      <c r="AY142" s="19" t="s">
        <v>267</v>
      </c>
      <c r="BE142" s="143">
        <f>IF(U142="základná",N142,0)</f>
        <v>0</v>
      </c>
      <c r="BF142" s="143">
        <f>IF(U142="znížená",N142,0)</f>
        <v>0</v>
      </c>
      <c r="BG142" s="143">
        <f>IF(U142="zákl. prenesená",N142,0)</f>
        <v>0</v>
      </c>
      <c r="BH142" s="143">
        <f>IF(U142="zníž. prenesená",N142,0)</f>
        <v>0</v>
      </c>
      <c r="BI142" s="143">
        <f>IF(U142="nulová",N142,0)</f>
        <v>0</v>
      </c>
      <c r="BJ142" s="19" t="s">
        <v>102</v>
      </c>
      <c r="BK142" s="143">
        <f>ROUND(L142*K142,2)</f>
        <v>0</v>
      </c>
      <c r="BL142" s="19" t="s">
        <v>518</v>
      </c>
      <c r="BM142" s="19" t="s">
        <v>4194</v>
      </c>
    </row>
    <row r="143" spans="2:65" s="1" customFormat="1" ht="16.5" customHeight="1">
      <c r="B143" s="134"/>
      <c r="C143" s="163" t="s">
        <v>10</v>
      </c>
      <c r="D143" s="163" t="s">
        <v>268</v>
      </c>
      <c r="E143" s="164" t="s">
        <v>4195</v>
      </c>
      <c r="F143" s="240" t="s">
        <v>4216</v>
      </c>
      <c r="G143" s="240"/>
      <c r="H143" s="240"/>
      <c r="I143" s="240"/>
      <c r="J143" s="165" t="s">
        <v>1908</v>
      </c>
      <c r="K143" s="166">
        <v>2</v>
      </c>
      <c r="L143" s="241"/>
      <c r="M143" s="241"/>
      <c r="N143" s="241">
        <f>ROUND(L143*K143,2)</f>
        <v>0</v>
      </c>
      <c r="O143" s="241"/>
      <c r="P143" s="241"/>
      <c r="Q143" s="241"/>
      <c r="R143" s="139"/>
      <c r="T143" s="140" t="s">
        <v>5</v>
      </c>
      <c r="U143" s="148" t="s">
        <v>42</v>
      </c>
      <c r="V143" s="149">
        <v>0</v>
      </c>
      <c r="W143" s="149">
        <f>V143*K143</f>
        <v>0</v>
      </c>
      <c r="X143" s="149">
        <v>0</v>
      </c>
      <c r="Y143" s="149">
        <f>X143*K143</f>
        <v>0</v>
      </c>
      <c r="Z143" s="149">
        <v>0</v>
      </c>
      <c r="AA143" s="150">
        <f>Z143*K143</f>
        <v>0</v>
      </c>
      <c r="AR143" s="19" t="s">
        <v>518</v>
      </c>
      <c r="AT143" s="19" t="s">
        <v>268</v>
      </c>
      <c r="AU143" s="19" t="s">
        <v>277</v>
      </c>
      <c r="AY143" s="19" t="s">
        <v>267</v>
      </c>
      <c r="BE143" s="143">
        <f>IF(U143="základná",N143,0)</f>
        <v>0</v>
      </c>
      <c r="BF143" s="143">
        <f>IF(U143="znížená",N143,0)</f>
        <v>0</v>
      </c>
      <c r="BG143" s="143">
        <f>IF(U143="zákl. prenesená",N143,0)</f>
        <v>0</v>
      </c>
      <c r="BH143" s="143">
        <f>IF(U143="zníž. prenesená",N143,0)</f>
        <v>0</v>
      </c>
      <c r="BI143" s="143">
        <f>IF(U143="nulová",N143,0)</f>
        <v>0</v>
      </c>
      <c r="BJ143" s="19" t="s">
        <v>102</v>
      </c>
      <c r="BK143" s="143">
        <f>ROUND(L143*K143,2)</f>
        <v>0</v>
      </c>
      <c r="BL143" s="19" t="s">
        <v>518</v>
      </c>
      <c r="BM143" s="19" t="s">
        <v>4196</v>
      </c>
    </row>
    <row r="144" spans="2:65" s="1" customFormat="1" ht="6.95" customHeight="1">
      <c r="B144" s="53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5"/>
    </row>
  </sheetData>
  <mergeCells count="130">
    <mergeCell ref="F136:I136"/>
    <mergeCell ref="L136:M136"/>
    <mergeCell ref="N136:Q136"/>
    <mergeCell ref="F137:I137"/>
    <mergeCell ref="L137:M137"/>
    <mergeCell ref="N137:Q137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H1:K1"/>
    <mergeCell ref="S2:AC2"/>
    <mergeCell ref="F142:I142"/>
    <mergeCell ref="L142:M142"/>
    <mergeCell ref="N142:Q142"/>
    <mergeCell ref="F143:I143"/>
    <mergeCell ref="L143:M143"/>
    <mergeCell ref="N143:Q143"/>
    <mergeCell ref="N116:Q116"/>
    <mergeCell ref="N117:Q117"/>
    <mergeCell ref="N118:Q118"/>
    <mergeCell ref="N119:Q119"/>
    <mergeCell ref="N125:Q125"/>
    <mergeCell ref="N139:Q139"/>
    <mergeCell ref="F138:I138"/>
    <mergeCell ref="L138:M138"/>
    <mergeCell ref="N138:Q138"/>
    <mergeCell ref="F140:I140"/>
    <mergeCell ref="L140:M140"/>
    <mergeCell ref="N140:Q140"/>
    <mergeCell ref="F141:I141"/>
    <mergeCell ref="L141:M141"/>
    <mergeCell ref="N141:Q141"/>
    <mergeCell ref="F133:I133"/>
  </mergeCells>
  <hyperlinks>
    <hyperlink ref="F1:G1" location="C2" display="1) Krycí list rozpočtu"/>
    <hyperlink ref="H1:K1" location="C87" display="2) Rekapitulácia rozpočtu"/>
    <hyperlink ref="L1" location="C115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N336"/>
  <sheetViews>
    <sheetView showGridLines="0" workbookViewId="0">
      <pane ySplit="1" topLeftCell="A2" activePane="bottomLeft" state="frozen"/>
      <selection pane="bottomLeft" activeCell="L335" sqref="L125:M33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6"/>
      <c r="B1" s="13"/>
      <c r="C1" s="13"/>
      <c r="D1" s="14" t="s">
        <v>1</v>
      </c>
      <c r="E1" s="13"/>
      <c r="F1" s="15" t="s">
        <v>210</v>
      </c>
      <c r="G1" s="15"/>
      <c r="H1" s="214" t="s">
        <v>211</v>
      </c>
      <c r="I1" s="214"/>
      <c r="J1" s="214"/>
      <c r="K1" s="214"/>
      <c r="L1" s="15" t="s">
        <v>212</v>
      </c>
      <c r="M1" s="13"/>
      <c r="N1" s="13"/>
      <c r="O1" s="14" t="s">
        <v>213</v>
      </c>
      <c r="P1" s="13"/>
      <c r="Q1" s="13"/>
      <c r="R1" s="13"/>
      <c r="S1" s="15" t="s">
        <v>214</v>
      </c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170" t="s">
        <v>8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T2" s="19" t="s">
        <v>87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75</v>
      </c>
    </row>
    <row r="4" spans="1:66" ht="36.950000000000003" customHeight="1">
      <c r="B4" s="23"/>
      <c r="C4" s="191" t="s">
        <v>215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24"/>
      <c r="T4" s="18" t="s">
        <v>12</v>
      </c>
      <c r="AT4" s="19" t="s">
        <v>6</v>
      </c>
    </row>
    <row r="5" spans="1:66" ht="6.95" customHeight="1">
      <c r="B5" s="23"/>
      <c r="R5" s="24"/>
    </row>
    <row r="6" spans="1:66" ht="25.35" customHeight="1">
      <c r="B6" s="23"/>
      <c r="D6" s="28" t="s">
        <v>16</v>
      </c>
      <c r="F6" s="226" t="str">
        <f>'Rekapitulácia stavby'!K6</f>
        <v>Modernizácia pracovísk akútnej zdravotnej starostlivosti Gynekologicko - pôrodníckeho oddelenia v Nemocnici Krompachy</v>
      </c>
      <c r="G6" s="227"/>
      <c r="H6" s="227"/>
      <c r="I6" s="227"/>
      <c r="J6" s="227"/>
      <c r="K6" s="227"/>
      <c r="L6" s="227"/>
      <c r="M6" s="227"/>
      <c r="N6" s="227"/>
      <c r="O6" s="227"/>
      <c r="P6" s="227"/>
      <c r="R6" s="24"/>
    </row>
    <row r="7" spans="1:66" s="1" customFormat="1" ht="32.85" customHeight="1">
      <c r="B7" s="31"/>
      <c r="D7" s="27" t="s">
        <v>216</v>
      </c>
      <c r="F7" s="203" t="s">
        <v>1329</v>
      </c>
      <c r="G7" s="225"/>
      <c r="H7" s="225"/>
      <c r="I7" s="225"/>
      <c r="J7" s="225"/>
      <c r="K7" s="225"/>
      <c r="L7" s="225"/>
      <c r="M7" s="225"/>
      <c r="N7" s="225"/>
      <c r="O7" s="225"/>
      <c r="P7" s="225"/>
      <c r="R7" s="32"/>
    </row>
    <row r="8" spans="1:66" s="1" customFormat="1" ht="14.45" customHeight="1">
      <c r="B8" s="31"/>
      <c r="D8" s="28" t="s">
        <v>18</v>
      </c>
      <c r="F8" s="26" t="s">
        <v>5</v>
      </c>
      <c r="M8" s="28" t="s">
        <v>19</v>
      </c>
      <c r="O8" s="26" t="s">
        <v>5</v>
      </c>
      <c r="R8" s="32"/>
    </row>
    <row r="9" spans="1:66" s="1" customFormat="1" ht="14.45" customHeight="1">
      <c r="B9" s="31"/>
      <c r="D9" s="28" t="s">
        <v>20</v>
      </c>
      <c r="F9" s="26" t="s">
        <v>21</v>
      </c>
      <c r="M9" s="28" t="s">
        <v>22</v>
      </c>
      <c r="O9" s="228" t="str">
        <f>'Rekapitulácia stavby'!AN8</f>
        <v>15. 5. 2018</v>
      </c>
      <c r="P9" s="228"/>
      <c r="R9" s="32"/>
    </row>
    <row r="10" spans="1:66" s="1" customFormat="1" ht="10.9" customHeight="1">
      <c r="B10" s="31"/>
      <c r="R10" s="32"/>
    </row>
    <row r="11" spans="1:66" s="1" customFormat="1" ht="14.45" customHeight="1">
      <c r="B11" s="31"/>
      <c r="D11" s="28" t="s">
        <v>24</v>
      </c>
      <c r="M11" s="28" t="s">
        <v>25</v>
      </c>
      <c r="O11" s="202" t="s">
        <v>5</v>
      </c>
      <c r="P11" s="202"/>
      <c r="R11" s="32"/>
    </row>
    <row r="12" spans="1:66" s="1" customFormat="1" ht="18" customHeight="1">
      <c r="B12" s="31"/>
      <c r="E12" s="26" t="s">
        <v>26</v>
      </c>
      <c r="M12" s="28" t="s">
        <v>27</v>
      </c>
      <c r="O12" s="202" t="s">
        <v>5</v>
      </c>
      <c r="P12" s="202"/>
      <c r="R12" s="32"/>
    </row>
    <row r="13" spans="1:66" s="1" customFormat="1" ht="6.95" customHeight="1">
      <c r="B13" s="31"/>
      <c r="R13" s="32"/>
    </row>
    <row r="14" spans="1:66" s="1" customFormat="1" ht="14.45" customHeight="1">
      <c r="B14" s="31"/>
      <c r="D14" s="28" t="s">
        <v>28</v>
      </c>
      <c r="M14" s="28" t="s">
        <v>25</v>
      </c>
      <c r="O14" s="202" t="s">
        <v>5</v>
      </c>
      <c r="P14" s="202"/>
      <c r="R14" s="32"/>
    </row>
    <row r="15" spans="1:66" s="1" customFormat="1" ht="18" customHeight="1">
      <c r="B15" s="31"/>
      <c r="E15" s="26" t="s">
        <v>29</v>
      </c>
      <c r="M15" s="28" t="s">
        <v>27</v>
      </c>
      <c r="O15" s="202" t="s">
        <v>5</v>
      </c>
      <c r="P15" s="202"/>
      <c r="R15" s="32"/>
    </row>
    <row r="16" spans="1:66" s="1" customFormat="1" ht="6.95" customHeight="1">
      <c r="B16" s="31"/>
      <c r="R16" s="32"/>
    </row>
    <row r="17" spans="2:18" s="1" customFormat="1" ht="14.45" customHeight="1">
      <c r="B17" s="31"/>
      <c r="D17" s="28" t="s">
        <v>30</v>
      </c>
      <c r="M17" s="28" t="s">
        <v>25</v>
      </c>
      <c r="O17" s="202" t="s">
        <v>5</v>
      </c>
      <c r="P17" s="202"/>
      <c r="R17" s="32"/>
    </row>
    <row r="18" spans="2:18" s="1" customFormat="1" ht="18" customHeight="1">
      <c r="B18" s="31"/>
      <c r="E18" s="26" t="s">
        <v>31</v>
      </c>
      <c r="M18" s="28" t="s">
        <v>27</v>
      </c>
      <c r="O18" s="202" t="s">
        <v>5</v>
      </c>
      <c r="P18" s="202"/>
      <c r="R18" s="32"/>
    </row>
    <row r="19" spans="2:18" s="1" customFormat="1" ht="6.95" customHeight="1">
      <c r="B19" s="31"/>
      <c r="R19" s="32"/>
    </row>
    <row r="20" spans="2:18" s="1" customFormat="1" ht="14.45" customHeight="1">
      <c r="B20" s="31"/>
      <c r="D20" s="28" t="s">
        <v>33</v>
      </c>
      <c r="M20" s="28" t="s">
        <v>25</v>
      </c>
      <c r="O20" s="202" t="str">
        <f>IF('Rekapitulácia stavby'!AN19="","",'Rekapitulácia stavby'!AN19)</f>
        <v/>
      </c>
      <c r="P20" s="202"/>
      <c r="R20" s="32"/>
    </row>
    <row r="21" spans="2:18" s="1" customFormat="1" ht="18" customHeight="1">
      <c r="B21" s="31"/>
      <c r="E21" s="26" t="str">
        <f>IF('Rekapitulácia stavby'!E20="","",'Rekapitulácia stavby'!E20)</f>
        <v xml:space="preserve"> </v>
      </c>
      <c r="M21" s="28" t="s">
        <v>27</v>
      </c>
      <c r="O21" s="202" t="str">
        <f>IF('Rekapitulácia stavby'!AN20="","",'Rekapitulácia stavby'!AN20)</f>
        <v/>
      </c>
      <c r="P21" s="202"/>
      <c r="R21" s="32"/>
    </row>
    <row r="22" spans="2:18" s="1" customFormat="1" ht="6.95" customHeight="1">
      <c r="B22" s="31"/>
      <c r="R22" s="32"/>
    </row>
    <row r="23" spans="2:18" s="1" customFormat="1" ht="14.45" customHeight="1">
      <c r="B23" s="31"/>
      <c r="D23" s="28" t="s">
        <v>35</v>
      </c>
      <c r="R23" s="32"/>
    </row>
    <row r="24" spans="2:18" s="1" customFormat="1" ht="16.5" customHeight="1">
      <c r="B24" s="31"/>
      <c r="E24" s="204" t="s">
        <v>5</v>
      </c>
      <c r="F24" s="204"/>
      <c r="G24" s="204"/>
      <c r="H24" s="204"/>
      <c r="I24" s="204"/>
      <c r="J24" s="204"/>
      <c r="K24" s="204"/>
      <c r="L24" s="204"/>
      <c r="R24" s="32"/>
    </row>
    <row r="25" spans="2:18" s="1" customFormat="1" ht="6.95" customHeight="1">
      <c r="B25" s="31"/>
      <c r="R25" s="32"/>
    </row>
    <row r="26" spans="2:18" s="1" customFormat="1" ht="6.95" customHeight="1">
      <c r="B26" s="3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R26" s="32"/>
    </row>
    <row r="27" spans="2:18" s="1" customFormat="1" ht="14.45" customHeight="1">
      <c r="B27" s="31"/>
      <c r="D27" s="95" t="s">
        <v>218</v>
      </c>
      <c r="M27" s="205">
        <f>N88</f>
        <v>0</v>
      </c>
      <c r="N27" s="205"/>
      <c r="O27" s="205"/>
      <c r="P27" s="205"/>
      <c r="R27" s="32"/>
    </row>
    <row r="28" spans="2:18" s="1" customFormat="1" ht="14.45" customHeight="1">
      <c r="B28" s="31"/>
      <c r="D28" s="30" t="s">
        <v>219</v>
      </c>
      <c r="M28" s="205">
        <f>N103</f>
        <v>0</v>
      </c>
      <c r="N28" s="205"/>
      <c r="O28" s="205"/>
      <c r="P28" s="205"/>
      <c r="R28" s="32"/>
    </row>
    <row r="29" spans="2:18" s="1" customFormat="1" ht="6.95" customHeight="1">
      <c r="B29" s="31"/>
      <c r="R29" s="32"/>
    </row>
    <row r="30" spans="2:18" s="1" customFormat="1" ht="25.35" customHeight="1">
      <c r="B30" s="31"/>
      <c r="D30" s="103" t="s">
        <v>38</v>
      </c>
      <c r="M30" s="237">
        <f>ROUND(M27+M28,2)</f>
        <v>0</v>
      </c>
      <c r="N30" s="225"/>
      <c r="O30" s="225"/>
      <c r="P30" s="225"/>
      <c r="R30" s="32"/>
    </row>
    <row r="31" spans="2:18" s="1" customFormat="1" ht="6.95" customHeight="1">
      <c r="B31" s="31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R31" s="32"/>
    </row>
    <row r="32" spans="2:18" s="1" customFormat="1" ht="14.45" customHeight="1">
      <c r="B32" s="31"/>
      <c r="D32" s="36" t="s">
        <v>39</v>
      </c>
      <c r="E32" s="36" t="s">
        <v>40</v>
      </c>
      <c r="F32" s="37">
        <v>0.2</v>
      </c>
      <c r="G32" s="104" t="s">
        <v>41</v>
      </c>
      <c r="H32" s="234">
        <f>ROUND((SUM(BE103:BE104)+SUM(BE122:BE335)), 2)</f>
        <v>0</v>
      </c>
      <c r="I32" s="225"/>
      <c r="J32" s="225"/>
      <c r="M32" s="234">
        <f>ROUND(ROUND((SUM(BE103:BE104)+SUM(BE122:BE335)), 2)*F32, 2)</f>
        <v>0</v>
      </c>
      <c r="N32" s="225"/>
      <c r="O32" s="225"/>
      <c r="P32" s="225"/>
      <c r="R32" s="32"/>
    </row>
    <row r="33" spans="2:18" s="1" customFormat="1" ht="14.45" customHeight="1">
      <c r="B33" s="31"/>
      <c r="E33" s="36" t="s">
        <v>42</v>
      </c>
      <c r="F33" s="37">
        <v>0.2</v>
      </c>
      <c r="G33" s="104" t="s">
        <v>41</v>
      </c>
      <c r="H33" s="234">
        <f>ROUND((SUM(BF103:BF104)+SUM(BF122:BF335)), 2)</f>
        <v>0</v>
      </c>
      <c r="I33" s="225"/>
      <c r="J33" s="225"/>
      <c r="M33" s="234">
        <f>ROUND(ROUND((SUM(BF103:BF104)+SUM(BF122:BF335)), 2)*F33, 2)</f>
        <v>0</v>
      </c>
      <c r="N33" s="225"/>
      <c r="O33" s="225"/>
      <c r="P33" s="225"/>
      <c r="R33" s="32"/>
    </row>
    <row r="34" spans="2:18" s="1" customFormat="1" ht="14.45" hidden="1" customHeight="1">
      <c r="B34" s="31"/>
      <c r="E34" s="36" t="s">
        <v>43</v>
      </c>
      <c r="F34" s="37">
        <v>0.2</v>
      </c>
      <c r="G34" s="104" t="s">
        <v>41</v>
      </c>
      <c r="H34" s="234">
        <f>ROUND((SUM(BG103:BG104)+SUM(BG122:BG335)), 2)</f>
        <v>0</v>
      </c>
      <c r="I34" s="225"/>
      <c r="J34" s="225"/>
      <c r="M34" s="234">
        <v>0</v>
      </c>
      <c r="N34" s="225"/>
      <c r="O34" s="225"/>
      <c r="P34" s="225"/>
      <c r="R34" s="32"/>
    </row>
    <row r="35" spans="2:18" s="1" customFormat="1" ht="14.45" hidden="1" customHeight="1">
      <c r="B35" s="31"/>
      <c r="E35" s="36" t="s">
        <v>44</v>
      </c>
      <c r="F35" s="37">
        <v>0.2</v>
      </c>
      <c r="G35" s="104" t="s">
        <v>41</v>
      </c>
      <c r="H35" s="234">
        <f>ROUND((SUM(BH103:BH104)+SUM(BH122:BH335)), 2)</f>
        <v>0</v>
      </c>
      <c r="I35" s="225"/>
      <c r="J35" s="225"/>
      <c r="M35" s="234">
        <v>0</v>
      </c>
      <c r="N35" s="225"/>
      <c r="O35" s="225"/>
      <c r="P35" s="225"/>
      <c r="R35" s="32"/>
    </row>
    <row r="36" spans="2:18" s="1" customFormat="1" ht="14.45" hidden="1" customHeight="1">
      <c r="B36" s="31"/>
      <c r="E36" s="36" t="s">
        <v>45</v>
      </c>
      <c r="F36" s="37">
        <v>0</v>
      </c>
      <c r="G36" s="104" t="s">
        <v>41</v>
      </c>
      <c r="H36" s="234">
        <f>ROUND((SUM(BI103:BI104)+SUM(BI122:BI335)), 2)</f>
        <v>0</v>
      </c>
      <c r="I36" s="225"/>
      <c r="J36" s="225"/>
      <c r="M36" s="234">
        <v>0</v>
      </c>
      <c r="N36" s="225"/>
      <c r="O36" s="225"/>
      <c r="P36" s="225"/>
      <c r="R36" s="32"/>
    </row>
    <row r="37" spans="2:18" s="1" customFormat="1" ht="6.95" customHeight="1">
      <c r="B37" s="31"/>
      <c r="R37" s="32"/>
    </row>
    <row r="38" spans="2:18" s="1" customFormat="1" ht="25.35" customHeight="1">
      <c r="B38" s="31"/>
      <c r="C38" s="102"/>
      <c r="D38" s="105" t="s">
        <v>46</v>
      </c>
      <c r="E38" s="67"/>
      <c r="F38" s="67"/>
      <c r="G38" s="106" t="s">
        <v>47</v>
      </c>
      <c r="H38" s="107" t="s">
        <v>48</v>
      </c>
      <c r="I38" s="67"/>
      <c r="J38" s="67"/>
      <c r="K38" s="67"/>
      <c r="L38" s="235">
        <f>SUM(M30:M36)</f>
        <v>0</v>
      </c>
      <c r="M38" s="235"/>
      <c r="N38" s="235"/>
      <c r="O38" s="235"/>
      <c r="P38" s="236"/>
      <c r="Q38" s="102"/>
      <c r="R38" s="32"/>
    </row>
    <row r="39" spans="2:18" s="1" customFormat="1" ht="14.45" customHeight="1">
      <c r="B39" s="31"/>
      <c r="R39" s="32"/>
    </row>
    <row r="40" spans="2:18" s="1" customFormat="1" ht="14.45" customHeight="1">
      <c r="B40" s="31"/>
      <c r="R40" s="32"/>
    </row>
    <row r="41" spans="2:18">
      <c r="B41" s="23"/>
      <c r="R41" s="24"/>
    </row>
    <row r="42" spans="2:18">
      <c r="B42" s="23"/>
      <c r="R42" s="24"/>
    </row>
    <row r="43" spans="2:18">
      <c r="B43" s="23"/>
      <c r="R43" s="24"/>
    </row>
    <row r="44" spans="2:18">
      <c r="B44" s="23"/>
      <c r="R44" s="24"/>
    </row>
    <row r="45" spans="2:18">
      <c r="B45" s="23"/>
      <c r="R45" s="24"/>
    </row>
    <row r="46" spans="2:18">
      <c r="B46" s="23"/>
      <c r="R46" s="24"/>
    </row>
    <row r="47" spans="2:18">
      <c r="B47" s="23"/>
      <c r="R47" s="24"/>
    </row>
    <row r="48" spans="2:18">
      <c r="B48" s="23"/>
      <c r="R48" s="24"/>
    </row>
    <row r="49" spans="2:18">
      <c r="B49" s="23"/>
      <c r="R49" s="24"/>
    </row>
    <row r="50" spans="2:18" s="1" customFormat="1" ht="15">
      <c r="B50" s="31"/>
      <c r="D50" s="44" t="s">
        <v>49</v>
      </c>
      <c r="E50" s="45"/>
      <c r="F50" s="45"/>
      <c r="G50" s="45"/>
      <c r="H50" s="46"/>
      <c r="J50" s="44" t="s">
        <v>50</v>
      </c>
      <c r="K50" s="45"/>
      <c r="L50" s="45"/>
      <c r="M50" s="45"/>
      <c r="N50" s="45"/>
      <c r="O50" s="45"/>
      <c r="P50" s="46"/>
      <c r="R50" s="32"/>
    </row>
    <row r="51" spans="2:18">
      <c r="B51" s="23"/>
      <c r="D51" s="47"/>
      <c r="H51" s="48"/>
      <c r="J51" s="47"/>
      <c r="P51" s="48"/>
      <c r="R51" s="24"/>
    </row>
    <row r="52" spans="2:18">
      <c r="B52" s="23"/>
      <c r="D52" s="47"/>
      <c r="H52" s="48"/>
      <c r="J52" s="47"/>
      <c r="P52" s="48"/>
      <c r="R52" s="24"/>
    </row>
    <row r="53" spans="2:18">
      <c r="B53" s="23"/>
      <c r="D53" s="47"/>
      <c r="H53" s="48"/>
      <c r="J53" s="47"/>
      <c r="P53" s="48"/>
      <c r="R53" s="24"/>
    </row>
    <row r="54" spans="2:18">
      <c r="B54" s="23"/>
      <c r="D54" s="47"/>
      <c r="H54" s="48"/>
      <c r="J54" s="47"/>
      <c r="P54" s="48"/>
      <c r="R54" s="24"/>
    </row>
    <row r="55" spans="2:18">
      <c r="B55" s="23"/>
      <c r="D55" s="47"/>
      <c r="H55" s="48"/>
      <c r="J55" s="47"/>
      <c r="P55" s="48"/>
      <c r="R55" s="24"/>
    </row>
    <row r="56" spans="2:18">
      <c r="B56" s="23"/>
      <c r="D56" s="47"/>
      <c r="H56" s="48"/>
      <c r="J56" s="47"/>
      <c r="P56" s="48"/>
      <c r="R56" s="24"/>
    </row>
    <row r="57" spans="2:18">
      <c r="B57" s="23"/>
      <c r="D57" s="47"/>
      <c r="H57" s="48"/>
      <c r="J57" s="47"/>
      <c r="P57" s="48"/>
      <c r="R57" s="24"/>
    </row>
    <row r="58" spans="2:18">
      <c r="B58" s="23"/>
      <c r="D58" s="47"/>
      <c r="H58" s="48"/>
      <c r="J58" s="47"/>
      <c r="P58" s="48"/>
      <c r="R58" s="24"/>
    </row>
    <row r="59" spans="2:18" s="1" customFormat="1" ht="15">
      <c r="B59" s="31"/>
      <c r="D59" s="49" t="s">
        <v>51</v>
      </c>
      <c r="E59" s="50"/>
      <c r="F59" s="50"/>
      <c r="G59" s="51" t="s">
        <v>52</v>
      </c>
      <c r="H59" s="52"/>
      <c r="J59" s="49" t="s">
        <v>51</v>
      </c>
      <c r="K59" s="50"/>
      <c r="L59" s="50"/>
      <c r="M59" s="50"/>
      <c r="N59" s="51" t="s">
        <v>52</v>
      </c>
      <c r="O59" s="50"/>
      <c r="P59" s="52"/>
      <c r="R59" s="32"/>
    </row>
    <row r="60" spans="2:18">
      <c r="B60" s="23"/>
      <c r="R60" s="24"/>
    </row>
    <row r="61" spans="2:18" s="1" customFormat="1" ht="15">
      <c r="B61" s="31"/>
      <c r="D61" s="44" t="s">
        <v>53</v>
      </c>
      <c r="E61" s="45"/>
      <c r="F61" s="45"/>
      <c r="G61" s="45"/>
      <c r="H61" s="46"/>
      <c r="J61" s="44" t="s">
        <v>54</v>
      </c>
      <c r="K61" s="45"/>
      <c r="L61" s="45"/>
      <c r="M61" s="45"/>
      <c r="N61" s="45"/>
      <c r="O61" s="45"/>
      <c r="P61" s="46"/>
      <c r="R61" s="32"/>
    </row>
    <row r="62" spans="2:18">
      <c r="B62" s="23"/>
      <c r="D62" s="47"/>
      <c r="H62" s="48"/>
      <c r="J62" s="47"/>
      <c r="P62" s="48"/>
      <c r="R62" s="24"/>
    </row>
    <row r="63" spans="2:18">
      <c r="B63" s="23"/>
      <c r="D63" s="47"/>
      <c r="H63" s="48"/>
      <c r="J63" s="47"/>
      <c r="P63" s="48"/>
      <c r="R63" s="24"/>
    </row>
    <row r="64" spans="2:18">
      <c r="B64" s="23"/>
      <c r="D64" s="47"/>
      <c r="H64" s="48"/>
      <c r="J64" s="47"/>
      <c r="P64" s="48"/>
      <c r="R64" s="24"/>
    </row>
    <row r="65" spans="2:18">
      <c r="B65" s="23"/>
      <c r="D65" s="47"/>
      <c r="H65" s="48"/>
      <c r="J65" s="47"/>
      <c r="P65" s="48"/>
      <c r="R65" s="24"/>
    </row>
    <row r="66" spans="2:18">
      <c r="B66" s="23"/>
      <c r="D66" s="47"/>
      <c r="H66" s="48"/>
      <c r="J66" s="47"/>
      <c r="P66" s="48"/>
      <c r="R66" s="24"/>
    </row>
    <row r="67" spans="2:18">
      <c r="B67" s="23"/>
      <c r="D67" s="47"/>
      <c r="H67" s="48"/>
      <c r="J67" s="47"/>
      <c r="P67" s="48"/>
      <c r="R67" s="24"/>
    </row>
    <row r="68" spans="2:18">
      <c r="B68" s="23"/>
      <c r="D68" s="47"/>
      <c r="H68" s="48"/>
      <c r="J68" s="47"/>
      <c r="P68" s="48"/>
      <c r="R68" s="24"/>
    </row>
    <row r="69" spans="2:18">
      <c r="B69" s="23"/>
      <c r="D69" s="47"/>
      <c r="H69" s="48"/>
      <c r="J69" s="47"/>
      <c r="P69" s="48"/>
      <c r="R69" s="24"/>
    </row>
    <row r="70" spans="2:18" s="1" customFormat="1" ht="15">
      <c r="B70" s="31"/>
      <c r="D70" s="49" t="s">
        <v>51</v>
      </c>
      <c r="E70" s="50"/>
      <c r="F70" s="50"/>
      <c r="G70" s="51" t="s">
        <v>52</v>
      </c>
      <c r="H70" s="52"/>
      <c r="J70" s="49" t="s">
        <v>51</v>
      </c>
      <c r="K70" s="50"/>
      <c r="L70" s="50"/>
      <c r="M70" s="50"/>
      <c r="N70" s="51" t="s">
        <v>52</v>
      </c>
      <c r="O70" s="50"/>
      <c r="P70" s="52"/>
      <c r="R70" s="32"/>
    </row>
    <row r="71" spans="2:18" s="1" customFormat="1" ht="14.4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  <row r="75" spans="2:18" s="1" customFormat="1" ht="6.9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/>
    </row>
    <row r="76" spans="2:18" s="1" customFormat="1" ht="36.950000000000003" customHeight="1">
      <c r="B76" s="31"/>
      <c r="C76" s="191" t="s">
        <v>220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2"/>
    </row>
    <row r="77" spans="2:18" s="1" customFormat="1" ht="6.95" customHeight="1">
      <c r="B77" s="31"/>
      <c r="R77" s="32"/>
    </row>
    <row r="78" spans="2:18" s="1" customFormat="1" ht="30" customHeight="1">
      <c r="B78" s="31"/>
      <c r="C78" s="28" t="s">
        <v>16</v>
      </c>
      <c r="F78" s="226" t="str">
        <f>F6</f>
        <v>Modernizácia pracovísk akútnej zdravotnej starostlivosti Gynekologicko - pôrodníckeho oddelenia v Nemocnici Krompachy</v>
      </c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R78" s="32"/>
    </row>
    <row r="79" spans="2:18" s="1" customFormat="1" ht="36.950000000000003" customHeight="1">
      <c r="B79" s="31"/>
      <c r="C79" s="62" t="s">
        <v>216</v>
      </c>
      <c r="F79" s="193" t="str">
        <f>F7</f>
        <v>02 - SO 01 Zdravotechnická inštalácia</v>
      </c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R79" s="32"/>
    </row>
    <row r="80" spans="2:18" s="1" customFormat="1" ht="6.95" customHeight="1">
      <c r="B80" s="31"/>
      <c r="R80" s="32"/>
    </row>
    <row r="81" spans="2:47" s="1" customFormat="1" ht="18" customHeight="1">
      <c r="B81" s="31"/>
      <c r="C81" s="28" t="s">
        <v>20</v>
      </c>
      <c r="F81" s="26" t="str">
        <f>F9</f>
        <v>Nemocnica Krompachy</v>
      </c>
      <c r="K81" s="28" t="s">
        <v>22</v>
      </c>
      <c r="M81" s="228" t="str">
        <f>IF(O9="","",O9)</f>
        <v>15. 5. 2018</v>
      </c>
      <c r="N81" s="228"/>
      <c r="O81" s="228"/>
      <c r="P81" s="228"/>
      <c r="R81" s="32"/>
    </row>
    <row r="82" spans="2:47" s="1" customFormat="1" ht="6.95" customHeight="1">
      <c r="B82" s="31"/>
      <c r="R82" s="32"/>
    </row>
    <row r="83" spans="2:47" s="1" customFormat="1" ht="15">
      <c r="B83" s="31"/>
      <c r="C83" s="28" t="s">
        <v>24</v>
      </c>
      <c r="F83" s="26" t="str">
        <f>E12</f>
        <v xml:space="preserve">Nemocnica Krompachy spol., s.r.o., </v>
      </c>
      <c r="K83" s="28" t="s">
        <v>30</v>
      </c>
      <c r="M83" s="202" t="str">
        <f>E18</f>
        <v>ODYSEA-PROJEKT s.r.o. Košice , Ing Komjáthy L.</v>
      </c>
      <c r="N83" s="202"/>
      <c r="O83" s="202"/>
      <c r="P83" s="202"/>
      <c r="Q83" s="202"/>
      <c r="R83" s="32"/>
    </row>
    <row r="84" spans="2:47" s="1" customFormat="1" ht="14.45" customHeight="1">
      <c r="B84" s="31"/>
      <c r="C84" s="28" t="s">
        <v>28</v>
      </c>
      <c r="F84" s="26" t="str">
        <f>IF(E15="","",E15)</f>
        <v>Výber</v>
      </c>
      <c r="K84" s="28" t="s">
        <v>33</v>
      </c>
      <c r="M84" s="202" t="str">
        <f>E21</f>
        <v xml:space="preserve"> </v>
      </c>
      <c r="N84" s="202"/>
      <c r="O84" s="202"/>
      <c r="P84" s="202"/>
      <c r="Q84" s="202"/>
      <c r="R84" s="32"/>
    </row>
    <row r="85" spans="2:47" s="1" customFormat="1" ht="10.35" customHeight="1">
      <c r="B85" s="31"/>
      <c r="R85" s="32"/>
    </row>
    <row r="86" spans="2:47" s="1" customFormat="1" ht="29.25" customHeight="1">
      <c r="B86" s="31"/>
      <c r="C86" s="232" t="s">
        <v>221</v>
      </c>
      <c r="D86" s="233"/>
      <c r="E86" s="233"/>
      <c r="F86" s="233"/>
      <c r="G86" s="233"/>
      <c r="H86" s="102"/>
      <c r="I86" s="102"/>
      <c r="J86" s="102"/>
      <c r="K86" s="102"/>
      <c r="L86" s="102"/>
      <c r="M86" s="102"/>
      <c r="N86" s="232" t="s">
        <v>222</v>
      </c>
      <c r="O86" s="233"/>
      <c r="P86" s="233"/>
      <c r="Q86" s="233"/>
      <c r="R86" s="32"/>
    </row>
    <row r="87" spans="2:47" s="1" customFormat="1" ht="10.35" customHeight="1">
      <c r="B87" s="31"/>
      <c r="R87" s="32"/>
    </row>
    <row r="88" spans="2:47" s="1" customFormat="1" ht="29.25" customHeight="1">
      <c r="B88" s="31"/>
      <c r="C88" s="108" t="s">
        <v>223</v>
      </c>
      <c r="N88" s="168">
        <f>N122</f>
        <v>0</v>
      </c>
      <c r="O88" s="223"/>
      <c r="P88" s="223"/>
      <c r="Q88" s="223"/>
      <c r="R88" s="32"/>
      <c r="AU88" s="19" t="s">
        <v>224</v>
      </c>
    </row>
    <row r="89" spans="2:47" s="7" customFormat="1" ht="24.95" customHeight="1">
      <c r="B89" s="109"/>
      <c r="D89" s="110" t="s">
        <v>225</v>
      </c>
      <c r="N89" s="218">
        <f>N123</f>
        <v>0</v>
      </c>
      <c r="O89" s="231"/>
      <c r="P89" s="231"/>
      <c r="Q89" s="231"/>
      <c r="R89" s="111"/>
    </row>
    <row r="90" spans="2:47" s="8" customFormat="1" ht="19.899999999999999" customHeight="1">
      <c r="B90" s="112"/>
      <c r="D90" s="113" t="s">
        <v>226</v>
      </c>
      <c r="N90" s="172">
        <f>N124</f>
        <v>0</v>
      </c>
      <c r="O90" s="173"/>
      <c r="P90" s="173"/>
      <c r="Q90" s="173"/>
      <c r="R90" s="114"/>
    </row>
    <row r="91" spans="2:47" s="8" customFormat="1" ht="19.899999999999999" customHeight="1">
      <c r="B91" s="112"/>
      <c r="D91" s="113" t="s">
        <v>229</v>
      </c>
      <c r="N91" s="172">
        <f>N135</f>
        <v>0</v>
      </c>
      <c r="O91" s="173"/>
      <c r="P91" s="173"/>
      <c r="Q91" s="173"/>
      <c r="R91" s="114"/>
    </row>
    <row r="92" spans="2:47" s="8" customFormat="1" ht="19.899999999999999" customHeight="1">
      <c r="B92" s="112"/>
      <c r="D92" s="113" t="s">
        <v>1330</v>
      </c>
      <c r="N92" s="172">
        <f>N138</f>
        <v>0</v>
      </c>
      <c r="O92" s="173"/>
      <c r="P92" s="173"/>
      <c r="Q92" s="173"/>
      <c r="R92" s="114"/>
    </row>
    <row r="93" spans="2:47" s="8" customFormat="1" ht="19.899999999999999" customHeight="1">
      <c r="B93" s="112"/>
      <c r="D93" s="113" t="s">
        <v>233</v>
      </c>
      <c r="N93" s="172">
        <f>N159</f>
        <v>0</v>
      </c>
      <c r="O93" s="173"/>
      <c r="P93" s="173"/>
      <c r="Q93" s="173"/>
      <c r="R93" s="114"/>
    </row>
    <row r="94" spans="2:47" s="7" customFormat="1" ht="24.95" customHeight="1">
      <c r="B94" s="109"/>
      <c r="D94" s="110" t="s">
        <v>234</v>
      </c>
      <c r="N94" s="218">
        <f>N161</f>
        <v>0</v>
      </c>
      <c r="O94" s="231"/>
      <c r="P94" s="231"/>
      <c r="Q94" s="231"/>
      <c r="R94" s="111"/>
    </row>
    <row r="95" spans="2:47" s="8" customFormat="1" ht="19.899999999999999" customHeight="1">
      <c r="B95" s="112"/>
      <c r="D95" s="113" t="s">
        <v>237</v>
      </c>
      <c r="N95" s="172">
        <f>N162</f>
        <v>0</v>
      </c>
      <c r="O95" s="173"/>
      <c r="P95" s="173"/>
      <c r="Q95" s="173"/>
      <c r="R95" s="114"/>
    </row>
    <row r="96" spans="2:47" s="8" customFormat="1" ht="19.899999999999999" customHeight="1">
      <c r="B96" s="112"/>
      <c r="D96" s="113" t="s">
        <v>1331</v>
      </c>
      <c r="N96" s="172">
        <f>N183</f>
        <v>0</v>
      </c>
      <c r="O96" s="173"/>
      <c r="P96" s="173"/>
      <c r="Q96" s="173"/>
      <c r="R96" s="114"/>
    </row>
    <row r="97" spans="2:21" s="8" customFormat="1" ht="19.899999999999999" customHeight="1">
      <c r="B97" s="112"/>
      <c r="D97" s="113" t="s">
        <v>1332</v>
      </c>
      <c r="N97" s="172">
        <f>N208</f>
        <v>0</v>
      </c>
      <c r="O97" s="173"/>
      <c r="P97" s="173"/>
      <c r="Q97" s="173"/>
      <c r="R97" s="114"/>
    </row>
    <row r="98" spans="2:21" s="8" customFormat="1" ht="19.899999999999999" customHeight="1">
      <c r="B98" s="112"/>
      <c r="D98" s="113" t="s">
        <v>1333</v>
      </c>
      <c r="N98" s="172">
        <f>N260</f>
        <v>0</v>
      </c>
      <c r="O98" s="173"/>
      <c r="P98" s="173"/>
      <c r="Q98" s="173"/>
      <c r="R98" s="114"/>
    </row>
    <row r="99" spans="2:21" s="8" customFormat="1" ht="19.899999999999999" customHeight="1">
      <c r="B99" s="112"/>
      <c r="D99" s="113" t="s">
        <v>1334</v>
      </c>
      <c r="N99" s="172">
        <f>N264</f>
        <v>0</v>
      </c>
      <c r="O99" s="173"/>
      <c r="P99" s="173"/>
      <c r="Q99" s="173"/>
      <c r="R99" s="114"/>
    </row>
    <row r="100" spans="2:21" s="8" customFormat="1" ht="19.899999999999999" customHeight="1">
      <c r="B100" s="112"/>
      <c r="D100" s="113" t="s">
        <v>1335</v>
      </c>
      <c r="N100" s="172">
        <f>N332</f>
        <v>0</v>
      </c>
      <c r="O100" s="173"/>
      <c r="P100" s="173"/>
      <c r="Q100" s="173"/>
      <c r="R100" s="114"/>
    </row>
    <row r="101" spans="2:21" s="8" customFormat="1" ht="19.899999999999999" customHeight="1">
      <c r="B101" s="112"/>
      <c r="D101" s="113" t="s">
        <v>247</v>
      </c>
      <c r="N101" s="172">
        <f>N334</f>
        <v>0</v>
      </c>
      <c r="O101" s="173"/>
      <c r="P101" s="173"/>
      <c r="Q101" s="173"/>
      <c r="R101" s="114"/>
    </row>
    <row r="102" spans="2:21" s="1" customFormat="1" ht="21.75" customHeight="1">
      <c r="B102" s="31"/>
      <c r="R102" s="32"/>
    </row>
    <row r="103" spans="2:21" s="1" customFormat="1" ht="29.25" customHeight="1">
      <c r="B103" s="31"/>
      <c r="C103" s="108" t="s">
        <v>252</v>
      </c>
      <c r="N103" s="223">
        <v>0</v>
      </c>
      <c r="O103" s="224"/>
      <c r="P103" s="224"/>
      <c r="Q103" s="224"/>
      <c r="R103" s="32"/>
      <c r="T103" s="115"/>
      <c r="U103" s="116" t="s">
        <v>39</v>
      </c>
    </row>
    <row r="104" spans="2:21" s="1" customFormat="1" ht="18" customHeight="1">
      <c r="B104" s="31"/>
      <c r="R104" s="32"/>
    </row>
    <row r="105" spans="2:21" s="1" customFormat="1" ht="29.25" customHeight="1">
      <c r="B105" s="31"/>
      <c r="C105" s="101" t="s">
        <v>209</v>
      </c>
      <c r="D105" s="102"/>
      <c r="E105" s="102"/>
      <c r="F105" s="102"/>
      <c r="G105" s="102"/>
      <c r="H105" s="102"/>
      <c r="I105" s="102"/>
      <c r="J105" s="102"/>
      <c r="K105" s="102"/>
      <c r="L105" s="169">
        <f>ROUND(SUM(N88+N103),2)</f>
        <v>0</v>
      </c>
      <c r="M105" s="169"/>
      <c r="N105" s="169"/>
      <c r="O105" s="169"/>
      <c r="P105" s="169"/>
      <c r="Q105" s="169"/>
      <c r="R105" s="32"/>
    </row>
    <row r="106" spans="2:21" s="1" customFormat="1" ht="6.95" customHeight="1"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5"/>
    </row>
    <row r="110" spans="2:21" s="1" customFormat="1" ht="6.95" customHeight="1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1" spans="2:21" s="1" customFormat="1" ht="36.950000000000003" customHeight="1">
      <c r="B111" s="31"/>
      <c r="C111" s="191" t="s">
        <v>253</v>
      </c>
      <c r="D111" s="225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32"/>
    </row>
    <row r="112" spans="2:21" s="1" customFormat="1" ht="6.95" customHeight="1">
      <c r="B112" s="31"/>
      <c r="R112" s="32"/>
    </row>
    <row r="113" spans="2:65" s="1" customFormat="1" ht="30" customHeight="1">
      <c r="B113" s="31"/>
      <c r="C113" s="28" t="s">
        <v>16</v>
      </c>
      <c r="F113" s="226" t="str">
        <f>F6</f>
        <v>Modernizácia pracovísk akútnej zdravotnej starostlivosti Gynekologicko - pôrodníckeho oddelenia v Nemocnici Krompachy</v>
      </c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R113" s="32"/>
    </row>
    <row r="114" spans="2:65" s="1" customFormat="1" ht="36.950000000000003" customHeight="1">
      <c r="B114" s="31"/>
      <c r="C114" s="62" t="s">
        <v>216</v>
      </c>
      <c r="F114" s="193" t="str">
        <f>F7</f>
        <v>02 - SO 01 Zdravotechnická inštalácia</v>
      </c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R114" s="32"/>
    </row>
    <row r="115" spans="2:65" s="1" customFormat="1" ht="6.95" customHeight="1">
      <c r="B115" s="31"/>
      <c r="R115" s="32"/>
    </row>
    <row r="116" spans="2:65" s="1" customFormat="1" ht="18" customHeight="1">
      <c r="B116" s="31"/>
      <c r="C116" s="28" t="s">
        <v>20</v>
      </c>
      <c r="F116" s="26" t="str">
        <f>F9</f>
        <v>Nemocnica Krompachy</v>
      </c>
      <c r="K116" s="28" t="s">
        <v>22</v>
      </c>
      <c r="M116" s="228" t="str">
        <f>IF(O9="","",O9)</f>
        <v>15. 5. 2018</v>
      </c>
      <c r="N116" s="228"/>
      <c r="O116" s="228"/>
      <c r="P116" s="228"/>
      <c r="R116" s="32"/>
    </row>
    <row r="117" spans="2:65" s="1" customFormat="1" ht="6.95" customHeight="1">
      <c r="B117" s="31"/>
      <c r="R117" s="32"/>
    </row>
    <row r="118" spans="2:65" s="1" customFormat="1" ht="15">
      <c r="B118" s="31"/>
      <c r="C118" s="28" t="s">
        <v>24</v>
      </c>
      <c r="F118" s="26" t="str">
        <f>E12</f>
        <v xml:space="preserve">Nemocnica Krompachy spol., s.r.o., </v>
      </c>
      <c r="K118" s="28" t="s">
        <v>30</v>
      </c>
      <c r="M118" s="202" t="str">
        <f>E18</f>
        <v>ODYSEA-PROJEKT s.r.o. Košice , Ing Komjáthy L.</v>
      </c>
      <c r="N118" s="202"/>
      <c r="O118" s="202"/>
      <c r="P118" s="202"/>
      <c r="Q118" s="202"/>
      <c r="R118" s="32"/>
    </row>
    <row r="119" spans="2:65" s="1" customFormat="1" ht="14.45" customHeight="1">
      <c r="B119" s="31"/>
      <c r="C119" s="28" t="s">
        <v>28</v>
      </c>
      <c r="F119" s="26" t="str">
        <f>IF(E15="","",E15)</f>
        <v>Výber</v>
      </c>
      <c r="K119" s="28" t="s">
        <v>33</v>
      </c>
      <c r="M119" s="202" t="str">
        <f>E21</f>
        <v xml:space="preserve"> </v>
      </c>
      <c r="N119" s="202"/>
      <c r="O119" s="202"/>
      <c r="P119" s="202"/>
      <c r="Q119" s="202"/>
      <c r="R119" s="32"/>
    </row>
    <row r="120" spans="2:65" s="1" customFormat="1" ht="10.35" customHeight="1">
      <c r="B120" s="31"/>
      <c r="R120" s="32"/>
    </row>
    <row r="121" spans="2:65" s="9" customFormat="1" ht="29.25" customHeight="1">
      <c r="B121" s="117"/>
      <c r="C121" s="118" t="s">
        <v>254</v>
      </c>
      <c r="D121" s="119" t="s">
        <v>255</v>
      </c>
      <c r="E121" s="119" t="s">
        <v>57</v>
      </c>
      <c r="F121" s="229" t="s">
        <v>256</v>
      </c>
      <c r="G121" s="229"/>
      <c r="H121" s="229"/>
      <c r="I121" s="229"/>
      <c r="J121" s="119" t="s">
        <v>257</v>
      </c>
      <c r="K121" s="119" t="s">
        <v>258</v>
      </c>
      <c r="L121" s="229" t="s">
        <v>259</v>
      </c>
      <c r="M121" s="229"/>
      <c r="N121" s="229" t="s">
        <v>222</v>
      </c>
      <c r="O121" s="229"/>
      <c r="P121" s="229"/>
      <c r="Q121" s="230"/>
      <c r="R121" s="120"/>
      <c r="T121" s="68" t="s">
        <v>260</v>
      </c>
      <c r="U121" s="69" t="s">
        <v>39</v>
      </c>
      <c r="V121" s="69" t="s">
        <v>261</v>
      </c>
      <c r="W121" s="69" t="s">
        <v>262</v>
      </c>
      <c r="X121" s="69" t="s">
        <v>263</v>
      </c>
      <c r="Y121" s="69" t="s">
        <v>264</v>
      </c>
      <c r="Z121" s="69" t="s">
        <v>265</v>
      </c>
      <c r="AA121" s="70" t="s">
        <v>266</v>
      </c>
    </row>
    <row r="122" spans="2:65" s="1" customFormat="1" ht="29.25" customHeight="1">
      <c r="B122" s="31"/>
      <c r="C122" s="72" t="s">
        <v>218</v>
      </c>
      <c r="N122" s="215">
        <f>BK122</f>
        <v>0</v>
      </c>
      <c r="O122" s="216"/>
      <c r="P122" s="216"/>
      <c r="Q122" s="216"/>
      <c r="R122" s="32"/>
      <c r="T122" s="71"/>
      <c r="U122" s="45"/>
      <c r="V122" s="45"/>
      <c r="W122" s="121">
        <f>W123+W161</f>
        <v>0</v>
      </c>
      <c r="X122" s="45"/>
      <c r="Y122" s="121">
        <f>Y123+Y161</f>
        <v>20.378562244897957</v>
      </c>
      <c r="Z122" s="45"/>
      <c r="AA122" s="122">
        <f>AA123+AA161</f>
        <v>0</v>
      </c>
      <c r="AT122" s="19" t="s">
        <v>74</v>
      </c>
      <c r="AU122" s="19" t="s">
        <v>224</v>
      </c>
      <c r="BK122" s="123">
        <f>BK123+BK161</f>
        <v>0</v>
      </c>
    </row>
    <row r="123" spans="2:65" s="10" customFormat="1" ht="37.35" customHeight="1">
      <c r="B123" s="124"/>
      <c r="D123" s="125" t="s">
        <v>225</v>
      </c>
      <c r="E123" s="125"/>
      <c r="F123" s="125"/>
      <c r="G123" s="125"/>
      <c r="H123" s="125"/>
      <c r="I123" s="125"/>
      <c r="J123" s="125"/>
      <c r="K123" s="125"/>
      <c r="L123" s="125"/>
      <c r="M123" s="125"/>
      <c r="N123" s="217">
        <f>BK123</f>
        <v>0</v>
      </c>
      <c r="O123" s="218"/>
      <c r="P123" s="218"/>
      <c r="Q123" s="218"/>
      <c r="R123" s="126"/>
      <c r="T123" s="127"/>
      <c r="W123" s="128">
        <f>W124+W135+W138+W159</f>
        <v>0</v>
      </c>
      <c r="Y123" s="128">
        <f>Y124+Y135+Y138+Y159</f>
        <v>15.642379999999999</v>
      </c>
      <c r="AA123" s="129">
        <f>AA124+AA135+AA138+AA159</f>
        <v>0</v>
      </c>
      <c r="AR123" s="130" t="s">
        <v>83</v>
      </c>
      <c r="AT123" s="131" t="s">
        <v>74</v>
      </c>
      <c r="AU123" s="131" t="s">
        <v>75</v>
      </c>
      <c r="AY123" s="130" t="s">
        <v>267</v>
      </c>
      <c r="BK123" s="132">
        <f>BK124+BK135+BK138+BK159</f>
        <v>0</v>
      </c>
    </row>
    <row r="124" spans="2:65" s="10" customFormat="1" ht="19.899999999999999" customHeight="1">
      <c r="B124" s="124"/>
      <c r="D124" s="133" t="s">
        <v>226</v>
      </c>
      <c r="E124" s="133"/>
      <c r="F124" s="133"/>
      <c r="G124" s="133"/>
      <c r="H124" s="133"/>
      <c r="I124" s="133"/>
      <c r="J124" s="133"/>
      <c r="K124" s="133"/>
      <c r="L124" s="133"/>
      <c r="M124" s="133"/>
      <c r="N124" s="212">
        <f>BK124</f>
        <v>0</v>
      </c>
      <c r="O124" s="213"/>
      <c r="P124" s="213"/>
      <c r="Q124" s="213"/>
      <c r="R124" s="126"/>
      <c r="T124" s="127"/>
      <c r="W124" s="128">
        <f>SUM(W125:W134)</f>
        <v>0</v>
      </c>
      <c r="Y124" s="128">
        <f>SUM(Y125:Y134)</f>
        <v>10.0588</v>
      </c>
      <c r="AA124" s="129">
        <f>SUM(AA125:AA134)</f>
        <v>0</v>
      </c>
      <c r="AR124" s="130" t="s">
        <v>83</v>
      </c>
      <c r="AT124" s="131" t="s">
        <v>74</v>
      </c>
      <c r="AU124" s="131" t="s">
        <v>83</v>
      </c>
      <c r="AY124" s="130" t="s">
        <v>267</v>
      </c>
      <c r="BK124" s="132">
        <f>SUM(BK125:BK134)</f>
        <v>0</v>
      </c>
    </row>
    <row r="125" spans="2:65" s="1" customFormat="1" ht="25.5" customHeight="1">
      <c r="B125" s="134"/>
      <c r="C125" s="135" t="s">
        <v>83</v>
      </c>
      <c r="D125" s="135" t="s">
        <v>268</v>
      </c>
      <c r="E125" s="136" t="s">
        <v>1336</v>
      </c>
      <c r="F125" s="219" t="s">
        <v>1337</v>
      </c>
      <c r="G125" s="219"/>
      <c r="H125" s="219"/>
      <c r="I125" s="219"/>
      <c r="J125" s="137" t="s">
        <v>280</v>
      </c>
      <c r="K125" s="138">
        <v>20</v>
      </c>
      <c r="L125" s="220"/>
      <c r="M125" s="220"/>
      <c r="N125" s="220">
        <f t="shared" ref="N125:N134" si="0">ROUND(L125*K125,2)</f>
        <v>0</v>
      </c>
      <c r="O125" s="220"/>
      <c r="P125" s="220"/>
      <c r="Q125" s="220"/>
      <c r="R125" s="139"/>
      <c r="T125" s="140" t="s">
        <v>5</v>
      </c>
      <c r="U125" s="38" t="s">
        <v>42</v>
      </c>
      <c r="V125" s="141">
        <v>0</v>
      </c>
      <c r="W125" s="141">
        <f t="shared" ref="W125:W134" si="1">V125*K125</f>
        <v>0</v>
      </c>
      <c r="X125" s="141">
        <v>0</v>
      </c>
      <c r="Y125" s="141">
        <f t="shared" ref="Y125:Y134" si="2">X125*K125</f>
        <v>0</v>
      </c>
      <c r="Z125" s="141">
        <v>0</v>
      </c>
      <c r="AA125" s="142">
        <f t="shared" ref="AA125:AA134" si="3">Z125*K125</f>
        <v>0</v>
      </c>
      <c r="AR125" s="19" t="s">
        <v>272</v>
      </c>
      <c r="AT125" s="19" t="s">
        <v>268</v>
      </c>
      <c r="AU125" s="19" t="s">
        <v>102</v>
      </c>
      <c r="AY125" s="19" t="s">
        <v>267</v>
      </c>
      <c r="BE125" s="143">
        <f t="shared" ref="BE125:BE134" si="4">IF(U125="základná",N125,0)</f>
        <v>0</v>
      </c>
      <c r="BF125" s="143">
        <f t="shared" ref="BF125:BF134" si="5">IF(U125="znížená",N125,0)</f>
        <v>0</v>
      </c>
      <c r="BG125" s="143">
        <f t="shared" ref="BG125:BG134" si="6">IF(U125="zákl. prenesená",N125,0)</f>
        <v>0</v>
      </c>
      <c r="BH125" s="143">
        <f t="shared" ref="BH125:BH134" si="7">IF(U125="zníž. prenesená",N125,0)</f>
        <v>0</v>
      </c>
      <c r="BI125" s="143">
        <f t="shared" ref="BI125:BI134" si="8">IF(U125="nulová",N125,0)</f>
        <v>0</v>
      </c>
      <c r="BJ125" s="19" t="s">
        <v>102</v>
      </c>
      <c r="BK125" s="143">
        <f t="shared" ref="BK125:BK134" si="9">ROUND(L125*K125,2)</f>
        <v>0</v>
      </c>
      <c r="BL125" s="19" t="s">
        <v>272</v>
      </c>
      <c r="BM125" s="19" t="s">
        <v>102</v>
      </c>
    </row>
    <row r="126" spans="2:65" s="1" customFormat="1" ht="51" customHeight="1">
      <c r="B126" s="134"/>
      <c r="C126" s="135" t="s">
        <v>102</v>
      </c>
      <c r="D126" s="135" t="s">
        <v>268</v>
      </c>
      <c r="E126" s="136" t="s">
        <v>1338</v>
      </c>
      <c r="F126" s="219" t="s">
        <v>1339</v>
      </c>
      <c r="G126" s="219"/>
      <c r="H126" s="219"/>
      <c r="I126" s="219"/>
      <c r="J126" s="137" t="s">
        <v>280</v>
      </c>
      <c r="K126" s="138">
        <v>20</v>
      </c>
      <c r="L126" s="220"/>
      <c r="M126" s="220"/>
      <c r="N126" s="220">
        <f t="shared" si="0"/>
        <v>0</v>
      </c>
      <c r="O126" s="220"/>
      <c r="P126" s="220"/>
      <c r="Q126" s="220"/>
      <c r="R126" s="139"/>
      <c r="T126" s="140" t="s">
        <v>5</v>
      </c>
      <c r="U126" s="38" t="s">
        <v>42</v>
      </c>
      <c r="V126" s="141">
        <v>0</v>
      </c>
      <c r="W126" s="141">
        <f t="shared" si="1"/>
        <v>0</v>
      </c>
      <c r="X126" s="141">
        <v>0</v>
      </c>
      <c r="Y126" s="141">
        <f t="shared" si="2"/>
        <v>0</v>
      </c>
      <c r="Z126" s="141">
        <v>0</v>
      </c>
      <c r="AA126" s="142">
        <f t="shared" si="3"/>
        <v>0</v>
      </c>
      <c r="AR126" s="19" t="s">
        <v>272</v>
      </c>
      <c r="AT126" s="19" t="s">
        <v>268</v>
      </c>
      <c r="AU126" s="19" t="s">
        <v>102</v>
      </c>
      <c r="AY126" s="19" t="s">
        <v>267</v>
      </c>
      <c r="BE126" s="143">
        <f t="shared" si="4"/>
        <v>0</v>
      </c>
      <c r="BF126" s="143">
        <f t="shared" si="5"/>
        <v>0</v>
      </c>
      <c r="BG126" s="143">
        <f t="shared" si="6"/>
        <v>0</v>
      </c>
      <c r="BH126" s="143">
        <f t="shared" si="7"/>
        <v>0</v>
      </c>
      <c r="BI126" s="143">
        <f t="shared" si="8"/>
        <v>0</v>
      </c>
      <c r="BJ126" s="19" t="s">
        <v>102</v>
      </c>
      <c r="BK126" s="143">
        <f t="shared" si="9"/>
        <v>0</v>
      </c>
      <c r="BL126" s="19" t="s">
        <v>272</v>
      </c>
      <c r="BM126" s="19" t="s">
        <v>272</v>
      </c>
    </row>
    <row r="127" spans="2:65" s="1" customFormat="1" ht="25.5" customHeight="1">
      <c r="B127" s="134"/>
      <c r="C127" s="135" t="s">
        <v>277</v>
      </c>
      <c r="D127" s="135" t="s">
        <v>268</v>
      </c>
      <c r="E127" s="136" t="s">
        <v>1340</v>
      </c>
      <c r="F127" s="219" t="s">
        <v>1341</v>
      </c>
      <c r="G127" s="219"/>
      <c r="H127" s="219"/>
      <c r="I127" s="219"/>
      <c r="J127" s="137" t="s">
        <v>271</v>
      </c>
      <c r="K127" s="138">
        <v>40</v>
      </c>
      <c r="L127" s="220"/>
      <c r="M127" s="220"/>
      <c r="N127" s="220">
        <f t="shared" si="0"/>
        <v>0</v>
      </c>
      <c r="O127" s="220"/>
      <c r="P127" s="220"/>
      <c r="Q127" s="220"/>
      <c r="R127" s="139"/>
      <c r="T127" s="140" t="s">
        <v>5</v>
      </c>
      <c r="U127" s="38" t="s">
        <v>42</v>
      </c>
      <c r="V127" s="141">
        <v>0</v>
      </c>
      <c r="W127" s="141">
        <f t="shared" si="1"/>
        <v>0</v>
      </c>
      <c r="X127" s="141">
        <v>9.7000000000000005E-4</v>
      </c>
      <c r="Y127" s="141">
        <f t="shared" si="2"/>
        <v>3.8800000000000001E-2</v>
      </c>
      <c r="Z127" s="141">
        <v>0</v>
      </c>
      <c r="AA127" s="142">
        <f t="shared" si="3"/>
        <v>0</v>
      </c>
      <c r="AR127" s="19" t="s">
        <v>272</v>
      </c>
      <c r="AT127" s="19" t="s">
        <v>268</v>
      </c>
      <c r="AU127" s="19" t="s">
        <v>102</v>
      </c>
      <c r="AY127" s="19" t="s">
        <v>267</v>
      </c>
      <c r="BE127" s="143">
        <f t="shared" si="4"/>
        <v>0</v>
      </c>
      <c r="BF127" s="143">
        <f t="shared" si="5"/>
        <v>0</v>
      </c>
      <c r="BG127" s="143">
        <f t="shared" si="6"/>
        <v>0</v>
      </c>
      <c r="BH127" s="143">
        <f t="shared" si="7"/>
        <v>0</v>
      </c>
      <c r="BI127" s="143">
        <f t="shared" si="8"/>
        <v>0</v>
      </c>
      <c r="BJ127" s="19" t="s">
        <v>102</v>
      </c>
      <c r="BK127" s="143">
        <f t="shared" si="9"/>
        <v>0</v>
      </c>
      <c r="BL127" s="19" t="s">
        <v>272</v>
      </c>
      <c r="BM127" s="19" t="s">
        <v>289</v>
      </c>
    </row>
    <row r="128" spans="2:65" s="1" customFormat="1" ht="25.5" customHeight="1">
      <c r="B128" s="134"/>
      <c r="C128" s="135" t="s">
        <v>272</v>
      </c>
      <c r="D128" s="135" t="s">
        <v>268</v>
      </c>
      <c r="E128" s="136" t="s">
        <v>1342</v>
      </c>
      <c r="F128" s="219" t="s">
        <v>1343</v>
      </c>
      <c r="G128" s="219"/>
      <c r="H128" s="219"/>
      <c r="I128" s="219"/>
      <c r="J128" s="137" t="s">
        <v>271</v>
      </c>
      <c r="K128" s="138">
        <v>40</v>
      </c>
      <c r="L128" s="220"/>
      <c r="M128" s="220"/>
      <c r="N128" s="220">
        <f t="shared" si="0"/>
        <v>0</v>
      </c>
      <c r="O128" s="220"/>
      <c r="P128" s="220"/>
      <c r="Q128" s="220"/>
      <c r="R128" s="139"/>
      <c r="T128" s="140" t="s">
        <v>5</v>
      </c>
      <c r="U128" s="38" t="s">
        <v>42</v>
      </c>
      <c r="V128" s="141">
        <v>0</v>
      </c>
      <c r="W128" s="141">
        <f t="shared" si="1"/>
        <v>0</v>
      </c>
      <c r="X128" s="141">
        <v>0</v>
      </c>
      <c r="Y128" s="141">
        <f t="shared" si="2"/>
        <v>0</v>
      </c>
      <c r="Z128" s="141">
        <v>0</v>
      </c>
      <c r="AA128" s="142">
        <f t="shared" si="3"/>
        <v>0</v>
      </c>
      <c r="AR128" s="19" t="s">
        <v>272</v>
      </c>
      <c r="AT128" s="19" t="s">
        <v>268</v>
      </c>
      <c r="AU128" s="19" t="s">
        <v>102</v>
      </c>
      <c r="AY128" s="19" t="s">
        <v>267</v>
      </c>
      <c r="BE128" s="143">
        <f t="shared" si="4"/>
        <v>0</v>
      </c>
      <c r="BF128" s="143">
        <f t="shared" si="5"/>
        <v>0</v>
      </c>
      <c r="BG128" s="143">
        <f t="shared" si="6"/>
        <v>0</v>
      </c>
      <c r="BH128" s="143">
        <f t="shared" si="7"/>
        <v>0</v>
      </c>
      <c r="BI128" s="143">
        <f t="shared" si="8"/>
        <v>0</v>
      </c>
      <c r="BJ128" s="19" t="s">
        <v>102</v>
      </c>
      <c r="BK128" s="143">
        <f t="shared" si="9"/>
        <v>0</v>
      </c>
      <c r="BL128" s="19" t="s">
        <v>272</v>
      </c>
      <c r="BM128" s="19" t="s">
        <v>297</v>
      </c>
    </row>
    <row r="129" spans="2:65" s="1" customFormat="1" ht="38.25" customHeight="1">
      <c r="B129" s="134"/>
      <c r="C129" s="135" t="s">
        <v>285</v>
      </c>
      <c r="D129" s="135" t="s">
        <v>268</v>
      </c>
      <c r="E129" s="136" t="s">
        <v>1344</v>
      </c>
      <c r="F129" s="219" t="s">
        <v>1345</v>
      </c>
      <c r="G129" s="219"/>
      <c r="H129" s="219"/>
      <c r="I129" s="219"/>
      <c r="J129" s="137" t="s">
        <v>280</v>
      </c>
      <c r="K129" s="138">
        <v>20</v>
      </c>
      <c r="L129" s="220"/>
      <c r="M129" s="220"/>
      <c r="N129" s="220">
        <f t="shared" si="0"/>
        <v>0</v>
      </c>
      <c r="O129" s="220"/>
      <c r="P129" s="220"/>
      <c r="Q129" s="220"/>
      <c r="R129" s="139"/>
      <c r="T129" s="140" t="s">
        <v>5</v>
      </c>
      <c r="U129" s="38" t="s">
        <v>42</v>
      </c>
      <c r="V129" s="141">
        <v>0</v>
      </c>
      <c r="W129" s="141">
        <f t="shared" si="1"/>
        <v>0</v>
      </c>
      <c r="X129" s="141">
        <v>0</v>
      </c>
      <c r="Y129" s="141">
        <f t="shared" si="2"/>
        <v>0</v>
      </c>
      <c r="Z129" s="141">
        <v>0</v>
      </c>
      <c r="AA129" s="142">
        <f t="shared" si="3"/>
        <v>0</v>
      </c>
      <c r="AR129" s="19" t="s">
        <v>272</v>
      </c>
      <c r="AT129" s="19" t="s">
        <v>268</v>
      </c>
      <c r="AU129" s="19" t="s">
        <v>102</v>
      </c>
      <c r="AY129" s="19" t="s">
        <v>267</v>
      </c>
      <c r="BE129" s="143">
        <f t="shared" si="4"/>
        <v>0</v>
      </c>
      <c r="BF129" s="143">
        <f t="shared" si="5"/>
        <v>0</v>
      </c>
      <c r="BG129" s="143">
        <f t="shared" si="6"/>
        <v>0</v>
      </c>
      <c r="BH129" s="143">
        <f t="shared" si="7"/>
        <v>0</v>
      </c>
      <c r="BI129" s="143">
        <f t="shared" si="8"/>
        <v>0</v>
      </c>
      <c r="BJ129" s="19" t="s">
        <v>102</v>
      </c>
      <c r="BK129" s="143">
        <f t="shared" si="9"/>
        <v>0</v>
      </c>
      <c r="BL129" s="19" t="s">
        <v>272</v>
      </c>
      <c r="BM129" s="19" t="s">
        <v>306</v>
      </c>
    </row>
    <row r="130" spans="2:65" s="1" customFormat="1" ht="25.5" customHeight="1">
      <c r="B130" s="134"/>
      <c r="C130" s="135" t="s">
        <v>289</v>
      </c>
      <c r="D130" s="135" t="s">
        <v>268</v>
      </c>
      <c r="E130" s="136" t="s">
        <v>1346</v>
      </c>
      <c r="F130" s="219" t="s">
        <v>1347</v>
      </c>
      <c r="G130" s="219"/>
      <c r="H130" s="219"/>
      <c r="I130" s="219"/>
      <c r="J130" s="137" t="s">
        <v>280</v>
      </c>
      <c r="K130" s="138">
        <v>20</v>
      </c>
      <c r="L130" s="220"/>
      <c r="M130" s="220"/>
      <c r="N130" s="220">
        <f t="shared" si="0"/>
        <v>0</v>
      </c>
      <c r="O130" s="220"/>
      <c r="P130" s="220"/>
      <c r="Q130" s="220"/>
      <c r="R130" s="139"/>
      <c r="T130" s="140" t="s">
        <v>5</v>
      </c>
      <c r="U130" s="38" t="s">
        <v>42</v>
      </c>
      <c r="V130" s="141">
        <v>0</v>
      </c>
      <c r="W130" s="141">
        <f t="shared" si="1"/>
        <v>0</v>
      </c>
      <c r="X130" s="141">
        <v>0</v>
      </c>
      <c r="Y130" s="141">
        <f t="shared" si="2"/>
        <v>0</v>
      </c>
      <c r="Z130" s="141">
        <v>0</v>
      </c>
      <c r="AA130" s="142">
        <f t="shared" si="3"/>
        <v>0</v>
      </c>
      <c r="AR130" s="19" t="s">
        <v>272</v>
      </c>
      <c r="AT130" s="19" t="s">
        <v>268</v>
      </c>
      <c r="AU130" s="19" t="s">
        <v>102</v>
      </c>
      <c r="AY130" s="19" t="s">
        <v>267</v>
      </c>
      <c r="BE130" s="143">
        <f t="shared" si="4"/>
        <v>0</v>
      </c>
      <c r="BF130" s="143">
        <f t="shared" si="5"/>
        <v>0</v>
      </c>
      <c r="BG130" s="143">
        <f t="shared" si="6"/>
        <v>0</v>
      </c>
      <c r="BH130" s="143">
        <f t="shared" si="7"/>
        <v>0</v>
      </c>
      <c r="BI130" s="143">
        <f t="shared" si="8"/>
        <v>0</v>
      </c>
      <c r="BJ130" s="19" t="s">
        <v>102</v>
      </c>
      <c r="BK130" s="143">
        <f t="shared" si="9"/>
        <v>0</v>
      </c>
      <c r="BL130" s="19" t="s">
        <v>272</v>
      </c>
      <c r="BM130" s="19" t="s">
        <v>314</v>
      </c>
    </row>
    <row r="131" spans="2:65" s="1" customFormat="1" ht="25.5" customHeight="1">
      <c r="B131" s="134"/>
      <c r="C131" s="135" t="s">
        <v>293</v>
      </c>
      <c r="D131" s="135" t="s">
        <v>268</v>
      </c>
      <c r="E131" s="136" t="s">
        <v>298</v>
      </c>
      <c r="F131" s="219" t="s">
        <v>299</v>
      </c>
      <c r="G131" s="219"/>
      <c r="H131" s="219"/>
      <c r="I131" s="219"/>
      <c r="J131" s="137" t="s">
        <v>280</v>
      </c>
      <c r="K131" s="138">
        <v>20</v>
      </c>
      <c r="L131" s="220"/>
      <c r="M131" s="220"/>
      <c r="N131" s="220">
        <f t="shared" si="0"/>
        <v>0</v>
      </c>
      <c r="O131" s="220"/>
      <c r="P131" s="220"/>
      <c r="Q131" s="220"/>
      <c r="R131" s="139"/>
      <c r="T131" s="140" t="s">
        <v>5</v>
      </c>
      <c r="U131" s="38" t="s">
        <v>42</v>
      </c>
      <c r="V131" s="141">
        <v>0</v>
      </c>
      <c r="W131" s="141">
        <f t="shared" si="1"/>
        <v>0</v>
      </c>
      <c r="X131" s="141">
        <v>0</v>
      </c>
      <c r="Y131" s="141">
        <f t="shared" si="2"/>
        <v>0</v>
      </c>
      <c r="Z131" s="141">
        <v>0</v>
      </c>
      <c r="AA131" s="142">
        <f t="shared" si="3"/>
        <v>0</v>
      </c>
      <c r="AR131" s="19" t="s">
        <v>272</v>
      </c>
      <c r="AT131" s="19" t="s">
        <v>268</v>
      </c>
      <c r="AU131" s="19" t="s">
        <v>102</v>
      </c>
      <c r="AY131" s="19" t="s">
        <v>267</v>
      </c>
      <c r="BE131" s="143">
        <f t="shared" si="4"/>
        <v>0</v>
      </c>
      <c r="BF131" s="143">
        <f t="shared" si="5"/>
        <v>0</v>
      </c>
      <c r="BG131" s="143">
        <f t="shared" si="6"/>
        <v>0</v>
      </c>
      <c r="BH131" s="143">
        <f t="shared" si="7"/>
        <v>0</v>
      </c>
      <c r="BI131" s="143">
        <f t="shared" si="8"/>
        <v>0</v>
      </c>
      <c r="BJ131" s="19" t="s">
        <v>102</v>
      </c>
      <c r="BK131" s="143">
        <f t="shared" si="9"/>
        <v>0</v>
      </c>
      <c r="BL131" s="19" t="s">
        <v>272</v>
      </c>
      <c r="BM131" s="19" t="s">
        <v>324</v>
      </c>
    </row>
    <row r="132" spans="2:65" s="1" customFormat="1" ht="38.25" customHeight="1">
      <c r="B132" s="134"/>
      <c r="C132" s="135" t="s">
        <v>297</v>
      </c>
      <c r="D132" s="135" t="s">
        <v>268</v>
      </c>
      <c r="E132" s="136" t="s">
        <v>1348</v>
      </c>
      <c r="F132" s="219" t="s">
        <v>1349</v>
      </c>
      <c r="G132" s="219"/>
      <c r="H132" s="219"/>
      <c r="I132" s="219"/>
      <c r="J132" s="137" t="s">
        <v>280</v>
      </c>
      <c r="K132" s="138">
        <v>12</v>
      </c>
      <c r="L132" s="220"/>
      <c r="M132" s="220"/>
      <c r="N132" s="220">
        <f t="shared" si="0"/>
        <v>0</v>
      </c>
      <c r="O132" s="220"/>
      <c r="P132" s="220"/>
      <c r="Q132" s="220"/>
      <c r="R132" s="139"/>
      <c r="T132" s="140" t="s">
        <v>5</v>
      </c>
      <c r="U132" s="38" t="s">
        <v>42</v>
      </c>
      <c r="V132" s="141">
        <v>0</v>
      </c>
      <c r="W132" s="141">
        <f t="shared" si="1"/>
        <v>0</v>
      </c>
      <c r="X132" s="141">
        <v>0</v>
      </c>
      <c r="Y132" s="141">
        <f t="shared" si="2"/>
        <v>0</v>
      </c>
      <c r="Z132" s="141">
        <v>0</v>
      </c>
      <c r="AA132" s="142">
        <f t="shared" si="3"/>
        <v>0</v>
      </c>
      <c r="AR132" s="19" t="s">
        <v>272</v>
      </c>
      <c r="AT132" s="19" t="s">
        <v>268</v>
      </c>
      <c r="AU132" s="19" t="s">
        <v>102</v>
      </c>
      <c r="AY132" s="19" t="s">
        <v>267</v>
      </c>
      <c r="BE132" s="143">
        <f t="shared" si="4"/>
        <v>0</v>
      </c>
      <c r="BF132" s="143">
        <f t="shared" si="5"/>
        <v>0</v>
      </c>
      <c r="BG132" s="143">
        <f t="shared" si="6"/>
        <v>0</v>
      </c>
      <c r="BH132" s="143">
        <f t="shared" si="7"/>
        <v>0</v>
      </c>
      <c r="BI132" s="143">
        <f t="shared" si="8"/>
        <v>0</v>
      </c>
      <c r="BJ132" s="19" t="s">
        <v>102</v>
      </c>
      <c r="BK132" s="143">
        <f t="shared" si="9"/>
        <v>0</v>
      </c>
      <c r="BL132" s="19" t="s">
        <v>272</v>
      </c>
      <c r="BM132" s="19" t="s">
        <v>331</v>
      </c>
    </row>
    <row r="133" spans="2:65" s="1" customFormat="1" ht="25.5" customHeight="1">
      <c r="B133" s="134"/>
      <c r="C133" s="135" t="s">
        <v>301</v>
      </c>
      <c r="D133" s="135" t="s">
        <v>268</v>
      </c>
      <c r="E133" s="136" t="s">
        <v>1350</v>
      </c>
      <c r="F133" s="219" t="s">
        <v>1351</v>
      </c>
      <c r="G133" s="219"/>
      <c r="H133" s="219"/>
      <c r="I133" s="219"/>
      <c r="J133" s="137" t="s">
        <v>280</v>
      </c>
      <c r="K133" s="138">
        <v>6</v>
      </c>
      <c r="L133" s="220"/>
      <c r="M133" s="220"/>
      <c r="N133" s="220">
        <f t="shared" si="0"/>
        <v>0</v>
      </c>
      <c r="O133" s="220"/>
      <c r="P133" s="220"/>
      <c r="Q133" s="220"/>
      <c r="R133" s="139"/>
      <c r="T133" s="140" t="s">
        <v>5</v>
      </c>
      <c r="U133" s="38" t="s">
        <v>42</v>
      </c>
      <c r="V133" s="141">
        <v>0</v>
      </c>
      <c r="W133" s="141">
        <f t="shared" si="1"/>
        <v>0</v>
      </c>
      <c r="X133" s="141">
        <v>0</v>
      </c>
      <c r="Y133" s="141">
        <f t="shared" si="2"/>
        <v>0</v>
      </c>
      <c r="Z133" s="141">
        <v>0</v>
      </c>
      <c r="AA133" s="142">
        <f t="shared" si="3"/>
        <v>0</v>
      </c>
      <c r="AR133" s="19" t="s">
        <v>272</v>
      </c>
      <c r="AT133" s="19" t="s">
        <v>268</v>
      </c>
      <c r="AU133" s="19" t="s">
        <v>102</v>
      </c>
      <c r="AY133" s="19" t="s">
        <v>267</v>
      </c>
      <c r="BE133" s="143">
        <f t="shared" si="4"/>
        <v>0</v>
      </c>
      <c r="BF133" s="143">
        <f t="shared" si="5"/>
        <v>0</v>
      </c>
      <c r="BG133" s="143">
        <f t="shared" si="6"/>
        <v>0</v>
      </c>
      <c r="BH133" s="143">
        <f t="shared" si="7"/>
        <v>0</v>
      </c>
      <c r="BI133" s="143">
        <f t="shared" si="8"/>
        <v>0</v>
      </c>
      <c r="BJ133" s="19" t="s">
        <v>102</v>
      </c>
      <c r="BK133" s="143">
        <f t="shared" si="9"/>
        <v>0</v>
      </c>
      <c r="BL133" s="19" t="s">
        <v>272</v>
      </c>
      <c r="BM133" s="19" t="s">
        <v>338</v>
      </c>
    </row>
    <row r="134" spans="2:65" s="1" customFormat="1" ht="16.5" customHeight="1">
      <c r="B134" s="134"/>
      <c r="C134" s="144" t="s">
        <v>306</v>
      </c>
      <c r="D134" s="144" t="s">
        <v>315</v>
      </c>
      <c r="E134" s="145" t="s">
        <v>1352</v>
      </c>
      <c r="F134" s="221" t="s">
        <v>1353</v>
      </c>
      <c r="G134" s="221"/>
      <c r="H134" s="221"/>
      <c r="I134" s="221"/>
      <c r="J134" s="146" t="s">
        <v>280</v>
      </c>
      <c r="K134" s="147">
        <v>6</v>
      </c>
      <c r="L134" s="222"/>
      <c r="M134" s="222"/>
      <c r="N134" s="222">
        <f t="shared" si="0"/>
        <v>0</v>
      </c>
      <c r="O134" s="220"/>
      <c r="P134" s="220"/>
      <c r="Q134" s="220"/>
      <c r="R134" s="139"/>
      <c r="T134" s="140" t="s">
        <v>5</v>
      </c>
      <c r="U134" s="38" t="s">
        <v>42</v>
      </c>
      <c r="V134" s="141">
        <v>0</v>
      </c>
      <c r="W134" s="141">
        <f t="shared" si="1"/>
        <v>0</v>
      </c>
      <c r="X134" s="141">
        <v>1.67</v>
      </c>
      <c r="Y134" s="141">
        <f t="shared" si="2"/>
        <v>10.02</v>
      </c>
      <c r="Z134" s="141">
        <v>0</v>
      </c>
      <c r="AA134" s="142">
        <f t="shared" si="3"/>
        <v>0</v>
      </c>
      <c r="AR134" s="19" t="s">
        <v>297</v>
      </c>
      <c r="AT134" s="19" t="s">
        <v>315</v>
      </c>
      <c r="AU134" s="19" t="s">
        <v>102</v>
      </c>
      <c r="AY134" s="19" t="s">
        <v>267</v>
      </c>
      <c r="BE134" s="143">
        <f t="shared" si="4"/>
        <v>0</v>
      </c>
      <c r="BF134" s="143">
        <f t="shared" si="5"/>
        <v>0</v>
      </c>
      <c r="BG134" s="143">
        <f t="shared" si="6"/>
        <v>0</v>
      </c>
      <c r="BH134" s="143">
        <f t="shared" si="7"/>
        <v>0</v>
      </c>
      <c r="BI134" s="143">
        <f t="shared" si="8"/>
        <v>0</v>
      </c>
      <c r="BJ134" s="19" t="s">
        <v>102</v>
      </c>
      <c r="BK134" s="143">
        <f t="shared" si="9"/>
        <v>0</v>
      </c>
      <c r="BL134" s="19" t="s">
        <v>272</v>
      </c>
      <c r="BM134" s="19" t="s">
        <v>10</v>
      </c>
    </row>
    <row r="135" spans="2:65" s="10" customFormat="1" ht="29.85" customHeight="1">
      <c r="B135" s="124"/>
      <c r="D135" s="133" t="s">
        <v>229</v>
      </c>
      <c r="E135" s="133"/>
      <c r="F135" s="133"/>
      <c r="G135" s="133"/>
      <c r="H135" s="133"/>
      <c r="I135" s="133"/>
      <c r="J135" s="133"/>
      <c r="K135" s="133"/>
      <c r="L135" s="133"/>
      <c r="M135" s="133"/>
      <c r="N135" s="208">
        <f>BK135</f>
        <v>0</v>
      </c>
      <c r="O135" s="209"/>
      <c r="P135" s="209"/>
      <c r="Q135" s="209"/>
      <c r="R135" s="126"/>
      <c r="T135" s="127"/>
      <c r="W135" s="128">
        <f>SUM(W136:W137)</f>
        <v>0</v>
      </c>
      <c r="Y135" s="128">
        <f>SUM(Y136:Y137)</f>
        <v>4.8831100000000003</v>
      </c>
      <c r="AA135" s="129">
        <f>SUM(AA136:AA137)</f>
        <v>0</v>
      </c>
      <c r="AR135" s="130" t="s">
        <v>83</v>
      </c>
      <c r="AT135" s="131" t="s">
        <v>74</v>
      </c>
      <c r="AU135" s="131" t="s">
        <v>83</v>
      </c>
      <c r="AY135" s="130" t="s">
        <v>267</v>
      </c>
      <c r="BK135" s="132">
        <f>SUM(BK136:BK137)</f>
        <v>0</v>
      </c>
    </row>
    <row r="136" spans="2:65" s="1" customFormat="1" ht="38.25" customHeight="1">
      <c r="B136" s="134"/>
      <c r="C136" s="135" t="s">
        <v>310</v>
      </c>
      <c r="D136" s="135" t="s">
        <v>268</v>
      </c>
      <c r="E136" s="136" t="s">
        <v>1354</v>
      </c>
      <c r="F136" s="219" t="s">
        <v>1355</v>
      </c>
      <c r="G136" s="219"/>
      <c r="H136" s="219"/>
      <c r="I136" s="219"/>
      <c r="J136" s="137" t="s">
        <v>280</v>
      </c>
      <c r="K136" s="138">
        <v>2</v>
      </c>
      <c r="L136" s="220"/>
      <c r="M136" s="220"/>
      <c r="N136" s="220">
        <f>ROUND(L136*K136,2)</f>
        <v>0</v>
      </c>
      <c r="O136" s="220"/>
      <c r="P136" s="220"/>
      <c r="Q136" s="220"/>
      <c r="R136" s="139"/>
      <c r="T136" s="140" t="s">
        <v>5</v>
      </c>
      <c r="U136" s="38" t="s">
        <v>42</v>
      </c>
      <c r="V136" s="141">
        <v>0</v>
      </c>
      <c r="W136" s="141">
        <f>V136*K136</f>
        <v>0</v>
      </c>
      <c r="X136" s="141">
        <v>1.8907700000000001</v>
      </c>
      <c r="Y136" s="141">
        <f>X136*K136</f>
        <v>3.7815400000000001</v>
      </c>
      <c r="Z136" s="141">
        <v>0</v>
      </c>
      <c r="AA136" s="142">
        <f>Z136*K136</f>
        <v>0</v>
      </c>
      <c r="AR136" s="19" t="s">
        <v>272</v>
      </c>
      <c r="AT136" s="19" t="s">
        <v>268</v>
      </c>
      <c r="AU136" s="19" t="s">
        <v>102</v>
      </c>
      <c r="AY136" s="19" t="s">
        <v>267</v>
      </c>
      <c r="BE136" s="143">
        <f>IF(U136="základná",N136,0)</f>
        <v>0</v>
      </c>
      <c r="BF136" s="143">
        <f>IF(U136="znížená",N136,0)</f>
        <v>0</v>
      </c>
      <c r="BG136" s="143">
        <f>IF(U136="zákl. prenesená",N136,0)</f>
        <v>0</v>
      </c>
      <c r="BH136" s="143">
        <f>IF(U136="zníž. prenesená",N136,0)</f>
        <v>0</v>
      </c>
      <c r="BI136" s="143">
        <f>IF(U136="nulová",N136,0)</f>
        <v>0</v>
      </c>
      <c r="BJ136" s="19" t="s">
        <v>102</v>
      </c>
      <c r="BK136" s="143">
        <f>ROUND(L136*K136,2)</f>
        <v>0</v>
      </c>
      <c r="BL136" s="19" t="s">
        <v>272</v>
      </c>
      <c r="BM136" s="19" t="s">
        <v>352</v>
      </c>
    </row>
    <row r="137" spans="2:65" s="1" customFormat="1" ht="25.5" customHeight="1">
      <c r="B137" s="134"/>
      <c r="C137" s="135" t="s">
        <v>314</v>
      </c>
      <c r="D137" s="135" t="s">
        <v>268</v>
      </c>
      <c r="E137" s="136" t="s">
        <v>1356</v>
      </c>
      <c r="F137" s="219" t="s">
        <v>1357</v>
      </c>
      <c r="G137" s="219"/>
      <c r="H137" s="219"/>
      <c r="I137" s="219"/>
      <c r="J137" s="137" t="s">
        <v>280</v>
      </c>
      <c r="K137" s="138">
        <v>0.5</v>
      </c>
      <c r="L137" s="220"/>
      <c r="M137" s="220"/>
      <c r="N137" s="220">
        <f>ROUND(L137*K137,2)</f>
        <v>0</v>
      </c>
      <c r="O137" s="220"/>
      <c r="P137" s="220"/>
      <c r="Q137" s="220"/>
      <c r="R137" s="139"/>
      <c r="T137" s="140" t="s">
        <v>5</v>
      </c>
      <c r="U137" s="38" t="s">
        <v>42</v>
      </c>
      <c r="V137" s="141">
        <v>0</v>
      </c>
      <c r="W137" s="141">
        <f>V137*K137</f>
        <v>0</v>
      </c>
      <c r="X137" s="141">
        <v>2.2031399999999999</v>
      </c>
      <c r="Y137" s="141">
        <f>X137*K137</f>
        <v>1.1015699999999999</v>
      </c>
      <c r="Z137" s="141">
        <v>0</v>
      </c>
      <c r="AA137" s="142">
        <f>Z137*K137</f>
        <v>0</v>
      </c>
      <c r="AR137" s="19" t="s">
        <v>272</v>
      </c>
      <c r="AT137" s="19" t="s">
        <v>268</v>
      </c>
      <c r="AU137" s="19" t="s">
        <v>102</v>
      </c>
      <c r="AY137" s="19" t="s">
        <v>267</v>
      </c>
      <c r="BE137" s="143">
        <f>IF(U137="základná",N137,0)</f>
        <v>0</v>
      </c>
      <c r="BF137" s="143">
        <f>IF(U137="znížená",N137,0)</f>
        <v>0</v>
      </c>
      <c r="BG137" s="143">
        <f>IF(U137="zákl. prenesená",N137,0)</f>
        <v>0</v>
      </c>
      <c r="BH137" s="143">
        <f>IF(U137="zníž. prenesená",N137,0)</f>
        <v>0</v>
      </c>
      <c r="BI137" s="143">
        <f>IF(U137="nulová",N137,0)</f>
        <v>0</v>
      </c>
      <c r="BJ137" s="19" t="s">
        <v>102</v>
      </c>
      <c r="BK137" s="143">
        <f>ROUND(L137*K137,2)</f>
        <v>0</v>
      </c>
      <c r="BL137" s="19" t="s">
        <v>272</v>
      </c>
      <c r="BM137" s="19" t="s">
        <v>360</v>
      </c>
    </row>
    <row r="138" spans="2:65" s="10" customFormat="1" ht="29.85" customHeight="1">
      <c r="B138" s="124"/>
      <c r="D138" s="133" t="s">
        <v>1330</v>
      </c>
      <c r="E138" s="133"/>
      <c r="F138" s="133"/>
      <c r="G138" s="133"/>
      <c r="H138" s="133"/>
      <c r="I138" s="133"/>
      <c r="J138" s="133"/>
      <c r="K138" s="133"/>
      <c r="L138" s="133"/>
      <c r="M138" s="133"/>
      <c r="N138" s="208">
        <f>BK138</f>
        <v>0</v>
      </c>
      <c r="O138" s="209"/>
      <c r="P138" s="209"/>
      <c r="Q138" s="209"/>
      <c r="R138" s="126"/>
      <c r="T138" s="127"/>
      <c r="W138" s="128">
        <f>SUM(W139:W158)</f>
        <v>0</v>
      </c>
      <c r="Y138" s="128">
        <f>SUM(Y139:Y158)</f>
        <v>0.70046999999999993</v>
      </c>
      <c r="AA138" s="129">
        <f>SUM(AA139:AA158)</f>
        <v>0</v>
      </c>
      <c r="AR138" s="130" t="s">
        <v>83</v>
      </c>
      <c r="AT138" s="131" t="s">
        <v>74</v>
      </c>
      <c r="AU138" s="131" t="s">
        <v>83</v>
      </c>
      <c r="AY138" s="130" t="s">
        <v>267</v>
      </c>
      <c r="BK138" s="132">
        <f>SUM(BK139:BK158)</f>
        <v>0</v>
      </c>
    </row>
    <row r="139" spans="2:65" s="1" customFormat="1" ht="38.25" customHeight="1">
      <c r="B139" s="134"/>
      <c r="C139" s="135" t="s">
        <v>319</v>
      </c>
      <c r="D139" s="135" t="s">
        <v>268</v>
      </c>
      <c r="E139" s="136" t="s">
        <v>1358</v>
      </c>
      <c r="F139" s="219" t="s">
        <v>1359</v>
      </c>
      <c r="G139" s="219"/>
      <c r="H139" s="219"/>
      <c r="I139" s="219"/>
      <c r="J139" s="137" t="s">
        <v>374</v>
      </c>
      <c r="K139" s="138">
        <v>3</v>
      </c>
      <c r="L139" s="220"/>
      <c r="M139" s="220"/>
      <c r="N139" s="220">
        <f t="shared" ref="N139:N158" si="10">ROUND(L139*K139,2)</f>
        <v>0</v>
      </c>
      <c r="O139" s="220"/>
      <c r="P139" s="220"/>
      <c r="Q139" s="220"/>
      <c r="R139" s="139"/>
      <c r="T139" s="140" t="s">
        <v>5</v>
      </c>
      <c r="U139" s="38" t="s">
        <v>42</v>
      </c>
      <c r="V139" s="141">
        <v>0</v>
      </c>
      <c r="W139" s="141">
        <f t="shared" ref="W139:W158" si="11">V139*K139</f>
        <v>0</v>
      </c>
      <c r="X139" s="141">
        <v>4.9899999999999996E-3</v>
      </c>
      <c r="Y139" s="141">
        <f t="shared" ref="Y139:Y158" si="12">X139*K139</f>
        <v>1.4969999999999999E-2</v>
      </c>
      <c r="Z139" s="141">
        <v>0</v>
      </c>
      <c r="AA139" s="142">
        <f t="shared" ref="AA139:AA158" si="13">Z139*K139</f>
        <v>0</v>
      </c>
      <c r="AR139" s="19" t="s">
        <v>272</v>
      </c>
      <c r="AT139" s="19" t="s">
        <v>268</v>
      </c>
      <c r="AU139" s="19" t="s">
        <v>102</v>
      </c>
      <c r="AY139" s="19" t="s">
        <v>267</v>
      </c>
      <c r="BE139" s="143">
        <f t="shared" ref="BE139:BE158" si="14">IF(U139="základná",N139,0)</f>
        <v>0</v>
      </c>
      <c r="BF139" s="143">
        <f t="shared" ref="BF139:BF158" si="15">IF(U139="znížená",N139,0)</f>
        <v>0</v>
      </c>
      <c r="BG139" s="143">
        <f t="shared" ref="BG139:BG158" si="16">IF(U139="zákl. prenesená",N139,0)</f>
        <v>0</v>
      </c>
      <c r="BH139" s="143">
        <f t="shared" ref="BH139:BH158" si="17">IF(U139="zníž. prenesená",N139,0)</f>
        <v>0</v>
      </c>
      <c r="BI139" s="143">
        <f t="shared" ref="BI139:BI158" si="18">IF(U139="nulová",N139,0)</f>
        <v>0</v>
      </c>
      <c r="BJ139" s="19" t="s">
        <v>102</v>
      </c>
      <c r="BK139" s="143">
        <f t="shared" ref="BK139:BK158" si="19">ROUND(L139*K139,2)</f>
        <v>0</v>
      </c>
      <c r="BL139" s="19" t="s">
        <v>272</v>
      </c>
      <c r="BM139" s="19" t="s">
        <v>368</v>
      </c>
    </row>
    <row r="140" spans="2:65" s="1" customFormat="1" ht="38.25" customHeight="1">
      <c r="B140" s="134"/>
      <c r="C140" s="144" t="s">
        <v>324</v>
      </c>
      <c r="D140" s="144" t="s">
        <v>315</v>
      </c>
      <c r="E140" s="145" t="s">
        <v>1360</v>
      </c>
      <c r="F140" s="221" t="s">
        <v>4234</v>
      </c>
      <c r="G140" s="221"/>
      <c r="H140" s="221"/>
      <c r="I140" s="221"/>
      <c r="J140" s="146" t="s">
        <v>374</v>
      </c>
      <c r="K140" s="147">
        <v>1</v>
      </c>
      <c r="L140" s="222"/>
      <c r="M140" s="222"/>
      <c r="N140" s="222">
        <f t="shared" si="10"/>
        <v>0</v>
      </c>
      <c r="O140" s="220"/>
      <c r="P140" s="220"/>
      <c r="Q140" s="220"/>
      <c r="R140" s="139"/>
      <c r="T140" s="140" t="s">
        <v>5</v>
      </c>
      <c r="U140" s="38" t="s">
        <v>42</v>
      </c>
      <c r="V140" s="141">
        <v>0</v>
      </c>
      <c r="W140" s="141">
        <f t="shared" si="11"/>
        <v>0</v>
      </c>
      <c r="X140" s="141">
        <v>1.2999999999999999E-2</v>
      </c>
      <c r="Y140" s="141">
        <f t="shared" si="12"/>
        <v>1.2999999999999999E-2</v>
      </c>
      <c r="Z140" s="141">
        <v>0</v>
      </c>
      <c r="AA140" s="142">
        <f t="shared" si="13"/>
        <v>0</v>
      </c>
      <c r="AR140" s="19" t="s">
        <v>297</v>
      </c>
      <c r="AT140" s="19" t="s">
        <v>315</v>
      </c>
      <c r="AU140" s="19" t="s">
        <v>102</v>
      </c>
      <c r="AY140" s="19" t="s">
        <v>267</v>
      </c>
      <c r="BE140" s="143">
        <f t="shared" si="14"/>
        <v>0</v>
      </c>
      <c r="BF140" s="143">
        <f t="shared" si="15"/>
        <v>0</v>
      </c>
      <c r="BG140" s="143">
        <f t="shared" si="16"/>
        <v>0</v>
      </c>
      <c r="BH140" s="143">
        <f t="shared" si="17"/>
        <v>0</v>
      </c>
      <c r="BI140" s="143">
        <f t="shared" si="18"/>
        <v>0</v>
      </c>
      <c r="BJ140" s="19" t="s">
        <v>102</v>
      </c>
      <c r="BK140" s="143">
        <f t="shared" si="19"/>
        <v>0</v>
      </c>
      <c r="BL140" s="19" t="s">
        <v>272</v>
      </c>
      <c r="BM140" s="19" t="s">
        <v>376</v>
      </c>
    </row>
    <row r="141" spans="2:65" s="1" customFormat="1" ht="38.25" customHeight="1">
      <c r="B141" s="134"/>
      <c r="C141" s="144" t="s">
        <v>327</v>
      </c>
      <c r="D141" s="144" t="s">
        <v>315</v>
      </c>
      <c r="E141" s="145" t="s">
        <v>1361</v>
      </c>
      <c r="F141" s="221" t="s">
        <v>4235</v>
      </c>
      <c r="G141" s="221"/>
      <c r="H141" s="221"/>
      <c r="I141" s="221"/>
      <c r="J141" s="146" t="s">
        <v>374</v>
      </c>
      <c r="K141" s="147">
        <v>1</v>
      </c>
      <c r="L141" s="222"/>
      <c r="M141" s="222"/>
      <c r="N141" s="222">
        <f t="shared" si="10"/>
        <v>0</v>
      </c>
      <c r="O141" s="220"/>
      <c r="P141" s="220"/>
      <c r="Q141" s="220"/>
      <c r="R141" s="139"/>
      <c r="T141" s="140" t="s">
        <v>5</v>
      </c>
      <c r="U141" s="38" t="s">
        <v>42</v>
      </c>
      <c r="V141" s="141">
        <v>0</v>
      </c>
      <c r="W141" s="141">
        <f t="shared" si="11"/>
        <v>0</v>
      </c>
      <c r="X141" s="141">
        <v>0.03</v>
      </c>
      <c r="Y141" s="141">
        <f t="shared" si="12"/>
        <v>0.03</v>
      </c>
      <c r="Z141" s="141">
        <v>0</v>
      </c>
      <c r="AA141" s="142">
        <f t="shared" si="13"/>
        <v>0</v>
      </c>
      <c r="AR141" s="19" t="s">
        <v>297</v>
      </c>
      <c r="AT141" s="19" t="s">
        <v>315</v>
      </c>
      <c r="AU141" s="19" t="s">
        <v>102</v>
      </c>
      <c r="AY141" s="19" t="s">
        <v>267</v>
      </c>
      <c r="BE141" s="143">
        <f t="shared" si="14"/>
        <v>0</v>
      </c>
      <c r="BF141" s="143">
        <f t="shared" si="15"/>
        <v>0</v>
      </c>
      <c r="BG141" s="143">
        <f t="shared" si="16"/>
        <v>0</v>
      </c>
      <c r="BH141" s="143">
        <f t="shared" si="17"/>
        <v>0</v>
      </c>
      <c r="BI141" s="143">
        <f t="shared" si="18"/>
        <v>0</v>
      </c>
      <c r="BJ141" s="19" t="s">
        <v>102</v>
      </c>
      <c r="BK141" s="143">
        <f t="shared" si="19"/>
        <v>0</v>
      </c>
      <c r="BL141" s="19" t="s">
        <v>272</v>
      </c>
      <c r="BM141" s="19" t="s">
        <v>384</v>
      </c>
    </row>
    <row r="142" spans="2:65" s="1" customFormat="1" ht="25.5" customHeight="1">
      <c r="B142" s="134"/>
      <c r="C142" s="144" t="s">
        <v>331</v>
      </c>
      <c r="D142" s="144" t="s">
        <v>315</v>
      </c>
      <c r="E142" s="145" t="s">
        <v>1362</v>
      </c>
      <c r="F142" s="221" t="s">
        <v>1363</v>
      </c>
      <c r="G142" s="221"/>
      <c r="H142" s="221"/>
      <c r="I142" s="221"/>
      <c r="J142" s="146" t="s">
        <v>374</v>
      </c>
      <c r="K142" s="147">
        <v>1</v>
      </c>
      <c r="L142" s="222"/>
      <c r="M142" s="222"/>
      <c r="N142" s="222">
        <f t="shared" si="10"/>
        <v>0</v>
      </c>
      <c r="O142" s="220"/>
      <c r="P142" s="220"/>
      <c r="Q142" s="220"/>
      <c r="R142" s="139"/>
      <c r="T142" s="140" t="s">
        <v>5</v>
      </c>
      <c r="U142" s="38" t="s">
        <v>42</v>
      </c>
      <c r="V142" s="141">
        <v>0</v>
      </c>
      <c r="W142" s="141">
        <f t="shared" si="11"/>
        <v>0</v>
      </c>
      <c r="X142" s="141">
        <v>3.2000000000000001E-2</v>
      </c>
      <c r="Y142" s="141">
        <f t="shared" si="12"/>
        <v>3.2000000000000001E-2</v>
      </c>
      <c r="Z142" s="141">
        <v>0</v>
      </c>
      <c r="AA142" s="142">
        <f t="shared" si="13"/>
        <v>0</v>
      </c>
      <c r="AR142" s="19" t="s">
        <v>297</v>
      </c>
      <c r="AT142" s="19" t="s">
        <v>315</v>
      </c>
      <c r="AU142" s="19" t="s">
        <v>102</v>
      </c>
      <c r="AY142" s="19" t="s">
        <v>267</v>
      </c>
      <c r="BE142" s="143">
        <f t="shared" si="14"/>
        <v>0</v>
      </c>
      <c r="BF142" s="143">
        <f t="shared" si="15"/>
        <v>0</v>
      </c>
      <c r="BG142" s="143">
        <f t="shared" si="16"/>
        <v>0</v>
      </c>
      <c r="BH142" s="143">
        <f t="shared" si="17"/>
        <v>0</v>
      </c>
      <c r="BI142" s="143">
        <f t="shared" si="18"/>
        <v>0</v>
      </c>
      <c r="BJ142" s="19" t="s">
        <v>102</v>
      </c>
      <c r="BK142" s="143">
        <f t="shared" si="19"/>
        <v>0</v>
      </c>
      <c r="BL142" s="19" t="s">
        <v>272</v>
      </c>
      <c r="BM142" s="19" t="s">
        <v>392</v>
      </c>
    </row>
    <row r="143" spans="2:65" s="1" customFormat="1" ht="25.5" customHeight="1">
      <c r="B143" s="134"/>
      <c r="C143" s="144" t="s">
        <v>334</v>
      </c>
      <c r="D143" s="144" t="s">
        <v>315</v>
      </c>
      <c r="E143" s="145" t="s">
        <v>1364</v>
      </c>
      <c r="F143" s="221" t="s">
        <v>1365</v>
      </c>
      <c r="G143" s="221"/>
      <c r="H143" s="221"/>
      <c r="I143" s="221"/>
      <c r="J143" s="146" t="s">
        <v>374</v>
      </c>
      <c r="K143" s="147">
        <v>2</v>
      </c>
      <c r="L143" s="222"/>
      <c r="M143" s="222"/>
      <c r="N143" s="222">
        <f t="shared" si="10"/>
        <v>0</v>
      </c>
      <c r="O143" s="220"/>
      <c r="P143" s="220"/>
      <c r="Q143" s="220"/>
      <c r="R143" s="139"/>
      <c r="T143" s="140" t="s">
        <v>5</v>
      </c>
      <c r="U143" s="38" t="s">
        <v>42</v>
      </c>
      <c r="V143" s="141">
        <v>0</v>
      </c>
      <c r="W143" s="141">
        <f t="shared" si="11"/>
        <v>0</v>
      </c>
      <c r="X143" s="141">
        <v>1.5299999999999999E-2</v>
      </c>
      <c r="Y143" s="141">
        <f t="shared" si="12"/>
        <v>3.0599999999999999E-2</v>
      </c>
      <c r="Z143" s="141">
        <v>0</v>
      </c>
      <c r="AA143" s="142">
        <f t="shared" si="13"/>
        <v>0</v>
      </c>
      <c r="AR143" s="19" t="s">
        <v>297</v>
      </c>
      <c r="AT143" s="19" t="s">
        <v>315</v>
      </c>
      <c r="AU143" s="19" t="s">
        <v>102</v>
      </c>
      <c r="AY143" s="19" t="s">
        <v>267</v>
      </c>
      <c r="BE143" s="143">
        <f t="shared" si="14"/>
        <v>0</v>
      </c>
      <c r="BF143" s="143">
        <f t="shared" si="15"/>
        <v>0</v>
      </c>
      <c r="BG143" s="143">
        <f t="shared" si="16"/>
        <v>0</v>
      </c>
      <c r="BH143" s="143">
        <f t="shared" si="17"/>
        <v>0</v>
      </c>
      <c r="BI143" s="143">
        <f t="shared" si="18"/>
        <v>0</v>
      </c>
      <c r="BJ143" s="19" t="s">
        <v>102</v>
      </c>
      <c r="BK143" s="143">
        <f t="shared" si="19"/>
        <v>0</v>
      </c>
      <c r="BL143" s="19" t="s">
        <v>272</v>
      </c>
      <c r="BM143" s="19" t="s">
        <v>400</v>
      </c>
    </row>
    <row r="144" spans="2:65" s="1" customFormat="1" ht="25.5" customHeight="1">
      <c r="B144" s="134"/>
      <c r="C144" s="135" t="s">
        <v>338</v>
      </c>
      <c r="D144" s="135" t="s">
        <v>268</v>
      </c>
      <c r="E144" s="136" t="s">
        <v>1366</v>
      </c>
      <c r="F144" s="219" t="s">
        <v>1367</v>
      </c>
      <c r="G144" s="219"/>
      <c r="H144" s="219"/>
      <c r="I144" s="219"/>
      <c r="J144" s="137" t="s">
        <v>374</v>
      </c>
      <c r="K144" s="138">
        <v>1</v>
      </c>
      <c r="L144" s="220"/>
      <c r="M144" s="220"/>
      <c r="N144" s="220">
        <f t="shared" si="10"/>
        <v>0</v>
      </c>
      <c r="O144" s="220"/>
      <c r="P144" s="220"/>
      <c r="Q144" s="220"/>
      <c r="R144" s="139"/>
      <c r="T144" s="140" t="s">
        <v>5</v>
      </c>
      <c r="U144" s="38" t="s">
        <v>42</v>
      </c>
      <c r="V144" s="141">
        <v>0</v>
      </c>
      <c r="W144" s="141">
        <f t="shared" si="11"/>
        <v>0</v>
      </c>
      <c r="X144" s="141">
        <v>1.6199999999999999E-3</v>
      </c>
      <c r="Y144" s="141">
        <f t="shared" si="12"/>
        <v>1.6199999999999999E-3</v>
      </c>
      <c r="Z144" s="141">
        <v>0</v>
      </c>
      <c r="AA144" s="142">
        <f t="shared" si="13"/>
        <v>0</v>
      </c>
      <c r="AR144" s="19" t="s">
        <v>272</v>
      </c>
      <c r="AT144" s="19" t="s">
        <v>268</v>
      </c>
      <c r="AU144" s="19" t="s">
        <v>102</v>
      </c>
      <c r="AY144" s="19" t="s">
        <v>267</v>
      </c>
      <c r="BE144" s="143">
        <f t="shared" si="14"/>
        <v>0</v>
      </c>
      <c r="BF144" s="143">
        <f t="shared" si="15"/>
        <v>0</v>
      </c>
      <c r="BG144" s="143">
        <f t="shared" si="16"/>
        <v>0</v>
      </c>
      <c r="BH144" s="143">
        <f t="shared" si="17"/>
        <v>0</v>
      </c>
      <c r="BI144" s="143">
        <f t="shared" si="18"/>
        <v>0</v>
      </c>
      <c r="BJ144" s="19" t="s">
        <v>102</v>
      </c>
      <c r="BK144" s="143">
        <f t="shared" si="19"/>
        <v>0</v>
      </c>
      <c r="BL144" s="19" t="s">
        <v>272</v>
      </c>
      <c r="BM144" s="19" t="s">
        <v>408</v>
      </c>
    </row>
    <row r="145" spans="2:65" s="1" customFormat="1" ht="25.5" customHeight="1">
      <c r="B145" s="134"/>
      <c r="C145" s="144" t="s">
        <v>342</v>
      </c>
      <c r="D145" s="144" t="s">
        <v>315</v>
      </c>
      <c r="E145" s="145" t="s">
        <v>1368</v>
      </c>
      <c r="F145" s="221" t="s">
        <v>1369</v>
      </c>
      <c r="G145" s="221"/>
      <c r="H145" s="221"/>
      <c r="I145" s="221"/>
      <c r="J145" s="146" t="s">
        <v>374</v>
      </c>
      <c r="K145" s="147">
        <v>1</v>
      </c>
      <c r="L145" s="222"/>
      <c r="M145" s="222"/>
      <c r="N145" s="222">
        <f t="shared" si="10"/>
        <v>0</v>
      </c>
      <c r="O145" s="220"/>
      <c r="P145" s="220"/>
      <c r="Q145" s="220"/>
      <c r="R145" s="139"/>
      <c r="T145" s="140" t="s">
        <v>5</v>
      </c>
      <c r="U145" s="38" t="s">
        <v>42</v>
      </c>
      <c r="V145" s="141">
        <v>0</v>
      </c>
      <c r="W145" s="141">
        <f t="shared" si="11"/>
        <v>0</v>
      </c>
      <c r="X145" s="141">
        <v>2.5000000000000001E-2</v>
      </c>
      <c r="Y145" s="141">
        <f t="shared" si="12"/>
        <v>2.5000000000000001E-2</v>
      </c>
      <c r="Z145" s="141">
        <v>0</v>
      </c>
      <c r="AA145" s="142">
        <f t="shared" si="13"/>
        <v>0</v>
      </c>
      <c r="AR145" s="19" t="s">
        <v>297</v>
      </c>
      <c r="AT145" s="19" t="s">
        <v>315</v>
      </c>
      <c r="AU145" s="19" t="s">
        <v>102</v>
      </c>
      <c r="AY145" s="19" t="s">
        <v>267</v>
      </c>
      <c r="BE145" s="143">
        <f t="shared" si="14"/>
        <v>0</v>
      </c>
      <c r="BF145" s="143">
        <f t="shared" si="15"/>
        <v>0</v>
      </c>
      <c r="BG145" s="143">
        <f t="shared" si="16"/>
        <v>0</v>
      </c>
      <c r="BH145" s="143">
        <f t="shared" si="17"/>
        <v>0</v>
      </c>
      <c r="BI145" s="143">
        <f t="shared" si="18"/>
        <v>0</v>
      </c>
      <c r="BJ145" s="19" t="s">
        <v>102</v>
      </c>
      <c r="BK145" s="143">
        <f t="shared" si="19"/>
        <v>0</v>
      </c>
      <c r="BL145" s="19" t="s">
        <v>272</v>
      </c>
      <c r="BM145" s="19" t="s">
        <v>416</v>
      </c>
    </row>
    <row r="146" spans="2:65" s="1" customFormat="1" ht="25.5" customHeight="1">
      <c r="B146" s="134"/>
      <c r="C146" s="144" t="s">
        <v>10</v>
      </c>
      <c r="D146" s="144" t="s">
        <v>315</v>
      </c>
      <c r="E146" s="145" t="s">
        <v>1370</v>
      </c>
      <c r="F146" s="221" t="s">
        <v>1371</v>
      </c>
      <c r="G146" s="221"/>
      <c r="H146" s="221"/>
      <c r="I146" s="221"/>
      <c r="J146" s="146" t="s">
        <v>374</v>
      </c>
      <c r="K146" s="147">
        <v>2</v>
      </c>
      <c r="L146" s="222"/>
      <c r="M146" s="222"/>
      <c r="N146" s="222">
        <f t="shared" si="10"/>
        <v>0</v>
      </c>
      <c r="O146" s="220"/>
      <c r="P146" s="220"/>
      <c r="Q146" s="220"/>
      <c r="R146" s="139"/>
      <c r="T146" s="140" t="s">
        <v>5</v>
      </c>
      <c r="U146" s="38" t="s">
        <v>42</v>
      </c>
      <c r="V146" s="141">
        <v>0</v>
      </c>
      <c r="W146" s="141">
        <f t="shared" si="11"/>
        <v>0</v>
      </c>
      <c r="X146" s="141">
        <v>6.2500000000000003E-3</v>
      </c>
      <c r="Y146" s="141">
        <f t="shared" si="12"/>
        <v>1.2500000000000001E-2</v>
      </c>
      <c r="Z146" s="141">
        <v>0</v>
      </c>
      <c r="AA146" s="142">
        <f t="shared" si="13"/>
        <v>0</v>
      </c>
      <c r="AR146" s="19" t="s">
        <v>297</v>
      </c>
      <c r="AT146" s="19" t="s">
        <v>315</v>
      </c>
      <c r="AU146" s="19" t="s">
        <v>102</v>
      </c>
      <c r="AY146" s="19" t="s">
        <v>267</v>
      </c>
      <c r="BE146" s="143">
        <f t="shared" si="14"/>
        <v>0</v>
      </c>
      <c r="BF146" s="143">
        <f t="shared" si="15"/>
        <v>0</v>
      </c>
      <c r="BG146" s="143">
        <f t="shared" si="16"/>
        <v>0</v>
      </c>
      <c r="BH146" s="143">
        <f t="shared" si="17"/>
        <v>0</v>
      </c>
      <c r="BI146" s="143">
        <f t="shared" si="18"/>
        <v>0</v>
      </c>
      <c r="BJ146" s="19" t="s">
        <v>102</v>
      </c>
      <c r="BK146" s="143">
        <f t="shared" si="19"/>
        <v>0</v>
      </c>
      <c r="BL146" s="19" t="s">
        <v>272</v>
      </c>
      <c r="BM146" s="19" t="s">
        <v>424</v>
      </c>
    </row>
    <row r="147" spans="2:65" s="1" customFormat="1" ht="25.5" customHeight="1">
      <c r="B147" s="134"/>
      <c r="C147" s="135" t="s">
        <v>348</v>
      </c>
      <c r="D147" s="135" t="s">
        <v>268</v>
      </c>
      <c r="E147" s="136" t="s">
        <v>1372</v>
      </c>
      <c r="F147" s="219" t="s">
        <v>1373</v>
      </c>
      <c r="G147" s="219"/>
      <c r="H147" s="219"/>
      <c r="I147" s="219"/>
      <c r="J147" s="137" t="s">
        <v>374</v>
      </c>
      <c r="K147" s="138">
        <v>1</v>
      </c>
      <c r="L147" s="220"/>
      <c r="M147" s="220"/>
      <c r="N147" s="220">
        <f t="shared" si="10"/>
        <v>0</v>
      </c>
      <c r="O147" s="220"/>
      <c r="P147" s="220"/>
      <c r="Q147" s="220"/>
      <c r="R147" s="139"/>
      <c r="T147" s="140" t="s">
        <v>5</v>
      </c>
      <c r="U147" s="38" t="s">
        <v>42</v>
      </c>
      <c r="V147" s="141">
        <v>0</v>
      </c>
      <c r="W147" s="141">
        <f t="shared" si="11"/>
        <v>0</v>
      </c>
      <c r="X147" s="141">
        <v>3.6000000000000002E-4</v>
      </c>
      <c r="Y147" s="141">
        <f t="shared" si="12"/>
        <v>3.6000000000000002E-4</v>
      </c>
      <c r="Z147" s="141">
        <v>0</v>
      </c>
      <c r="AA147" s="142">
        <f t="shared" si="13"/>
        <v>0</v>
      </c>
      <c r="AR147" s="19" t="s">
        <v>272</v>
      </c>
      <c r="AT147" s="19" t="s">
        <v>268</v>
      </c>
      <c r="AU147" s="19" t="s">
        <v>102</v>
      </c>
      <c r="AY147" s="19" t="s">
        <v>267</v>
      </c>
      <c r="BE147" s="143">
        <f t="shared" si="14"/>
        <v>0</v>
      </c>
      <c r="BF147" s="143">
        <f t="shared" si="15"/>
        <v>0</v>
      </c>
      <c r="BG147" s="143">
        <f t="shared" si="16"/>
        <v>0</v>
      </c>
      <c r="BH147" s="143">
        <f t="shared" si="17"/>
        <v>0</v>
      </c>
      <c r="BI147" s="143">
        <f t="shared" si="18"/>
        <v>0</v>
      </c>
      <c r="BJ147" s="19" t="s">
        <v>102</v>
      </c>
      <c r="BK147" s="143">
        <f t="shared" si="19"/>
        <v>0</v>
      </c>
      <c r="BL147" s="19" t="s">
        <v>272</v>
      </c>
      <c r="BM147" s="19" t="s">
        <v>432</v>
      </c>
    </row>
    <row r="148" spans="2:65" s="1" customFormat="1" ht="25.5" customHeight="1">
      <c r="B148" s="134"/>
      <c r="C148" s="144" t="s">
        <v>352</v>
      </c>
      <c r="D148" s="144" t="s">
        <v>315</v>
      </c>
      <c r="E148" s="145" t="s">
        <v>1374</v>
      </c>
      <c r="F148" s="221" t="s">
        <v>1375</v>
      </c>
      <c r="G148" s="221"/>
      <c r="H148" s="221"/>
      <c r="I148" s="221"/>
      <c r="J148" s="146" t="s">
        <v>374</v>
      </c>
      <c r="K148" s="147">
        <v>1</v>
      </c>
      <c r="L148" s="222"/>
      <c r="M148" s="222"/>
      <c r="N148" s="222">
        <f t="shared" si="10"/>
        <v>0</v>
      </c>
      <c r="O148" s="220"/>
      <c r="P148" s="220"/>
      <c r="Q148" s="220"/>
      <c r="R148" s="139"/>
      <c r="T148" s="140" t="s">
        <v>5</v>
      </c>
      <c r="U148" s="38" t="s">
        <v>42</v>
      </c>
      <c r="V148" s="141">
        <v>0</v>
      </c>
      <c r="W148" s="141">
        <f t="shared" si="11"/>
        <v>0</v>
      </c>
      <c r="X148" s="141">
        <v>6.2E-2</v>
      </c>
      <c r="Y148" s="141">
        <f t="shared" si="12"/>
        <v>6.2E-2</v>
      </c>
      <c r="Z148" s="141">
        <v>0</v>
      </c>
      <c r="AA148" s="142">
        <f t="shared" si="13"/>
        <v>0</v>
      </c>
      <c r="AR148" s="19" t="s">
        <v>297</v>
      </c>
      <c r="AT148" s="19" t="s">
        <v>315</v>
      </c>
      <c r="AU148" s="19" t="s">
        <v>102</v>
      </c>
      <c r="AY148" s="19" t="s">
        <v>267</v>
      </c>
      <c r="BE148" s="143">
        <f t="shared" si="14"/>
        <v>0</v>
      </c>
      <c r="BF148" s="143">
        <f t="shared" si="15"/>
        <v>0</v>
      </c>
      <c r="BG148" s="143">
        <f t="shared" si="16"/>
        <v>0</v>
      </c>
      <c r="BH148" s="143">
        <f t="shared" si="17"/>
        <v>0</v>
      </c>
      <c r="BI148" s="143">
        <f t="shared" si="18"/>
        <v>0</v>
      </c>
      <c r="BJ148" s="19" t="s">
        <v>102</v>
      </c>
      <c r="BK148" s="143">
        <f t="shared" si="19"/>
        <v>0</v>
      </c>
      <c r="BL148" s="19" t="s">
        <v>272</v>
      </c>
      <c r="BM148" s="19" t="s">
        <v>440</v>
      </c>
    </row>
    <row r="149" spans="2:65" s="1" customFormat="1" ht="38.25" customHeight="1">
      <c r="B149" s="134"/>
      <c r="C149" s="135" t="s">
        <v>356</v>
      </c>
      <c r="D149" s="135" t="s">
        <v>268</v>
      </c>
      <c r="E149" s="136" t="s">
        <v>1376</v>
      </c>
      <c r="F149" s="219" t="s">
        <v>1377</v>
      </c>
      <c r="G149" s="219"/>
      <c r="H149" s="219"/>
      <c r="I149" s="219"/>
      <c r="J149" s="137" t="s">
        <v>322</v>
      </c>
      <c r="K149" s="138">
        <v>1</v>
      </c>
      <c r="L149" s="220"/>
      <c r="M149" s="220"/>
      <c r="N149" s="220">
        <f t="shared" si="10"/>
        <v>0</v>
      </c>
      <c r="O149" s="220"/>
      <c r="P149" s="220"/>
      <c r="Q149" s="220"/>
      <c r="R149" s="139"/>
      <c r="T149" s="140" t="s">
        <v>5</v>
      </c>
      <c r="U149" s="38" t="s">
        <v>42</v>
      </c>
      <c r="V149" s="141">
        <v>0</v>
      </c>
      <c r="W149" s="141">
        <f t="shared" si="11"/>
        <v>0</v>
      </c>
      <c r="X149" s="141">
        <v>1.47E-2</v>
      </c>
      <c r="Y149" s="141">
        <f t="shared" si="12"/>
        <v>1.47E-2</v>
      </c>
      <c r="Z149" s="141">
        <v>0</v>
      </c>
      <c r="AA149" s="142">
        <f t="shared" si="13"/>
        <v>0</v>
      </c>
      <c r="AR149" s="19" t="s">
        <v>272</v>
      </c>
      <c r="AT149" s="19" t="s">
        <v>268</v>
      </c>
      <c r="AU149" s="19" t="s">
        <v>102</v>
      </c>
      <c r="AY149" s="19" t="s">
        <v>267</v>
      </c>
      <c r="BE149" s="143">
        <f t="shared" si="14"/>
        <v>0</v>
      </c>
      <c r="BF149" s="143">
        <f t="shared" si="15"/>
        <v>0</v>
      </c>
      <c r="BG149" s="143">
        <f t="shared" si="16"/>
        <v>0</v>
      </c>
      <c r="BH149" s="143">
        <f t="shared" si="17"/>
        <v>0</v>
      </c>
      <c r="BI149" s="143">
        <f t="shared" si="18"/>
        <v>0</v>
      </c>
      <c r="BJ149" s="19" t="s">
        <v>102</v>
      </c>
      <c r="BK149" s="143">
        <f t="shared" si="19"/>
        <v>0</v>
      </c>
      <c r="BL149" s="19" t="s">
        <v>272</v>
      </c>
      <c r="BM149" s="19" t="s">
        <v>448</v>
      </c>
    </row>
    <row r="150" spans="2:65" s="1" customFormat="1" ht="25.5" customHeight="1">
      <c r="B150" s="134"/>
      <c r="C150" s="135" t="s">
        <v>360</v>
      </c>
      <c r="D150" s="135" t="s">
        <v>268</v>
      </c>
      <c r="E150" s="136" t="s">
        <v>1378</v>
      </c>
      <c r="F150" s="219" t="s">
        <v>1379</v>
      </c>
      <c r="G150" s="219"/>
      <c r="H150" s="219"/>
      <c r="I150" s="219"/>
      <c r="J150" s="137" t="s">
        <v>322</v>
      </c>
      <c r="K150" s="138">
        <v>1</v>
      </c>
      <c r="L150" s="220"/>
      <c r="M150" s="220"/>
      <c r="N150" s="220">
        <f t="shared" si="10"/>
        <v>0</v>
      </c>
      <c r="O150" s="220"/>
      <c r="P150" s="220"/>
      <c r="Q150" s="220"/>
      <c r="R150" s="139"/>
      <c r="T150" s="140" t="s">
        <v>5</v>
      </c>
      <c r="U150" s="38" t="s">
        <v>42</v>
      </c>
      <c r="V150" s="141">
        <v>0</v>
      </c>
      <c r="W150" s="141">
        <f t="shared" si="11"/>
        <v>0</v>
      </c>
      <c r="X150" s="141">
        <v>0</v>
      </c>
      <c r="Y150" s="141">
        <f t="shared" si="12"/>
        <v>0</v>
      </c>
      <c r="Z150" s="141">
        <v>0</v>
      </c>
      <c r="AA150" s="142">
        <f t="shared" si="13"/>
        <v>0</v>
      </c>
      <c r="AR150" s="19" t="s">
        <v>272</v>
      </c>
      <c r="AT150" s="19" t="s">
        <v>268</v>
      </c>
      <c r="AU150" s="19" t="s">
        <v>102</v>
      </c>
      <c r="AY150" s="19" t="s">
        <v>267</v>
      </c>
      <c r="BE150" s="143">
        <f t="shared" si="14"/>
        <v>0</v>
      </c>
      <c r="BF150" s="143">
        <f t="shared" si="15"/>
        <v>0</v>
      </c>
      <c r="BG150" s="143">
        <f t="shared" si="16"/>
        <v>0</v>
      </c>
      <c r="BH150" s="143">
        <f t="shared" si="17"/>
        <v>0</v>
      </c>
      <c r="BI150" s="143">
        <f t="shared" si="18"/>
        <v>0</v>
      </c>
      <c r="BJ150" s="19" t="s">
        <v>102</v>
      </c>
      <c r="BK150" s="143">
        <f t="shared" si="19"/>
        <v>0</v>
      </c>
      <c r="BL150" s="19" t="s">
        <v>272</v>
      </c>
      <c r="BM150" s="19" t="s">
        <v>456</v>
      </c>
    </row>
    <row r="151" spans="2:65" s="1" customFormat="1" ht="16.5" customHeight="1">
      <c r="B151" s="134"/>
      <c r="C151" s="135" t="s">
        <v>364</v>
      </c>
      <c r="D151" s="135" t="s">
        <v>268</v>
      </c>
      <c r="E151" s="136" t="s">
        <v>1380</v>
      </c>
      <c r="F151" s="219" t="s">
        <v>1381</v>
      </c>
      <c r="G151" s="219"/>
      <c r="H151" s="219"/>
      <c r="I151" s="219"/>
      <c r="J151" s="137" t="s">
        <v>374</v>
      </c>
      <c r="K151" s="138">
        <v>1</v>
      </c>
      <c r="L151" s="220"/>
      <c r="M151" s="220"/>
      <c r="N151" s="220">
        <f t="shared" si="10"/>
        <v>0</v>
      </c>
      <c r="O151" s="220"/>
      <c r="P151" s="220"/>
      <c r="Q151" s="220"/>
      <c r="R151" s="139"/>
      <c r="T151" s="140" t="s">
        <v>5</v>
      </c>
      <c r="U151" s="38" t="s">
        <v>42</v>
      </c>
      <c r="V151" s="141">
        <v>0</v>
      </c>
      <c r="W151" s="141">
        <f t="shared" si="11"/>
        <v>0</v>
      </c>
      <c r="X151" s="141">
        <v>0.11405999999999999</v>
      </c>
      <c r="Y151" s="141">
        <f t="shared" si="12"/>
        <v>0.11405999999999999</v>
      </c>
      <c r="Z151" s="141">
        <v>0</v>
      </c>
      <c r="AA151" s="142">
        <f t="shared" si="13"/>
        <v>0</v>
      </c>
      <c r="AR151" s="19" t="s">
        <v>272</v>
      </c>
      <c r="AT151" s="19" t="s">
        <v>268</v>
      </c>
      <c r="AU151" s="19" t="s">
        <v>102</v>
      </c>
      <c r="AY151" s="19" t="s">
        <v>267</v>
      </c>
      <c r="BE151" s="143">
        <f t="shared" si="14"/>
        <v>0</v>
      </c>
      <c r="BF151" s="143">
        <f t="shared" si="15"/>
        <v>0</v>
      </c>
      <c r="BG151" s="143">
        <f t="shared" si="16"/>
        <v>0</v>
      </c>
      <c r="BH151" s="143">
        <f t="shared" si="17"/>
        <v>0</v>
      </c>
      <c r="BI151" s="143">
        <f t="shared" si="18"/>
        <v>0</v>
      </c>
      <c r="BJ151" s="19" t="s">
        <v>102</v>
      </c>
      <c r="BK151" s="143">
        <f t="shared" si="19"/>
        <v>0</v>
      </c>
      <c r="BL151" s="19" t="s">
        <v>272</v>
      </c>
      <c r="BM151" s="19" t="s">
        <v>464</v>
      </c>
    </row>
    <row r="152" spans="2:65" s="1" customFormat="1" ht="16.5" customHeight="1">
      <c r="B152" s="134"/>
      <c r="C152" s="144" t="s">
        <v>368</v>
      </c>
      <c r="D152" s="144" t="s">
        <v>315</v>
      </c>
      <c r="E152" s="145" t="s">
        <v>1382</v>
      </c>
      <c r="F152" s="221" t="s">
        <v>1383</v>
      </c>
      <c r="G152" s="221"/>
      <c r="H152" s="221"/>
      <c r="I152" s="221"/>
      <c r="J152" s="146" t="s">
        <v>374</v>
      </c>
      <c r="K152" s="147">
        <v>1</v>
      </c>
      <c r="L152" s="222"/>
      <c r="M152" s="222"/>
      <c r="N152" s="222">
        <f t="shared" si="10"/>
        <v>0</v>
      </c>
      <c r="O152" s="220"/>
      <c r="P152" s="220"/>
      <c r="Q152" s="220"/>
      <c r="R152" s="139"/>
      <c r="T152" s="140" t="s">
        <v>5</v>
      </c>
      <c r="U152" s="38" t="s">
        <v>42</v>
      </c>
      <c r="V152" s="141">
        <v>0</v>
      </c>
      <c r="W152" s="141">
        <f t="shared" si="11"/>
        <v>0</v>
      </c>
      <c r="X152" s="141">
        <v>1.1299999999999999E-2</v>
      </c>
      <c r="Y152" s="141">
        <f t="shared" si="12"/>
        <v>1.1299999999999999E-2</v>
      </c>
      <c r="Z152" s="141">
        <v>0</v>
      </c>
      <c r="AA152" s="142">
        <f t="shared" si="13"/>
        <v>0</v>
      </c>
      <c r="AR152" s="19" t="s">
        <v>297</v>
      </c>
      <c r="AT152" s="19" t="s">
        <v>315</v>
      </c>
      <c r="AU152" s="19" t="s">
        <v>102</v>
      </c>
      <c r="AY152" s="19" t="s">
        <v>267</v>
      </c>
      <c r="BE152" s="143">
        <f t="shared" si="14"/>
        <v>0</v>
      </c>
      <c r="BF152" s="143">
        <f t="shared" si="15"/>
        <v>0</v>
      </c>
      <c r="BG152" s="143">
        <f t="shared" si="16"/>
        <v>0</v>
      </c>
      <c r="BH152" s="143">
        <f t="shared" si="17"/>
        <v>0</v>
      </c>
      <c r="BI152" s="143">
        <f t="shared" si="18"/>
        <v>0</v>
      </c>
      <c r="BJ152" s="19" t="s">
        <v>102</v>
      </c>
      <c r="BK152" s="143">
        <f t="shared" si="19"/>
        <v>0</v>
      </c>
      <c r="BL152" s="19" t="s">
        <v>272</v>
      </c>
      <c r="BM152" s="19" t="s">
        <v>472</v>
      </c>
    </row>
    <row r="153" spans="2:65" s="1" customFormat="1" ht="16.5" customHeight="1">
      <c r="B153" s="134"/>
      <c r="C153" s="144" t="s">
        <v>371</v>
      </c>
      <c r="D153" s="144" t="s">
        <v>315</v>
      </c>
      <c r="E153" s="145" t="s">
        <v>1384</v>
      </c>
      <c r="F153" s="221" t="s">
        <v>1385</v>
      </c>
      <c r="G153" s="221"/>
      <c r="H153" s="221"/>
      <c r="I153" s="221"/>
      <c r="J153" s="146" t="s">
        <v>374</v>
      </c>
      <c r="K153" s="147">
        <v>1</v>
      </c>
      <c r="L153" s="222"/>
      <c r="M153" s="222"/>
      <c r="N153" s="222">
        <f t="shared" si="10"/>
        <v>0</v>
      </c>
      <c r="O153" s="220"/>
      <c r="P153" s="220"/>
      <c r="Q153" s="220"/>
      <c r="R153" s="139"/>
      <c r="T153" s="140" t="s">
        <v>5</v>
      </c>
      <c r="U153" s="38" t="s">
        <v>42</v>
      </c>
      <c r="V153" s="141">
        <v>0</v>
      </c>
      <c r="W153" s="141">
        <f t="shared" si="11"/>
        <v>0</v>
      </c>
      <c r="X153" s="141">
        <v>5.9999999999999995E-4</v>
      </c>
      <c r="Y153" s="141">
        <f t="shared" si="12"/>
        <v>5.9999999999999995E-4</v>
      </c>
      <c r="Z153" s="141">
        <v>0</v>
      </c>
      <c r="AA153" s="142">
        <f t="shared" si="13"/>
        <v>0</v>
      </c>
      <c r="AR153" s="19" t="s">
        <v>297</v>
      </c>
      <c r="AT153" s="19" t="s">
        <v>315</v>
      </c>
      <c r="AU153" s="19" t="s">
        <v>102</v>
      </c>
      <c r="AY153" s="19" t="s">
        <v>267</v>
      </c>
      <c r="BE153" s="143">
        <f t="shared" si="14"/>
        <v>0</v>
      </c>
      <c r="BF153" s="143">
        <f t="shared" si="15"/>
        <v>0</v>
      </c>
      <c r="BG153" s="143">
        <f t="shared" si="16"/>
        <v>0</v>
      </c>
      <c r="BH153" s="143">
        <f t="shared" si="17"/>
        <v>0</v>
      </c>
      <c r="BI153" s="143">
        <f t="shared" si="18"/>
        <v>0</v>
      </c>
      <c r="BJ153" s="19" t="s">
        <v>102</v>
      </c>
      <c r="BK153" s="143">
        <f t="shared" si="19"/>
        <v>0</v>
      </c>
      <c r="BL153" s="19" t="s">
        <v>272</v>
      </c>
      <c r="BM153" s="19" t="s">
        <v>480</v>
      </c>
    </row>
    <row r="154" spans="2:65" s="1" customFormat="1" ht="16.5" customHeight="1">
      <c r="B154" s="134"/>
      <c r="C154" s="135" t="s">
        <v>376</v>
      </c>
      <c r="D154" s="135" t="s">
        <v>268</v>
      </c>
      <c r="E154" s="136" t="s">
        <v>1386</v>
      </c>
      <c r="F154" s="219" t="s">
        <v>1387</v>
      </c>
      <c r="G154" s="219"/>
      <c r="H154" s="219"/>
      <c r="I154" s="219"/>
      <c r="J154" s="137" t="s">
        <v>374</v>
      </c>
      <c r="K154" s="138">
        <v>1</v>
      </c>
      <c r="L154" s="220"/>
      <c r="M154" s="220"/>
      <c r="N154" s="220">
        <f t="shared" si="10"/>
        <v>0</v>
      </c>
      <c r="O154" s="220"/>
      <c r="P154" s="220"/>
      <c r="Q154" s="220"/>
      <c r="R154" s="139"/>
      <c r="T154" s="140" t="s">
        <v>5</v>
      </c>
      <c r="U154" s="38" t="s">
        <v>42</v>
      </c>
      <c r="V154" s="141">
        <v>0</v>
      </c>
      <c r="W154" s="141">
        <f t="shared" si="11"/>
        <v>0</v>
      </c>
      <c r="X154" s="141">
        <v>0.30526999999999999</v>
      </c>
      <c r="Y154" s="141">
        <f t="shared" si="12"/>
        <v>0.30526999999999999</v>
      </c>
      <c r="Z154" s="141">
        <v>0</v>
      </c>
      <c r="AA154" s="142">
        <f t="shared" si="13"/>
        <v>0</v>
      </c>
      <c r="AR154" s="19" t="s">
        <v>272</v>
      </c>
      <c r="AT154" s="19" t="s">
        <v>268</v>
      </c>
      <c r="AU154" s="19" t="s">
        <v>102</v>
      </c>
      <c r="AY154" s="19" t="s">
        <v>267</v>
      </c>
      <c r="BE154" s="143">
        <f t="shared" si="14"/>
        <v>0</v>
      </c>
      <c r="BF154" s="143">
        <f t="shared" si="15"/>
        <v>0</v>
      </c>
      <c r="BG154" s="143">
        <f t="shared" si="16"/>
        <v>0</v>
      </c>
      <c r="BH154" s="143">
        <f t="shared" si="17"/>
        <v>0</v>
      </c>
      <c r="BI154" s="143">
        <f t="shared" si="18"/>
        <v>0</v>
      </c>
      <c r="BJ154" s="19" t="s">
        <v>102</v>
      </c>
      <c r="BK154" s="143">
        <f t="shared" si="19"/>
        <v>0</v>
      </c>
      <c r="BL154" s="19" t="s">
        <v>272</v>
      </c>
      <c r="BM154" s="19" t="s">
        <v>486</v>
      </c>
    </row>
    <row r="155" spans="2:65" s="1" customFormat="1" ht="16.5" customHeight="1">
      <c r="B155" s="134"/>
      <c r="C155" s="144" t="s">
        <v>380</v>
      </c>
      <c r="D155" s="144" t="s">
        <v>315</v>
      </c>
      <c r="E155" s="145" t="s">
        <v>1388</v>
      </c>
      <c r="F155" s="221" t="s">
        <v>1389</v>
      </c>
      <c r="G155" s="221"/>
      <c r="H155" s="221"/>
      <c r="I155" s="221"/>
      <c r="J155" s="146" t="s">
        <v>374</v>
      </c>
      <c r="K155" s="147">
        <v>1</v>
      </c>
      <c r="L155" s="222"/>
      <c r="M155" s="222"/>
      <c r="N155" s="222">
        <f t="shared" si="10"/>
        <v>0</v>
      </c>
      <c r="O155" s="220"/>
      <c r="P155" s="220"/>
      <c r="Q155" s="220"/>
      <c r="R155" s="139"/>
      <c r="T155" s="140" t="s">
        <v>5</v>
      </c>
      <c r="U155" s="38" t="s">
        <v>42</v>
      </c>
      <c r="V155" s="141">
        <v>0</v>
      </c>
      <c r="W155" s="141">
        <f t="shared" si="11"/>
        <v>0</v>
      </c>
      <c r="X155" s="141">
        <v>3.2000000000000001E-2</v>
      </c>
      <c r="Y155" s="141">
        <f t="shared" si="12"/>
        <v>3.2000000000000001E-2</v>
      </c>
      <c r="Z155" s="141">
        <v>0</v>
      </c>
      <c r="AA155" s="142">
        <f t="shared" si="13"/>
        <v>0</v>
      </c>
      <c r="AR155" s="19" t="s">
        <v>297</v>
      </c>
      <c r="AT155" s="19" t="s">
        <v>315</v>
      </c>
      <c r="AU155" s="19" t="s">
        <v>102</v>
      </c>
      <c r="AY155" s="19" t="s">
        <v>267</v>
      </c>
      <c r="BE155" s="143">
        <f t="shared" si="14"/>
        <v>0</v>
      </c>
      <c r="BF155" s="143">
        <f t="shared" si="15"/>
        <v>0</v>
      </c>
      <c r="BG155" s="143">
        <f t="shared" si="16"/>
        <v>0</v>
      </c>
      <c r="BH155" s="143">
        <f t="shared" si="17"/>
        <v>0</v>
      </c>
      <c r="BI155" s="143">
        <f t="shared" si="18"/>
        <v>0</v>
      </c>
      <c r="BJ155" s="19" t="s">
        <v>102</v>
      </c>
      <c r="BK155" s="143">
        <f t="shared" si="19"/>
        <v>0</v>
      </c>
      <c r="BL155" s="19" t="s">
        <v>272</v>
      </c>
      <c r="BM155" s="19" t="s">
        <v>494</v>
      </c>
    </row>
    <row r="156" spans="2:65" s="1" customFormat="1" ht="25.5" customHeight="1">
      <c r="B156" s="134"/>
      <c r="C156" s="135" t="s">
        <v>384</v>
      </c>
      <c r="D156" s="135" t="s">
        <v>268</v>
      </c>
      <c r="E156" s="136" t="s">
        <v>1390</v>
      </c>
      <c r="F156" s="219" t="s">
        <v>1391</v>
      </c>
      <c r="G156" s="219"/>
      <c r="H156" s="219"/>
      <c r="I156" s="219"/>
      <c r="J156" s="137" t="s">
        <v>374</v>
      </c>
      <c r="K156" s="138">
        <v>1</v>
      </c>
      <c r="L156" s="220"/>
      <c r="M156" s="220"/>
      <c r="N156" s="220">
        <f t="shared" si="10"/>
        <v>0</v>
      </c>
      <c r="O156" s="220"/>
      <c r="P156" s="220"/>
      <c r="Q156" s="220"/>
      <c r="R156" s="139"/>
      <c r="T156" s="140" t="s">
        <v>5</v>
      </c>
      <c r="U156" s="38" t="s">
        <v>42</v>
      </c>
      <c r="V156" s="141">
        <v>0</v>
      </c>
      <c r="W156" s="141">
        <f t="shared" si="11"/>
        <v>0</v>
      </c>
      <c r="X156" s="141">
        <v>2.1000000000000001E-4</v>
      </c>
      <c r="Y156" s="141">
        <f t="shared" si="12"/>
        <v>2.1000000000000001E-4</v>
      </c>
      <c r="Z156" s="141">
        <v>0</v>
      </c>
      <c r="AA156" s="142">
        <f t="shared" si="13"/>
        <v>0</v>
      </c>
      <c r="AR156" s="19" t="s">
        <v>272</v>
      </c>
      <c r="AT156" s="19" t="s">
        <v>268</v>
      </c>
      <c r="AU156" s="19" t="s">
        <v>102</v>
      </c>
      <c r="AY156" s="19" t="s">
        <v>267</v>
      </c>
      <c r="BE156" s="143">
        <f t="shared" si="14"/>
        <v>0</v>
      </c>
      <c r="BF156" s="143">
        <f t="shared" si="15"/>
        <v>0</v>
      </c>
      <c r="BG156" s="143">
        <f t="shared" si="16"/>
        <v>0</v>
      </c>
      <c r="BH156" s="143">
        <f t="shared" si="17"/>
        <v>0</v>
      </c>
      <c r="BI156" s="143">
        <f t="shared" si="18"/>
        <v>0</v>
      </c>
      <c r="BJ156" s="19" t="s">
        <v>102</v>
      </c>
      <c r="BK156" s="143">
        <f t="shared" si="19"/>
        <v>0</v>
      </c>
      <c r="BL156" s="19" t="s">
        <v>272</v>
      </c>
      <c r="BM156" s="19" t="s">
        <v>502</v>
      </c>
    </row>
    <row r="157" spans="2:65" s="1" customFormat="1" ht="25.5" customHeight="1">
      <c r="B157" s="134"/>
      <c r="C157" s="135" t="s">
        <v>388</v>
      </c>
      <c r="D157" s="135" t="s">
        <v>268</v>
      </c>
      <c r="E157" s="136" t="s">
        <v>1392</v>
      </c>
      <c r="F157" s="219" t="s">
        <v>1393</v>
      </c>
      <c r="G157" s="219"/>
      <c r="H157" s="219"/>
      <c r="I157" s="219"/>
      <c r="J157" s="137" t="s">
        <v>322</v>
      </c>
      <c r="K157" s="138">
        <v>1</v>
      </c>
      <c r="L157" s="220"/>
      <c r="M157" s="220"/>
      <c r="N157" s="220">
        <f t="shared" si="10"/>
        <v>0</v>
      </c>
      <c r="O157" s="220"/>
      <c r="P157" s="220"/>
      <c r="Q157" s="220"/>
      <c r="R157" s="139"/>
      <c r="T157" s="140" t="s">
        <v>5</v>
      </c>
      <c r="U157" s="38" t="s">
        <v>42</v>
      </c>
      <c r="V157" s="141">
        <v>0</v>
      </c>
      <c r="W157" s="141">
        <f t="shared" si="11"/>
        <v>0</v>
      </c>
      <c r="X157" s="141">
        <v>8.0000000000000007E-5</v>
      </c>
      <c r="Y157" s="141">
        <f t="shared" si="12"/>
        <v>8.0000000000000007E-5</v>
      </c>
      <c r="Z157" s="141">
        <v>0</v>
      </c>
      <c r="AA157" s="142">
        <f t="shared" si="13"/>
        <v>0</v>
      </c>
      <c r="AR157" s="19" t="s">
        <v>272</v>
      </c>
      <c r="AT157" s="19" t="s">
        <v>268</v>
      </c>
      <c r="AU157" s="19" t="s">
        <v>102</v>
      </c>
      <c r="AY157" s="19" t="s">
        <v>267</v>
      </c>
      <c r="BE157" s="143">
        <f t="shared" si="14"/>
        <v>0</v>
      </c>
      <c r="BF157" s="143">
        <f t="shared" si="15"/>
        <v>0</v>
      </c>
      <c r="BG157" s="143">
        <f t="shared" si="16"/>
        <v>0</v>
      </c>
      <c r="BH157" s="143">
        <f t="shared" si="17"/>
        <v>0</v>
      </c>
      <c r="BI157" s="143">
        <f t="shared" si="18"/>
        <v>0</v>
      </c>
      <c r="BJ157" s="19" t="s">
        <v>102</v>
      </c>
      <c r="BK157" s="143">
        <f t="shared" si="19"/>
        <v>0</v>
      </c>
      <c r="BL157" s="19" t="s">
        <v>272</v>
      </c>
      <c r="BM157" s="19" t="s">
        <v>510</v>
      </c>
    </row>
    <row r="158" spans="2:65" s="1" customFormat="1" ht="25.5" customHeight="1">
      <c r="B158" s="134"/>
      <c r="C158" s="135" t="s">
        <v>392</v>
      </c>
      <c r="D158" s="135" t="s">
        <v>268</v>
      </c>
      <c r="E158" s="136" t="s">
        <v>1394</v>
      </c>
      <c r="F158" s="219" t="s">
        <v>1395</v>
      </c>
      <c r="G158" s="219"/>
      <c r="H158" s="219"/>
      <c r="I158" s="219"/>
      <c r="J158" s="137" t="s">
        <v>322</v>
      </c>
      <c r="K158" s="138">
        <v>1</v>
      </c>
      <c r="L158" s="220"/>
      <c r="M158" s="220"/>
      <c r="N158" s="220">
        <f t="shared" si="10"/>
        <v>0</v>
      </c>
      <c r="O158" s="220"/>
      <c r="P158" s="220"/>
      <c r="Q158" s="220"/>
      <c r="R158" s="139"/>
      <c r="T158" s="140" t="s">
        <v>5</v>
      </c>
      <c r="U158" s="38" t="s">
        <v>42</v>
      </c>
      <c r="V158" s="141">
        <v>0</v>
      </c>
      <c r="W158" s="141">
        <f t="shared" si="11"/>
        <v>0</v>
      </c>
      <c r="X158" s="141">
        <v>2.0000000000000001E-4</v>
      </c>
      <c r="Y158" s="141">
        <f t="shared" si="12"/>
        <v>2.0000000000000001E-4</v>
      </c>
      <c r="Z158" s="141">
        <v>0</v>
      </c>
      <c r="AA158" s="142">
        <f t="shared" si="13"/>
        <v>0</v>
      </c>
      <c r="AR158" s="19" t="s">
        <v>272</v>
      </c>
      <c r="AT158" s="19" t="s">
        <v>268</v>
      </c>
      <c r="AU158" s="19" t="s">
        <v>102</v>
      </c>
      <c r="AY158" s="19" t="s">
        <v>267</v>
      </c>
      <c r="BE158" s="143">
        <f t="shared" si="14"/>
        <v>0</v>
      </c>
      <c r="BF158" s="143">
        <f t="shared" si="15"/>
        <v>0</v>
      </c>
      <c r="BG158" s="143">
        <f t="shared" si="16"/>
        <v>0</v>
      </c>
      <c r="BH158" s="143">
        <f t="shared" si="17"/>
        <v>0</v>
      </c>
      <c r="BI158" s="143">
        <f t="shared" si="18"/>
        <v>0</v>
      </c>
      <c r="BJ158" s="19" t="s">
        <v>102</v>
      </c>
      <c r="BK158" s="143">
        <f t="shared" si="19"/>
        <v>0</v>
      </c>
      <c r="BL158" s="19" t="s">
        <v>272</v>
      </c>
      <c r="BM158" s="19" t="s">
        <v>518</v>
      </c>
    </row>
    <row r="159" spans="2:65" s="10" customFormat="1" ht="29.85" customHeight="1">
      <c r="B159" s="124"/>
      <c r="D159" s="133" t="s">
        <v>233</v>
      </c>
      <c r="E159" s="133"/>
      <c r="F159" s="133"/>
      <c r="G159" s="133"/>
      <c r="H159" s="133"/>
      <c r="I159" s="133"/>
      <c r="J159" s="133"/>
      <c r="K159" s="133"/>
      <c r="L159" s="133"/>
      <c r="M159" s="133"/>
      <c r="N159" s="208">
        <f>BK159</f>
        <v>0</v>
      </c>
      <c r="O159" s="209"/>
      <c r="P159" s="209"/>
      <c r="Q159" s="209"/>
      <c r="R159" s="126"/>
      <c r="T159" s="127"/>
      <c r="W159" s="128">
        <f>W160</f>
        <v>0</v>
      </c>
      <c r="Y159" s="128">
        <f>Y160</f>
        <v>0</v>
      </c>
      <c r="AA159" s="129">
        <f>AA160</f>
        <v>0</v>
      </c>
      <c r="AR159" s="130" t="s">
        <v>83</v>
      </c>
      <c r="AT159" s="131" t="s">
        <v>74</v>
      </c>
      <c r="AU159" s="131" t="s">
        <v>83</v>
      </c>
      <c r="AY159" s="130" t="s">
        <v>267</v>
      </c>
      <c r="BK159" s="132">
        <f>BK160</f>
        <v>0</v>
      </c>
    </row>
    <row r="160" spans="2:65" s="1" customFormat="1" ht="38.25" customHeight="1">
      <c r="B160" s="134"/>
      <c r="C160" s="135" t="s">
        <v>396</v>
      </c>
      <c r="D160" s="135" t="s">
        <v>268</v>
      </c>
      <c r="E160" s="136" t="s">
        <v>1396</v>
      </c>
      <c r="F160" s="219" t="s">
        <v>1397</v>
      </c>
      <c r="G160" s="219"/>
      <c r="H160" s="219"/>
      <c r="I160" s="219"/>
      <c r="J160" s="137" t="s">
        <v>304</v>
      </c>
      <c r="K160" s="138">
        <v>15.641999999999999</v>
      </c>
      <c r="L160" s="220"/>
      <c r="M160" s="220"/>
      <c r="N160" s="220">
        <f>ROUND(L160*K160,2)</f>
        <v>0</v>
      </c>
      <c r="O160" s="220"/>
      <c r="P160" s="220"/>
      <c r="Q160" s="220"/>
      <c r="R160" s="139"/>
      <c r="T160" s="140" t="s">
        <v>5</v>
      </c>
      <c r="U160" s="38" t="s">
        <v>42</v>
      </c>
      <c r="V160" s="141">
        <v>0</v>
      </c>
      <c r="W160" s="141">
        <f>V160*K160</f>
        <v>0</v>
      </c>
      <c r="X160" s="141">
        <v>0</v>
      </c>
      <c r="Y160" s="141">
        <f>X160*K160</f>
        <v>0</v>
      </c>
      <c r="Z160" s="141">
        <v>0</v>
      </c>
      <c r="AA160" s="142">
        <f>Z160*K160</f>
        <v>0</v>
      </c>
      <c r="AR160" s="19" t="s">
        <v>272</v>
      </c>
      <c r="AT160" s="19" t="s">
        <v>268</v>
      </c>
      <c r="AU160" s="19" t="s">
        <v>102</v>
      </c>
      <c r="AY160" s="19" t="s">
        <v>267</v>
      </c>
      <c r="BE160" s="143">
        <f>IF(U160="základná",N160,0)</f>
        <v>0</v>
      </c>
      <c r="BF160" s="143">
        <f>IF(U160="znížená",N160,0)</f>
        <v>0</v>
      </c>
      <c r="BG160" s="143">
        <f>IF(U160="zákl. prenesená",N160,0)</f>
        <v>0</v>
      </c>
      <c r="BH160" s="143">
        <f>IF(U160="zníž. prenesená",N160,0)</f>
        <v>0</v>
      </c>
      <c r="BI160" s="143">
        <f>IF(U160="nulová",N160,0)</f>
        <v>0</v>
      </c>
      <c r="BJ160" s="19" t="s">
        <v>102</v>
      </c>
      <c r="BK160" s="143">
        <f>ROUND(L160*K160,2)</f>
        <v>0</v>
      </c>
      <c r="BL160" s="19" t="s">
        <v>272</v>
      </c>
      <c r="BM160" s="19" t="s">
        <v>526</v>
      </c>
    </row>
    <row r="161" spans="2:65" s="10" customFormat="1" ht="37.35" customHeight="1">
      <c r="B161" s="124"/>
      <c r="D161" s="125" t="s">
        <v>234</v>
      </c>
      <c r="E161" s="125"/>
      <c r="F161" s="125"/>
      <c r="G161" s="125"/>
      <c r="H161" s="125"/>
      <c r="I161" s="125"/>
      <c r="J161" s="125"/>
      <c r="K161" s="125"/>
      <c r="L161" s="125"/>
      <c r="M161" s="125"/>
      <c r="N161" s="210">
        <f>BK161</f>
        <v>0</v>
      </c>
      <c r="O161" s="211"/>
      <c r="P161" s="211"/>
      <c r="Q161" s="211"/>
      <c r="R161" s="126"/>
      <c r="T161" s="127"/>
      <c r="W161" s="128">
        <f>W162+W183+W208+W260+W264+W332+W334</f>
        <v>0</v>
      </c>
      <c r="Y161" s="128">
        <f>Y162+Y183+Y208+Y260+Y264+Y332+Y334</f>
        <v>4.7361822448979591</v>
      </c>
      <c r="AA161" s="129">
        <f>AA162+AA183+AA208+AA260+AA264+AA332+AA334</f>
        <v>0</v>
      </c>
      <c r="AR161" s="130" t="s">
        <v>102</v>
      </c>
      <c r="AT161" s="131" t="s">
        <v>74</v>
      </c>
      <c r="AU161" s="131" t="s">
        <v>75</v>
      </c>
      <c r="AY161" s="130" t="s">
        <v>267</v>
      </c>
      <c r="BK161" s="132">
        <f>BK162+BK183+BK208+BK260+BK264+BK332+BK334</f>
        <v>0</v>
      </c>
    </row>
    <row r="162" spans="2:65" s="10" customFormat="1" ht="19.899999999999999" customHeight="1">
      <c r="B162" s="124"/>
      <c r="D162" s="133" t="s">
        <v>237</v>
      </c>
      <c r="E162" s="133"/>
      <c r="F162" s="133"/>
      <c r="G162" s="133"/>
      <c r="H162" s="133"/>
      <c r="I162" s="133"/>
      <c r="J162" s="133"/>
      <c r="K162" s="133"/>
      <c r="L162" s="133"/>
      <c r="M162" s="133"/>
      <c r="N162" s="212">
        <f>BK162</f>
        <v>0</v>
      </c>
      <c r="O162" s="213"/>
      <c r="P162" s="213"/>
      <c r="Q162" s="213"/>
      <c r="R162" s="126"/>
      <c r="T162" s="127"/>
      <c r="W162" s="128">
        <f>SUM(W163:W182)</f>
        <v>0</v>
      </c>
      <c r="Y162" s="128">
        <f>SUM(Y163:Y182)</f>
        <v>0.17803000000000002</v>
      </c>
      <c r="AA162" s="129">
        <f>SUM(AA163:AA182)</f>
        <v>0</v>
      </c>
      <c r="AR162" s="130" t="s">
        <v>102</v>
      </c>
      <c r="AT162" s="131" t="s">
        <v>74</v>
      </c>
      <c r="AU162" s="131" t="s">
        <v>83</v>
      </c>
      <c r="AY162" s="130" t="s">
        <v>267</v>
      </c>
      <c r="BK162" s="132">
        <f>SUM(BK163:BK182)</f>
        <v>0</v>
      </c>
    </row>
    <row r="163" spans="2:65" s="1" customFormat="1" ht="25.5" customHeight="1">
      <c r="B163" s="134"/>
      <c r="C163" s="135" t="s">
        <v>400</v>
      </c>
      <c r="D163" s="135" t="s">
        <v>268</v>
      </c>
      <c r="E163" s="136" t="s">
        <v>1398</v>
      </c>
      <c r="F163" s="219" t="s">
        <v>1399</v>
      </c>
      <c r="G163" s="219"/>
      <c r="H163" s="219"/>
      <c r="I163" s="219"/>
      <c r="J163" s="137" t="s">
        <v>322</v>
      </c>
      <c r="K163" s="138">
        <v>509</v>
      </c>
      <c r="L163" s="220"/>
      <c r="M163" s="220"/>
      <c r="N163" s="220">
        <f t="shared" ref="N163:N182" si="20">ROUND(L163*K163,2)</f>
        <v>0</v>
      </c>
      <c r="O163" s="220"/>
      <c r="P163" s="220"/>
      <c r="Q163" s="220"/>
      <c r="R163" s="139"/>
      <c r="T163" s="140" t="s">
        <v>5</v>
      </c>
      <c r="U163" s="38" t="s">
        <v>42</v>
      </c>
      <c r="V163" s="141">
        <v>0</v>
      </c>
      <c r="W163" s="141">
        <f t="shared" ref="W163:W182" si="21">V163*K163</f>
        <v>0</v>
      </c>
      <c r="X163" s="141">
        <v>0</v>
      </c>
      <c r="Y163" s="141">
        <f t="shared" ref="Y163:Y182" si="22">X163*K163</f>
        <v>0</v>
      </c>
      <c r="Z163" s="141">
        <v>0</v>
      </c>
      <c r="AA163" s="142">
        <f t="shared" ref="AA163:AA182" si="23">Z163*K163</f>
        <v>0</v>
      </c>
      <c r="AR163" s="19" t="s">
        <v>331</v>
      </c>
      <c r="AT163" s="19" t="s">
        <v>268</v>
      </c>
      <c r="AU163" s="19" t="s">
        <v>102</v>
      </c>
      <c r="AY163" s="19" t="s">
        <v>267</v>
      </c>
      <c r="BE163" s="143">
        <f t="shared" ref="BE163:BE182" si="24">IF(U163="základná",N163,0)</f>
        <v>0</v>
      </c>
      <c r="BF163" s="143">
        <f t="shared" ref="BF163:BF182" si="25">IF(U163="znížená",N163,0)</f>
        <v>0</v>
      </c>
      <c r="BG163" s="143">
        <f t="shared" ref="BG163:BG182" si="26">IF(U163="zákl. prenesená",N163,0)</f>
        <v>0</v>
      </c>
      <c r="BH163" s="143">
        <f t="shared" ref="BH163:BH182" si="27">IF(U163="zníž. prenesená",N163,0)</f>
        <v>0</v>
      </c>
      <c r="BI163" s="143">
        <f t="shared" ref="BI163:BI182" si="28">IF(U163="nulová",N163,0)</f>
        <v>0</v>
      </c>
      <c r="BJ163" s="19" t="s">
        <v>102</v>
      </c>
      <c r="BK163" s="143">
        <f t="shared" ref="BK163:BK182" si="29">ROUND(L163*K163,2)</f>
        <v>0</v>
      </c>
      <c r="BL163" s="19" t="s">
        <v>331</v>
      </c>
      <c r="BM163" s="19" t="s">
        <v>534</v>
      </c>
    </row>
    <row r="164" spans="2:65" s="1" customFormat="1" ht="16.5" customHeight="1">
      <c r="B164" s="134"/>
      <c r="C164" s="144" t="s">
        <v>404</v>
      </c>
      <c r="D164" s="144" t="s">
        <v>315</v>
      </c>
      <c r="E164" s="145" t="s">
        <v>1400</v>
      </c>
      <c r="F164" s="221" t="s">
        <v>1401</v>
      </c>
      <c r="G164" s="221"/>
      <c r="H164" s="221"/>
      <c r="I164" s="221"/>
      <c r="J164" s="146" t="s">
        <v>322</v>
      </c>
      <c r="K164" s="147">
        <v>250</v>
      </c>
      <c r="L164" s="222"/>
      <c r="M164" s="222"/>
      <c r="N164" s="222">
        <f t="shared" si="20"/>
        <v>0</v>
      </c>
      <c r="O164" s="220"/>
      <c r="P164" s="220"/>
      <c r="Q164" s="220"/>
      <c r="R164" s="139"/>
      <c r="T164" s="140" t="s">
        <v>5</v>
      </c>
      <c r="U164" s="38" t="s">
        <v>42</v>
      </c>
      <c r="V164" s="141">
        <v>0</v>
      </c>
      <c r="W164" s="141">
        <f t="shared" si="21"/>
        <v>0</v>
      </c>
      <c r="X164" s="141">
        <v>8.0000000000000007E-5</v>
      </c>
      <c r="Y164" s="141">
        <f t="shared" si="22"/>
        <v>0.02</v>
      </c>
      <c r="Z164" s="141">
        <v>0</v>
      </c>
      <c r="AA164" s="142">
        <f t="shared" si="23"/>
        <v>0</v>
      </c>
      <c r="AR164" s="19" t="s">
        <v>392</v>
      </c>
      <c r="AT164" s="19" t="s">
        <v>315</v>
      </c>
      <c r="AU164" s="19" t="s">
        <v>102</v>
      </c>
      <c r="AY164" s="19" t="s">
        <v>267</v>
      </c>
      <c r="BE164" s="143">
        <f t="shared" si="24"/>
        <v>0</v>
      </c>
      <c r="BF164" s="143">
        <f t="shared" si="25"/>
        <v>0</v>
      </c>
      <c r="BG164" s="143">
        <f t="shared" si="26"/>
        <v>0</v>
      </c>
      <c r="BH164" s="143">
        <f t="shared" si="27"/>
        <v>0</v>
      </c>
      <c r="BI164" s="143">
        <f t="shared" si="28"/>
        <v>0</v>
      </c>
      <c r="BJ164" s="19" t="s">
        <v>102</v>
      </c>
      <c r="BK164" s="143">
        <f t="shared" si="29"/>
        <v>0</v>
      </c>
      <c r="BL164" s="19" t="s">
        <v>331</v>
      </c>
      <c r="BM164" s="19" t="s">
        <v>542</v>
      </c>
    </row>
    <row r="165" spans="2:65" s="1" customFormat="1" ht="16.5" customHeight="1">
      <c r="B165" s="134"/>
      <c r="C165" s="144" t="s">
        <v>408</v>
      </c>
      <c r="D165" s="144" t="s">
        <v>315</v>
      </c>
      <c r="E165" s="145" t="s">
        <v>1402</v>
      </c>
      <c r="F165" s="221" t="s">
        <v>1403</v>
      </c>
      <c r="G165" s="221"/>
      <c r="H165" s="221"/>
      <c r="I165" s="221"/>
      <c r="J165" s="146" t="s">
        <v>322</v>
      </c>
      <c r="K165" s="147">
        <v>156</v>
      </c>
      <c r="L165" s="222"/>
      <c r="M165" s="222"/>
      <c r="N165" s="222">
        <f t="shared" si="20"/>
        <v>0</v>
      </c>
      <c r="O165" s="220"/>
      <c r="P165" s="220"/>
      <c r="Q165" s="220"/>
      <c r="R165" s="139"/>
      <c r="T165" s="140" t="s">
        <v>5</v>
      </c>
      <c r="U165" s="38" t="s">
        <v>42</v>
      </c>
      <c r="V165" s="141">
        <v>0</v>
      </c>
      <c r="W165" s="141">
        <f t="shared" si="21"/>
        <v>0</v>
      </c>
      <c r="X165" s="141">
        <v>9.0000000000000006E-5</v>
      </c>
      <c r="Y165" s="141">
        <f t="shared" si="22"/>
        <v>1.404E-2</v>
      </c>
      <c r="Z165" s="141">
        <v>0</v>
      </c>
      <c r="AA165" s="142">
        <f t="shared" si="23"/>
        <v>0</v>
      </c>
      <c r="AR165" s="19" t="s">
        <v>392</v>
      </c>
      <c r="AT165" s="19" t="s">
        <v>315</v>
      </c>
      <c r="AU165" s="19" t="s">
        <v>102</v>
      </c>
      <c r="AY165" s="19" t="s">
        <v>267</v>
      </c>
      <c r="BE165" s="143">
        <f t="shared" si="24"/>
        <v>0</v>
      </c>
      <c r="BF165" s="143">
        <f t="shared" si="25"/>
        <v>0</v>
      </c>
      <c r="BG165" s="143">
        <f t="shared" si="26"/>
        <v>0</v>
      </c>
      <c r="BH165" s="143">
        <f t="shared" si="27"/>
        <v>0</v>
      </c>
      <c r="BI165" s="143">
        <f t="shared" si="28"/>
        <v>0</v>
      </c>
      <c r="BJ165" s="19" t="s">
        <v>102</v>
      </c>
      <c r="BK165" s="143">
        <f t="shared" si="29"/>
        <v>0</v>
      </c>
      <c r="BL165" s="19" t="s">
        <v>331</v>
      </c>
      <c r="BM165" s="19" t="s">
        <v>550</v>
      </c>
    </row>
    <row r="166" spans="2:65" s="1" customFormat="1" ht="16.5" customHeight="1">
      <c r="B166" s="134"/>
      <c r="C166" s="144" t="s">
        <v>412</v>
      </c>
      <c r="D166" s="144" t="s">
        <v>315</v>
      </c>
      <c r="E166" s="145" t="s">
        <v>1404</v>
      </c>
      <c r="F166" s="221" t="s">
        <v>1405</v>
      </c>
      <c r="G166" s="221"/>
      <c r="H166" s="221"/>
      <c r="I166" s="221"/>
      <c r="J166" s="146" t="s">
        <v>322</v>
      </c>
      <c r="K166" s="147">
        <v>103</v>
      </c>
      <c r="L166" s="222"/>
      <c r="M166" s="222"/>
      <c r="N166" s="222">
        <f t="shared" si="20"/>
        <v>0</v>
      </c>
      <c r="O166" s="220"/>
      <c r="P166" s="220"/>
      <c r="Q166" s="220"/>
      <c r="R166" s="139"/>
      <c r="T166" s="140" t="s">
        <v>5</v>
      </c>
      <c r="U166" s="38" t="s">
        <v>42</v>
      </c>
      <c r="V166" s="141">
        <v>0</v>
      </c>
      <c r="W166" s="141">
        <f t="shared" si="21"/>
        <v>0</v>
      </c>
      <c r="X166" s="141">
        <v>8.0000000000000007E-5</v>
      </c>
      <c r="Y166" s="141">
        <f t="shared" si="22"/>
        <v>8.2400000000000008E-3</v>
      </c>
      <c r="Z166" s="141">
        <v>0</v>
      </c>
      <c r="AA166" s="142">
        <f t="shared" si="23"/>
        <v>0</v>
      </c>
      <c r="AR166" s="19" t="s">
        <v>392</v>
      </c>
      <c r="AT166" s="19" t="s">
        <v>315</v>
      </c>
      <c r="AU166" s="19" t="s">
        <v>102</v>
      </c>
      <c r="AY166" s="19" t="s">
        <v>267</v>
      </c>
      <c r="BE166" s="143">
        <f t="shared" si="24"/>
        <v>0</v>
      </c>
      <c r="BF166" s="143">
        <f t="shared" si="25"/>
        <v>0</v>
      </c>
      <c r="BG166" s="143">
        <f t="shared" si="26"/>
        <v>0</v>
      </c>
      <c r="BH166" s="143">
        <f t="shared" si="27"/>
        <v>0</v>
      </c>
      <c r="BI166" s="143">
        <f t="shared" si="28"/>
        <v>0</v>
      </c>
      <c r="BJ166" s="19" t="s">
        <v>102</v>
      </c>
      <c r="BK166" s="143">
        <f t="shared" si="29"/>
        <v>0</v>
      </c>
      <c r="BL166" s="19" t="s">
        <v>331</v>
      </c>
      <c r="BM166" s="19" t="s">
        <v>558</v>
      </c>
    </row>
    <row r="167" spans="2:65" s="1" customFormat="1" ht="25.5" customHeight="1">
      <c r="B167" s="134"/>
      <c r="C167" s="135" t="s">
        <v>416</v>
      </c>
      <c r="D167" s="135" t="s">
        <v>268</v>
      </c>
      <c r="E167" s="136" t="s">
        <v>1406</v>
      </c>
      <c r="F167" s="219" t="s">
        <v>1407</v>
      </c>
      <c r="G167" s="219"/>
      <c r="H167" s="219"/>
      <c r="I167" s="219"/>
      <c r="J167" s="137" t="s">
        <v>322</v>
      </c>
      <c r="K167" s="138">
        <v>126</v>
      </c>
      <c r="L167" s="220"/>
      <c r="M167" s="220"/>
      <c r="N167" s="220">
        <f t="shared" si="20"/>
        <v>0</v>
      </c>
      <c r="O167" s="220"/>
      <c r="P167" s="220"/>
      <c r="Q167" s="220"/>
      <c r="R167" s="139"/>
      <c r="T167" s="140" t="s">
        <v>5</v>
      </c>
      <c r="U167" s="38" t="s">
        <v>42</v>
      </c>
      <c r="V167" s="141">
        <v>0</v>
      </c>
      <c r="W167" s="141">
        <f t="shared" si="21"/>
        <v>0</v>
      </c>
      <c r="X167" s="141">
        <v>0</v>
      </c>
      <c r="Y167" s="141">
        <f t="shared" si="22"/>
        <v>0</v>
      </c>
      <c r="Z167" s="141">
        <v>0</v>
      </c>
      <c r="AA167" s="142">
        <f t="shared" si="23"/>
        <v>0</v>
      </c>
      <c r="AR167" s="19" t="s">
        <v>331</v>
      </c>
      <c r="AT167" s="19" t="s">
        <v>268</v>
      </c>
      <c r="AU167" s="19" t="s">
        <v>102</v>
      </c>
      <c r="AY167" s="19" t="s">
        <v>267</v>
      </c>
      <c r="BE167" s="143">
        <f t="shared" si="24"/>
        <v>0</v>
      </c>
      <c r="BF167" s="143">
        <f t="shared" si="25"/>
        <v>0</v>
      </c>
      <c r="BG167" s="143">
        <f t="shared" si="26"/>
        <v>0</v>
      </c>
      <c r="BH167" s="143">
        <f t="shared" si="27"/>
        <v>0</v>
      </c>
      <c r="BI167" s="143">
        <f t="shared" si="28"/>
        <v>0</v>
      </c>
      <c r="BJ167" s="19" t="s">
        <v>102</v>
      </c>
      <c r="BK167" s="143">
        <f t="shared" si="29"/>
        <v>0</v>
      </c>
      <c r="BL167" s="19" t="s">
        <v>331</v>
      </c>
      <c r="BM167" s="19" t="s">
        <v>566</v>
      </c>
    </row>
    <row r="168" spans="2:65" s="1" customFormat="1" ht="16.5" customHeight="1">
      <c r="B168" s="134"/>
      <c r="C168" s="144" t="s">
        <v>420</v>
      </c>
      <c r="D168" s="144" t="s">
        <v>315</v>
      </c>
      <c r="E168" s="145" t="s">
        <v>1408</v>
      </c>
      <c r="F168" s="221" t="s">
        <v>1409</v>
      </c>
      <c r="G168" s="221"/>
      <c r="H168" s="221"/>
      <c r="I168" s="221"/>
      <c r="J168" s="146" t="s">
        <v>322</v>
      </c>
      <c r="K168" s="147">
        <v>76</v>
      </c>
      <c r="L168" s="222"/>
      <c r="M168" s="222"/>
      <c r="N168" s="222">
        <f t="shared" si="20"/>
        <v>0</v>
      </c>
      <c r="O168" s="220"/>
      <c r="P168" s="220"/>
      <c r="Q168" s="220"/>
      <c r="R168" s="139"/>
      <c r="T168" s="140" t="s">
        <v>5</v>
      </c>
      <c r="U168" s="38" t="s">
        <v>42</v>
      </c>
      <c r="V168" s="141">
        <v>0</v>
      </c>
      <c r="W168" s="141">
        <f t="shared" si="21"/>
        <v>0</v>
      </c>
      <c r="X168" s="141">
        <v>2.1000000000000001E-4</v>
      </c>
      <c r="Y168" s="141">
        <f t="shared" si="22"/>
        <v>1.5960000000000002E-2</v>
      </c>
      <c r="Z168" s="141">
        <v>0</v>
      </c>
      <c r="AA168" s="142">
        <f t="shared" si="23"/>
        <v>0</v>
      </c>
      <c r="AR168" s="19" t="s">
        <v>392</v>
      </c>
      <c r="AT168" s="19" t="s">
        <v>315</v>
      </c>
      <c r="AU168" s="19" t="s">
        <v>102</v>
      </c>
      <c r="AY168" s="19" t="s">
        <v>267</v>
      </c>
      <c r="BE168" s="143">
        <f t="shared" si="24"/>
        <v>0</v>
      </c>
      <c r="BF168" s="143">
        <f t="shared" si="25"/>
        <v>0</v>
      </c>
      <c r="BG168" s="143">
        <f t="shared" si="26"/>
        <v>0</v>
      </c>
      <c r="BH168" s="143">
        <f t="shared" si="27"/>
        <v>0</v>
      </c>
      <c r="BI168" s="143">
        <f t="shared" si="28"/>
        <v>0</v>
      </c>
      <c r="BJ168" s="19" t="s">
        <v>102</v>
      </c>
      <c r="BK168" s="143">
        <f t="shared" si="29"/>
        <v>0</v>
      </c>
      <c r="BL168" s="19" t="s">
        <v>331</v>
      </c>
      <c r="BM168" s="19" t="s">
        <v>574</v>
      </c>
    </row>
    <row r="169" spans="2:65" s="1" customFormat="1" ht="16.5" customHeight="1">
      <c r="B169" s="134"/>
      <c r="C169" s="144" t="s">
        <v>424</v>
      </c>
      <c r="D169" s="144" t="s">
        <v>315</v>
      </c>
      <c r="E169" s="145" t="s">
        <v>1410</v>
      </c>
      <c r="F169" s="221" t="s">
        <v>1411</v>
      </c>
      <c r="G169" s="221"/>
      <c r="H169" s="221"/>
      <c r="I169" s="221"/>
      <c r="J169" s="146" t="s">
        <v>322</v>
      </c>
      <c r="K169" s="147">
        <v>27</v>
      </c>
      <c r="L169" s="222"/>
      <c r="M169" s="222"/>
      <c r="N169" s="222">
        <f t="shared" si="20"/>
        <v>0</v>
      </c>
      <c r="O169" s="220"/>
      <c r="P169" s="220"/>
      <c r="Q169" s="220"/>
      <c r="R169" s="139"/>
      <c r="T169" s="140" t="s">
        <v>5</v>
      </c>
      <c r="U169" s="38" t="s">
        <v>42</v>
      </c>
      <c r="V169" s="141">
        <v>0</v>
      </c>
      <c r="W169" s="141">
        <f t="shared" si="21"/>
        <v>0</v>
      </c>
      <c r="X169" s="141">
        <v>1.1E-4</v>
      </c>
      <c r="Y169" s="141">
        <f t="shared" si="22"/>
        <v>2.97E-3</v>
      </c>
      <c r="Z169" s="141">
        <v>0</v>
      </c>
      <c r="AA169" s="142">
        <f t="shared" si="23"/>
        <v>0</v>
      </c>
      <c r="AR169" s="19" t="s">
        <v>392</v>
      </c>
      <c r="AT169" s="19" t="s">
        <v>315</v>
      </c>
      <c r="AU169" s="19" t="s">
        <v>102</v>
      </c>
      <c r="AY169" s="19" t="s">
        <v>267</v>
      </c>
      <c r="BE169" s="143">
        <f t="shared" si="24"/>
        <v>0</v>
      </c>
      <c r="BF169" s="143">
        <f t="shared" si="25"/>
        <v>0</v>
      </c>
      <c r="BG169" s="143">
        <f t="shared" si="26"/>
        <v>0</v>
      </c>
      <c r="BH169" s="143">
        <f t="shared" si="27"/>
        <v>0</v>
      </c>
      <c r="BI169" s="143">
        <f t="shared" si="28"/>
        <v>0</v>
      </c>
      <c r="BJ169" s="19" t="s">
        <v>102</v>
      </c>
      <c r="BK169" s="143">
        <f t="shared" si="29"/>
        <v>0</v>
      </c>
      <c r="BL169" s="19" t="s">
        <v>331</v>
      </c>
      <c r="BM169" s="19" t="s">
        <v>582</v>
      </c>
    </row>
    <row r="170" spans="2:65" s="1" customFormat="1" ht="16.5" customHeight="1">
      <c r="B170" s="134"/>
      <c r="C170" s="144" t="s">
        <v>428</v>
      </c>
      <c r="D170" s="144" t="s">
        <v>315</v>
      </c>
      <c r="E170" s="145" t="s">
        <v>1412</v>
      </c>
      <c r="F170" s="221" t="s">
        <v>1413</v>
      </c>
      <c r="G170" s="221"/>
      <c r="H170" s="221"/>
      <c r="I170" s="221"/>
      <c r="J170" s="146" t="s">
        <v>322</v>
      </c>
      <c r="K170" s="147">
        <v>23</v>
      </c>
      <c r="L170" s="222"/>
      <c r="M170" s="222"/>
      <c r="N170" s="222">
        <f t="shared" si="20"/>
        <v>0</v>
      </c>
      <c r="O170" s="220"/>
      <c r="P170" s="220"/>
      <c r="Q170" s="220"/>
      <c r="R170" s="139"/>
      <c r="T170" s="140" t="s">
        <v>5</v>
      </c>
      <c r="U170" s="38" t="s">
        <v>42</v>
      </c>
      <c r="V170" s="141">
        <v>0</v>
      </c>
      <c r="W170" s="141">
        <f t="shared" si="21"/>
        <v>0</v>
      </c>
      <c r="X170" s="141">
        <v>2.1000000000000001E-4</v>
      </c>
      <c r="Y170" s="141">
        <f t="shared" si="22"/>
        <v>4.8300000000000001E-3</v>
      </c>
      <c r="Z170" s="141">
        <v>0</v>
      </c>
      <c r="AA170" s="142">
        <f t="shared" si="23"/>
        <v>0</v>
      </c>
      <c r="AR170" s="19" t="s">
        <v>392</v>
      </c>
      <c r="AT170" s="19" t="s">
        <v>315</v>
      </c>
      <c r="AU170" s="19" t="s">
        <v>102</v>
      </c>
      <c r="AY170" s="19" t="s">
        <v>267</v>
      </c>
      <c r="BE170" s="143">
        <f t="shared" si="24"/>
        <v>0</v>
      </c>
      <c r="BF170" s="143">
        <f t="shared" si="25"/>
        <v>0</v>
      </c>
      <c r="BG170" s="143">
        <f t="shared" si="26"/>
        <v>0</v>
      </c>
      <c r="BH170" s="143">
        <f t="shared" si="27"/>
        <v>0</v>
      </c>
      <c r="BI170" s="143">
        <f t="shared" si="28"/>
        <v>0</v>
      </c>
      <c r="BJ170" s="19" t="s">
        <v>102</v>
      </c>
      <c r="BK170" s="143">
        <f t="shared" si="29"/>
        <v>0</v>
      </c>
      <c r="BL170" s="19" t="s">
        <v>331</v>
      </c>
      <c r="BM170" s="19" t="s">
        <v>590</v>
      </c>
    </row>
    <row r="171" spans="2:65" s="1" customFormat="1" ht="25.5" customHeight="1">
      <c r="B171" s="134"/>
      <c r="C171" s="135" t="s">
        <v>432</v>
      </c>
      <c r="D171" s="135" t="s">
        <v>268</v>
      </c>
      <c r="E171" s="136" t="s">
        <v>1414</v>
      </c>
      <c r="F171" s="219" t="s">
        <v>1415</v>
      </c>
      <c r="G171" s="219"/>
      <c r="H171" s="219"/>
      <c r="I171" s="219"/>
      <c r="J171" s="137" t="s">
        <v>322</v>
      </c>
      <c r="K171" s="138">
        <v>320</v>
      </c>
      <c r="L171" s="220"/>
      <c r="M171" s="220"/>
      <c r="N171" s="220">
        <f t="shared" si="20"/>
        <v>0</v>
      </c>
      <c r="O171" s="220"/>
      <c r="P171" s="220"/>
      <c r="Q171" s="220"/>
      <c r="R171" s="139"/>
      <c r="T171" s="140" t="s">
        <v>5</v>
      </c>
      <c r="U171" s="38" t="s">
        <v>42</v>
      </c>
      <c r="V171" s="141">
        <v>0</v>
      </c>
      <c r="W171" s="141">
        <f t="shared" si="21"/>
        <v>0</v>
      </c>
      <c r="X171" s="141">
        <v>2.0000000000000002E-5</v>
      </c>
      <c r="Y171" s="141">
        <f t="shared" si="22"/>
        <v>6.4000000000000003E-3</v>
      </c>
      <c r="Z171" s="141">
        <v>0</v>
      </c>
      <c r="AA171" s="142">
        <f t="shared" si="23"/>
        <v>0</v>
      </c>
      <c r="AR171" s="19" t="s">
        <v>331</v>
      </c>
      <c r="AT171" s="19" t="s">
        <v>268</v>
      </c>
      <c r="AU171" s="19" t="s">
        <v>102</v>
      </c>
      <c r="AY171" s="19" t="s">
        <v>267</v>
      </c>
      <c r="BE171" s="143">
        <f t="shared" si="24"/>
        <v>0</v>
      </c>
      <c r="BF171" s="143">
        <f t="shared" si="25"/>
        <v>0</v>
      </c>
      <c r="BG171" s="143">
        <f t="shared" si="26"/>
        <v>0</v>
      </c>
      <c r="BH171" s="143">
        <f t="shared" si="27"/>
        <v>0</v>
      </c>
      <c r="BI171" s="143">
        <f t="shared" si="28"/>
        <v>0</v>
      </c>
      <c r="BJ171" s="19" t="s">
        <v>102</v>
      </c>
      <c r="BK171" s="143">
        <f t="shared" si="29"/>
        <v>0</v>
      </c>
      <c r="BL171" s="19" t="s">
        <v>331</v>
      </c>
      <c r="BM171" s="19" t="s">
        <v>598</v>
      </c>
    </row>
    <row r="172" spans="2:65" s="1" customFormat="1" ht="16.5" customHeight="1">
      <c r="B172" s="134"/>
      <c r="C172" s="144" t="s">
        <v>436</v>
      </c>
      <c r="D172" s="144" t="s">
        <v>315</v>
      </c>
      <c r="E172" s="145" t="s">
        <v>1416</v>
      </c>
      <c r="F172" s="221" t="s">
        <v>1417</v>
      </c>
      <c r="G172" s="221"/>
      <c r="H172" s="221"/>
      <c r="I172" s="221"/>
      <c r="J172" s="146" t="s">
        <v>322</v>
      </c>
      <c r="K172" s="147">
        <v>180</v>
      </c>
      <c r="L172" s="222"/>
      <c r="M172" s="222"/>
      <c r="N172" s="222">
        <f t="shared" si="20"/>
        <v>0</v>
      </c>
      <c r="O172" s="220"/>
      <c r="P172" s="220"/>
      <c r="Q172" s="220"/>
      <c r="R172" s="139"/>
      <c r="T172" s="140" t="s">
        <v>5</v>
      </c>
      <c r="U172" s="38" t="s">
        <v>42</v>
      </c>
      <c r="V172" s="141">
        <v>0</v>
      </c>
      <c r="W172" s="141">
        <f t="shared" si="21"/>
        <v>0</v>
      </c>
      <c r="X172" s="141">
        <v>1.0000000000000001E-5</v>
      </c>
      <c r="Y172" s="141">
        <f t="shared" si="22"/>
        <v>1.8000000000000002E-3</v>
      </c>
      <c r="Z172" s="141">
        <v>0</v>
      </c>
      <c r="AA172" s="142">
        <f t="shared" si="23"/>
        <v>0</v>
      </c>
      <c r="AR172" s="19" t="s">
        <v>392</v>
      </c>
      <c r="AT172" s="19" t="s">
        <v>315</v>
      </c>
      <c r="AU172" s="19" t="s">
        <v>102</v>
      </c>
      <c r="AY172" s="19" t="s">
        <v>267</v>
      </c>
      <c r="BE172" s="143">
        <f t="shared" si="24"/>
        <v>0</v>
      </c>
      <c r="BF172" s="143">
        <f t="shared" si="25"/>
        <v>0</v>
      </c>
      <c r="BG172" s="143">
        <f t="shared" si="26"/>
        <v>0</v>
      </c>
      <c r="BH172" s="143">
        <f t="shared" si="27"/>
        <v>0</v>
      </c>
      <c r="BI172" s="143">
        <f t="shared" si="28"/>
        <v>0</v>
      </c>
      <c r="BJ172" s="19" t="s">
        <v>102</v>
      </c>
      <c r="BK172" s="143">
        <f t="shared" si="29"/>
        <v>0</v>
      </c>
      <c r="BL172" s="19" t="s">
        <v>331</v>
      </c>
      <c r="BM172" s="19" t="s">
        <v>606</v>
      </c>
    </row>
    <row r="173" spans="2:65" s="1" customFormat="1" ht="16.5" customHeight="1">
      <c r="B173" s="134"/>
      <c r="C173" s="144" t="s">
        <v>440</v>
      </c>
      <c r="D173" s="144" t="s">
        <v>315</v>
      </c>
      <c r="E173" s="145" t="s">
        <v>1418</v>
      </c>
      <c r="F173" s="221" t="s">
        <v>1419</v>
      </c>
      <c r="G173" s="221"/>
      <c r="H173" s="221"/>
      <c r="I173" s="221"/>
      <c r="J173" s="146" t="s">
        <v>322</v>
      </c>
      <c r="K173" s="147">
        <v>62</v>
      </c>
      <c r="L173" s="222"/>
      <c r="M173" s="222"/>
      <c r="N173" s="222">
        <f t="shared" si="20"/>
        <v>0</v>
      </c>
      <c r="O173" s="220"/>
      <c r="P173" s="220"/>
      <c r="Q173" s="220"/>
      <c r="R173" s="139"/>
      <c r="T173" s="140" t="s">
        <v>5</v>
      </c>
      <c r="U173" s="38" t="s">
        <v>42</v>
      </c>
      <c r="V173" s="141">
        <v>0</v>
      </c>
      <c r="W173" s="141">
        <f t="shared" si="21"/>
        <v>0</v>
      </c>
      <c r="X173" s="141">
        <v>2.0000000000000002E-5</v>
      </c>
      <c r="Y173" s="141">
        <f t="shared" si="22"/>
        <v>1.24E-3</v>
      </c>
      <c r="Z173" s="141">
        <v>0</v>
      </c>
      <c r="AA173" s="142">
        <f t="shared" si="23"/>
        <v>0</v>
      </c>
      <c r="AR173" s="19" t="s">
        <v>392</v>
      </c>
      <c r="AT173" s="19" t="s">
        <v>315</v>
      </c>
      <c r="AU173" s="19" t="s">
        <v>102</v>
      </c>
      <c r="AY173" s="19" t="s">
        <v>267</v>
      </c>
      <c r="BE173" s="143">
        <f t="shared" si="24"/>
        <v>0</v>
      </c>
      <c r="BF173" s="143">
        <f t="shared" si="25"/>
        <v>0</v>
      </c>
      <c r="BG173" s="143">
        <f t="shared" si="26"/>
        <v>0</v>
      </c>
      <c r="BH173" s="143">
        <f t="shared" si="27"/>
        <v>0</v>
      </c>
      <c r="BI173" s="143">
        <f t="shared" si="28"/>
        <v>0</v>
      </c>
      <c r="BJ173" s="19" t="s">
        <v>102</v>
      </c>
      <c r="BK173" s="143">
        <f t="shared" si="29"/>
        <v>0</v>
      </c>
      <c r="BL173" s="19" t="s">
        <v>331</v>
      </c>
      <c r="BM173" s="19" t="s">
        <v>614</v>
      </c>
    </row>
    <row r="174" spans="2:65" s="1" customFormat="1" ht="16.5" customHeight="1">
      <c r="B174" s="134"/>
      <c r="C174" s="144" t="s">
        <v>444</v>
      </c>
      <c r="D174" s="144" t="s">
        <v>315</v>
      </c>
      <c r="E174" s="145" t="s">
        <v>1420</v>
      </c>
      <c r="F174" s="221" t="s">
        <v>1421</v>
      </c>
      <c r="G174" s="221"/>
      <c r="H174" s="221"/>
      <c r="I174" s="221"/>
      <c r="J174" s="146" t="s">
        <v>322</v>
      </c>
      <c r="K174" s="147">
        <v>78</v>
      </c>
      <c r="L174" s="222"/>
      <c r="M174" s="222"/>
      <c r="N174" s="222">
        <f t="shared" si="20"/>
        <v>0</v>
      </c>
      <c r="O174" s="220"/>
      <c r="P174" s="220"/>
      <c r="Q174" s="220"/>
      <c r="R174" s="139"/>
      <c r="T174" s="140" t="s">
        <v>5</v>
      </c>
      <c r="U174" s="38" t="s">
        <v>42</v>
      </c>
      <c r="V174" s="141">
        <v>0</v>
      </c>
      <c r="W174" s="141">
        <f t="shared" si="21"/>
        <v>0</v>
      </c>
      <c r="X174" s="141">
        <v>4.0000000000000003E-5</v>
      </c>
      <c r="Y174" s="141">
        <f t="shared" si="22"/>
        <v>3.1200000000000004E-3</v>
      </c>
      <c r="Z174" s="141">
        <v>0</v>
      </c>
      <c r="AA174" s="142">
        <f t="shared" si="23"/>
        <v>0</v>
      </c>
      <c r="AR174" s="19" t="s">
        <v>392</v>
      </c>
      <c r="AT174" s="19" t="s">
        <v>315</v>
      </c>
      <c r="AU174" s="19" t="s">
        <v>102</v>
      </c>
      <c r="AY174" s="19" t="s">
        <v>267</v>
      </c>
      <c r="BE174" s="143">
        <f t="shared" si="24"/>
        <v>0</v>
      </c>
      <c r="BF174" s="143">
        <f t="shared" si="25"/>
        <v>0</v>
      </c>
      <c r="BG174" s="143">
        <f t="shared" si="26"/>
        <v>0</v>
      </c>
      <c r="BH174" s="143">
        <f t="shared" si="27"/>
        <v>0</v>
      </c>
      <c r="BI174" s="143">
        <f t="shared" si="28"/>
        <v>0</v>
      </c>
      <c r="BJ174" s="19" t="s">
        <v>102</v>
      </c>
      <c r="BK174" s="143">
        <f t="shared" si="29"/>
        <v>0</v>
      </c>
      <c r="BL174" s="19" t="s">
        <v>331</v>
      </c>
      <c r="BM174" s="19" t="s">
        <v>622</v>
      </c>
    </row>
    <row r="175" spans="2:65" s="1" customFormat="1" ht="25.5" customHeight="1">
      <c r="B175" s="134"/>
      <c r="C175" s="135" t="s">
        <v>448</v>
      </c>
      <c r="D175" s="135" t="s">
        <v>268</v>
      </c>
      <c r="E175" s="136" t="s">
        <v>1422</v>
      </c>
      <c r="F175" s="219" t="s">
        <v>1423</v>
      </c>
      <c r="G175" s="219"/>
      <c r="H175" s="219"/>
      <c r="I175" s="219"/>
      <c r="J175" s="137" t="s">
        <v>322</v>
      </c>
      <c r="K175" s="138">
        <v>48</v>
      </c>
      <c r="L175" s="220"/>
      <c r="M175" s="220"/>
      <c r="N175" s="220">
        <f t="shared" si="20"/>
        <v>0</v>
      </c>
      <c r="O175" s="220"/>
      <c r="P175" s="220"/>
      <c r="Q175" s="220"/>
      <c r="R175" s="139"/>
      <c r="T175" s="140" t="s">
        <v>5</v>
      </c>
      <c r="U175" s="38" t="s">
        <v>42</v>
      </c>
      <c r="V175" s="141">
        <v>0</v>
      </c>
      <c r="W175" s="141">
        <f t="shared" si="21"/>
        <v>0</v>
      </c>
      <c r="X175" s="141">
        <v>4.0000000000000003E-5</v>
      </c>
      <c r="Y175" s="141">
        <f t="shared" si="22"/>
        <v>1.9200000000000003E-3</v>
      </c>
      <c r="Z175" s="141">
        <v>0</v>
      </c>
      <c r="AA175" s="142">
        <f t="shared" si="23"/>
        <v>0</v>
      </c>
      <c r="AR175" s="19" t="s">
        <v>331</v>
      </c>
      <c r="AT175" s="19" t="s">
        <v>268</v>
      </c>
      <c r="AU175" s="19" t="s">
        <v>102</v>
      </c>
      <c r="AY175" s="19" t="s">
        <v>267</v>
      </c>
      <c r="BE175" s="143">
        <f t="shared" si="24"/>
        <v>0</v>
      </c>
      <c r="BF175" s="143">
        <f t="shared" si="25"/>
        <v>0</v>
      </c>
      <c r="BG175" s="143">
        <f t="shared" si="26"/>
        <v>0</v>
      </c>
      <c r="BH175" s="143">
        <f t="shared" si="27"/>
        <v>0</v>
      </c>
      <c r="BI175" s="143">
        <f t="shared" si="28"/>
        <v>0</v>
      </c>
      <c r="BJ175" s="19" t="s">
        <v>102</v>
      </c>
      <c r="BK175" s="143">
        <f t="shared" si="29"/>
        <v>0</v>
      </c>
      <c r="BL175" s="19" t="s">
        <v>331</v>
      </c>
      <c r="BM175" s="19" t="s">
        <v>630</v>
      </c>
    </row>
    <row r="176" spans="2:65" s="1" customFormat="1" ht="25.5" customHeight="1">
      <c r="B176" s="134"/>
      <c r="C176" s="144" t="s">
        <v>452</v>
      </c>
      <c r="D176" s="144" t="s">
        <v>315</v>
      </c>
      <c r="E176" s="145" t="s">
        <v>1424</v>
      </c>
      <c r="F176" s="221" t="s">
        <v>1425</v>
      </c>
      <c r="G176" s="221"/>
      <c r="H176" s="221"/>
      <c r="I176" s="221"/>
      <c r="J176" s="146" t="s">
        <v>322</v>
      </c>
      <c r="K176" s="147">
        <v>60</v>
      </c>
      <c r="L176" s="222"/>
      <c r="M176" s="222"/>
      <c r="N176" s="222">
        <f t="shared" si="20"/>
        <v>0</v>
      </c>
      <c r="O176" s="220"/>
      <c r="P176" s="220"/>
      <c r="Q176" s="220"/>
      <c r="R176" s="139"/>
      <c r="T176" s="140" t="s">
        <v>5</v>
      </c>
      <c r="U176" s="38" t="s">
        <v>42</v>
      </c>
      <c r="V176" s="141">
        <v>0</v>
      </c>
      <c r="W176" s="141">
        <f t="shared" si="21"/>
        <v>0</v>
      </c>
      <c r="X176" s="141">
        <v>1.8000000000000001E-4</v>
      </c>
      <c r="Y176" s="141">
        <f t="shared" si="22"/>
        <v>1.0800000000000001E-2</v>
      </c>
      <c r="Z176" s="141">
        <v>0</v>
      </c>
      <c r="AA176" s="142">
        <f t="shared" si="23"/>
        <v>0</v>
      </c>
      <c r="AR176" s="19" t="s">
        <v>392</v>
      </c>
      <c r="AT176" s="19" t="s">
        <v>315</v>
      </c>
      <c r="AU176" s="19" t="s">
        <v>102</v>
      </c>
      <c r="AY176" s="19" t="s">
        <v>267</v>
      </c>
      <c r="BE176" s="143">
        <f t="shared" si="24"/>
        <v>0</v>
      </c>
      <c r="BF176" s="143">
        <f t="shared" si="25"/>
        <v>0</v>
      </c>
      <c r="BG176" s="143">
        <f t="shared" si="26"/>
        <v>0</v>
      </c>
      <c r="BH176" s="143">
        <f t="shared" si="27"/>
        <v>0</v>
      </c>
      <c r="BI176" s="143">
        <f t="shared" si="28"/>
        <v>0</v>
      </c>
      <c r="BJ176" s="19" t="s">
        <v>102</v>
      </c>
      <c r="BK176" s="143">
        <f t="shared" si="29"/>
        <v>0</v>
      </c>
      <c r="BL176" s="19" t="s">
        <v>331</v>
      </c>
      <c r="BM176" s="19" t="s">
        <v>638</v>
      </c>
    </row>
    <row r="177" spans="2:65" s="1" customFormat="1" ht="25.5" customHeight="1">
      <c r="B177" s="134"/>
      <c r="C177" s="144" t="s">
        <v>456</v>
      </c>
      <c r="D177" s="144" t="s">
        <v>315</v>
      </c>
      <c r="E177" s="145" t="s">
        <v>1426</v>
      </c>
      <c r="F177" s="221" t="s">
        <v>1427</v>
      </c>
      <c r="G177" s="221"/>
      <c r="H177" s="221"/>
      <c r="I177" s="221"/>
      <c r="J177" s="146" t="s">
        <v>322</v>
      </c>
      <c r="K177" s="147">
        <v>27</v>
      </c>
      <c r="L177" s="222"/>
      <c r="M177" s="222"/>
      <c r="N177" s="222">
        <f t="shared" si="20"/>
        <v>0</v>
      </c>
      <c r="O177" s="220"/>
      <c r="P177" s="220"/>
      <c r="Q177" s="220"/>
      <c r="R177" s="139"/>
      <c r="T177" s="140" t="s">
        <v>5</v>
      </c>
      <c r="U177" s="38" t="s">
        <v>42</v>
      </c>
      <c r="V177" s="141">
        <v>0</v>
      </c>
      <c r="W177" s="141">
        <f t="shared" si="21"/>
        <v>0</v>
      </c>
      <c r="X177" s="141">
        <v>2.5000000000000001E-4</v>
      </c>
      <c r="Y177" s="141">
        <f t="shared" si="22"/>
        <v>6.7499999999999999E-3</v>
      </c>
      <c r="Z177" s="141">
        <v>0</v>
      </c>
      <c r="AA177" s="142">
        <f t="shared" si="23"/>
        <v>0</v>
      </c>
      <c r="AR177" s="19" t="s">
        <v>392</v>
      </c>
      <c r="AT177" s="19" t="s">
        <v>315</v>
      </c>
      <c r="AU177" s="19" t="s">
        <v>102</v>
      </c>
      <c r="AY177" s="19" t="s">
        <v>267</v>
      </c>
      <c r="BE177" s="143">
        <f t="shared" si="24"/>
        <v>0</v>
      </c>
      <c r="BF177" s="143">
        <f t="shared" si="25"/>
        <v>0</v>
      </c>
      <c r="BG177" s="143">
        <f t="shared" si="26"/>
        <v>0</v>
      </c>
      <c r="BH177" s="143">
        <f t="shared" si="27"/>
        <v>0</v>
      </c>
      <c r="BI177" s="143">
        <f t="shared" si="28"/>
        <v>0</v>
      </c>
      <c r="BJ177" s="19" t="s">
        <v>102</v>
      </c>
      <c r="BK177" s="143">
        <f t="shared" si="29"/>
        <v>0</v>
      </c>
      <c r="BL177" s="19" t="s">
        <v>331</v>
      </c>
      <c r="BM177" s="19" t="s">
        <v>646</v>
      </c>
    </row>
    <row r="178" spans="2:65" s="1" customFormat="1" ht="38.25" customHeight="1">
      <c r="B178" s="134"/>
      <c r="C178" s="135" t="s">
        <v>460</v>
      </c>
      <c r="D178" s="135" t="s">
        <v>268</v>
      </c>
      <c r="E178" s="136" t="s">
        <v>1428</v>
      </c>
      <c r="F178" s="219" t="s">
        <v>1429</v>
      </c>
      <c r="G178" s="219"/>
      <c r="H178" s="219"/>
      <c r="I178" s="219"/>
      <c r="J178" s="137" t="s">
        <v>374</v>
      </c>
      <c r="K178" s="138">
        <v>5</v>
      </c>
      <c r="L178" s="220"/>
      <c r="M178" s="220"/>
      <c r="N178" s="220">
        <f t="shared" si="20"/>
        <v>0</v>
      </c>
      <c r="O178" s="220"/>
      <c r="P178" s="220"/>
      <c r="Q178" s="220"/>
      <c r="R178" s="139"/>
      <c r="T178" s="140" t="s">
        <v>5</v>
      </c>
      <c r="U178" s="38" t="s">
        <v>42</v>
      </c>
      <c r="V178" s="141">
        <v>0</v>
      </c>
      <c r="W178" s="141">
        <f t="shared" si="21"/>
        <v>0</v>
      </c>
      <c r="X178" s="141">
        <v>8.1999999999999998E-4</v>
      </c>
      <c r="Y178" s="141">
        <f t="shared" si="22"/>
        <v>4.0999999999999995E-3</v>
      </c>
      <c r="Z178" s="141">
        <v>0</v>
      </c>
      <c r="AA178" s="142">
        <f t="shared" si="23"/>
        <v>0</v>
      </c>
      <c r="AR178" s="19" t="s">
        <v>331</v>
      </c>
      <c r="AT178" s="19" t="s">
        <v>268</v>
      </c>
      <c r="AU178" s="19" t="s">
        <v>102</v>
      </c>
      <c r="AY178" s="19" t="s">
        <v>267</v>
      </c>
      <c r="BE178" s="143">
        <f t="shared" si="24"/>
        <v>0</v>
      </c>
      <c r="BF178" s="143">
        <f t="shared" si="25"/>
        <v>0</v>
      </c>
      <c r="BG178" s="143">
        <f t="shared" si="26"/>
        <v>0</v>
      </c>
      <c r="BH178" s="143">
        <f t="shared" si="27"/>
        <v>0</v>
      </c>
      <c r="BI178" s="143">
        <f t="shared" si="28"/>
        <v>0</v>
      </c>
      <c r="BJ178" s="19" t="s">
        <v>102</v>
      </c>
      <c r="BK178" s="143">
        <f t="shared" si="29"/>
        <v>0</v>
      </c>
      <c r="BL178" s="19" t="s">
        <v>331</v>
      </c>
      <c r="BM178" s="19" t="s">
        <v>654</v>
      </c>
    </row>
    <row r="179" spans="2:65" s="1" customFormat="1" ht="25.5" customHeight="1">
      <c r="B179" s="134"/>
      <c r="C179" s="144" t="s">
        <v>464</v>
      </c>
      <c r="D179" s="144" t="s">
        <v>315</v>
      </c>
      <c r="E179" s="145" t="s">
        <v>1430</v>
      </c>
      <c r="F179" s="221" t="s">
        <v>1431</v>
      </c>
      <c r="G179" s="221"/>
      <c r="H179" s="221"/>
      <c r="I179" s="221"/>
      <c r="J179" s="146" t="s">
        <v>374</v>
      </c>
      <c r="K179" s="147">
        <v>5</v>
      </c>
      <c r="L179" s="222"/>
      <c r="M179" s="222"/>
      <c r="N179" s="222">
        <f t="shared" si="20"/>
        <v>0</v>
      </c>
      <c r="O179" s="220"/>
      <c r="P179" s="220"/>
      <c r="Q179" s="220"/>
      <c r="R179" s="139"/>
      <c r="T179" s="140" t="s">
        <v>5</v>
      </c>
      <c r="U179" s="38" t="s">
        <v>42</v>
      </c>
      <c r="V179" s="141">
        <v>0</v>
      </c>
      <c r="W179" s="141">
        <f t="shared" si="21"/>
        <v>0</v>
      </c>
      <c r="X179" s="141">
        <v>2.2000000000000001E-4</v>
      </c>
      <c r="Y179" s="141">
        <f t="shared" si="22"/>
        <v>1.1000000000000001E-3</v>
      </c>
      <c r="Z179" s="141">
        <v>0</v>
      </c>
      <c r="AA179" s="142">
        <f t="shared" si="23"/>
        <v>0</v>
      </c>
      <c r="AR179" s="19" t="s">
        <v>392</v>
      </c>
      <c r="AT179" s="19" t="s">
        <v>315</v>
      </c>
      <c r="AU179" s="19" t="s">
        <v>102</v>
      </c>
      <c r="AY179" s="19" t="s">
        <v>267</v>
      </c>
      <c r="BE179" s="143">
        <f t="shared" si="24"/>
        <v>0</v>
      </c>
      <c r="BF179" s="143">
        <f t="shared" si="25"/>
        <v>0</v>
      </c>
      <c r="BG179" s="143">
        <f t="shared" si="26"/>
        <v>0</v>
      </c>
      <c r="BH179" s="143">
        <f t="shared" si="27"/>
        <v>0</v>
      </c>
      <c r="BI179" s="143">
        <f t="shared" si="28"/>
        <v>0</v>
      </c>
      <c r="BJ179" s="19" t="s">
        <v>102</v>
      </c>
      <c r="BK179" s="143">
        <f t="shared" si="29"/>
        <v>0</v>
      </c>
      <c r="BL179" s="19" t="s">
        <v>331</v>
      </c>
      <c r="BM179" s="19" t="s">
        <v>661</v>
      </c>
    </row>
    <row r="180" spans="2:65" s="1" customFormat="1" ht="38.25" customHeight="1">
      <c r="B180" s="134"/>
      <c r="C180" s="135" t="s">
        <v>468</v>
      </c>
      <c r="D180" s="135" t="s">
        <v>268</v>
      </c>
      <c r="E180" s="136" t="s">
        <v>1432</v>
      </c>
      <c r="F180" s="219" t="s">
        <v>1433</v>
      </c>
      <c r="G180" s="219"/>
      <c r="H180" s="219"/>
      <c r="I180" s="219"/>
      <c r="J180" s="137" t="s">
        <v>374</v>
      </c>
      <c r="K180" s="138">
        <v>42</v>
      </c>
      <c r="L180" s="220"/>
      <c r="M180" s="220"/>
      <c r="N180" s="220">
        <f t="shared" si="20"/>
        <v>0</v>
      </c>
      <c r="O180" s="220"/>
      <c r="P180" s="220"/>
      <c r="Q180" s="220"/>
      <c r="R180" s="139"/>
      <c r="T180" s="140" t="s">
        <v>5</v>
      </c>
      <c r="U180" s="38" t="s">
        <v>42</v>
      </c>
      <c r="V180" s="141">
        <v>0</v>
      </c>
      <c r="W180" s="141">
        <f t="shared" si="21"/>
        <v>0</v>
      </c>
      <c r="X180" s="141">
        <v>1.5399999999999999E-3</v>
      </c>
      <c r="Y180" s="141">
        <f t="shared" si="22"/>
        <v>6.4680000000000001E-2</v>
      </c>
      <c r="Z180" s="141">
        <v>0</v>
      </c>
      <c r="AA180" s="142">
        <f t="shared" si="23"/>
        <v>0</v>
      </c>
      <c r="AR180" s="19" t="s">
        <v>331</v>
      </c>
      <c r="AT180" s="19" t="s">
        <v>268</v>
      </c>
      <c r="AU180" s="19" t="s">
        <v>102</v>
      </c>
      <c r="AY180" s="19" t="s">
        <v>267</v>
      </c>
      <c r="BE180" s="143">
        <f t="shared" si="24"/>
        <v>0</v>
      </c>
      <c r="BF180" s="143">
        <f t="shared" si="25"/>
        <v>0</v>
      </c>
      <c r="BG180" s="143">
        <f t="shared" si="26"/>
        <v>0</v>
      </c>
      <c r="BH180" s="143">
        <f t="shared" si="27"/>
        <v>0</v>
      </c>
      <c r="BI180" s="143">
        <f t="shared" si="28"/>
        <v>0</v>
      </c>
      <c r="BJ180" s="19" t="s">
        <v>102</v>
      </c>
      <c r="BK180" s="143">
        <f t="shared" si="29"/>
        <v>0</v>
      </c>
      <c r="BL180" s="19" t="s">
        <v>331</v>
      </c>
      <c r="BM180" s="19" t="s">
        <v>669</v>
      </c>
    </row>
    <row r="181" spans="2:65" s="1" customFormat="1" ht="25.5" customHeight="1">
      <c r="B181" s="134"/>
      <c r="C181" s="144" t="s">
        <v>472</v>
      </c>
      <c r="D181" s="144" t="s">
        <v>315</v>
      </c>
      <c r="E181" s="145" t="s">
        <v>1434</v>
      </c>
      <c r="F181" s="221" t="s">
        <v>1435</v>
      </c>
      <c r="G181" s="221"/>
      <c r="H181" s="221"/>
      <c r="I181" s="221"/>
      <c r="J181" s="146" t="s">
        <v>374</v>
      </c>
      <c r="K181" s="147">
        <v>42</v>
      </c>
      <c r="L181" s="222"/>
      <c r="M181" s="222"/>
      <c r="N181" s="222">
        <f t="shared" si="20"/>
        <v>0</v>
      </c>
      <c r="O181" s="220"/>
      <c r="P181" s="220"/>
      <c r="Q181" s="220"/>
      <c r="R181" s="139"/>
      <c r="T181" s="140" t="s">
        <v>5</v>
      </c>
      <c r="U181" s="38" t="s">
        <v>42</v>
      </c>
      <c r="V181" s="141">
        <v>0</v>
      </c>
      <c r="W181" s="141">
        <f t="shared" si="21"/>
        <v>0</v>
      </c>
      <c r="X181" s="141">
        <v>2.4000000000000001E-4</v>
      </c>
      <c r="Y181" s="141">
        <f t="shared" si="22"/>
        <v>1.008E-2</v>
      </c>
      <c r="Z181" s="141">
        <v>0</v>
      </c>
      <c r="AA181" s="142">
        <f t="shared" si="23"/>
        <v>0</v>
      </c>
      <c r="AR181" s="19" t="s">
        <v>392</v>
      </c>
      <c r="AT181" s="19" t="s">
        <v>315</v>
      </c>
      <c r="AU181" s="19" t="s">
        <v>102</v>
      </c>
      <c r="AY181" s="19" t="s">
        <v>267</v>
      </c>
      <c r="BE181" s="143">
        <f t="shared" si="24"/>
        <v>0</v>
      </c>
      <c r="BF181" s="143">
        <f t="shared" si="25"/>
        <v>0</v>
      </c>
      <c r="BG181" s="143">
        <f t="shared" si="26"/>
        <v>0</v>
      </c>
      <c r="BH181" s="143">
        <f t="shared" si="27"/>
        <v>0</v>
      </c>
      <c r="BI181" s="143">
        <f t="shared" si="28"/>
        <v>0</v>
      </c>
      <c r="BJ181" s="19" t="s">
        <v>102</v>
      </c>
      <c r="BK181" s="143">
        <f t="shared" si="29"/>
        <v>0</v>
      </c>
      <c r="BL181" s="19" t="s">
        <v>331</v>
      </c>
      <c r="BM181" s="19" t="s">
        <v>677</v>
      </c>
    </row>
    <row r="182" spans="2:65" s="1" customFormat="1" ht="25.5" customHeight="1">
      <c r="B182" s="134"/>
      <c r="C182" s="135" t="s">
        <v>476</v>
      </c>
      <c r="D182" s="135" t="s">
        <v>268</v>
      </c>
      <c r="E182" s="136" t="s">
        <v>1436</v>
      </c>
      <c r="F182" s="219" t="s">
        <v>1437</v>
      </c>
      <c r="G182" s="219"/>
      <c r="H182" s="219"/>
      <c r="I182" s="219"/>
      <c r="J182" s="137" t="s">
        <v>785</v>
      </c>
      <c r="K182" s="138">
        <v>67.814999999999998</v>
      </c>
      <c r="L182" s="220"/>
      <c r="M182" s="220"/>
      <c r="N182" s="220">
        <f t="shared" si="20"/>
        <v>0</v>
      </c>
      <c r="O182" s="220"/>
      <c r="P182" s="220"/>
      <c r="Q182" s="220"/>
      <c r="R182" s="139"/>
      <c r="T182" s="140" t="s">
        <v>5</v>
      </c>
      <c r="U182" s="38" t="s">
        <v>42</v>
      </c>
      <c r="V182" s="141">
        <v>0</v>
      </c>
      <c r="W182" s="141">
        <f t="shared" si="21"/>
        <v>0</v>
      </c>
      <c r="X182" s="141">
        <v>0</v>
      </c>
      <c r="Y182" s="141">
        <f t="shared" si="22"/>
        <v>0</v>
      </c>
      <c r="Z182" s="141">
        <v>0</v>
      </c>
      <c r="AA182" s="142">
        <f t="shared" si="23"/>
        <v>0</v>
      </c>
      <c r="AR182" s="19" t="s">
        <v>331</v>
      </c>
      <c r="AT182" s="19" t="s">
        <v>268</v>
      </c>
      <c r="AU182" s="19" t="s">
        <v>102</v>
      </c>
      <c r="AY182" s="19" t="s">
        <v>267</v>
      </c>
      <c r="BE182" s="143">
        <f t="shared" si="24"/>
        <v>0</v>
      </c>
      <c r="BF182" s="143">
        <f t="shared" si="25"/>
        <v>0</v>
      </c>
      <c r="BG182" s="143">
        <f t="shared" si="26"/>
        <v>0</v>
      </c>
      <c r="BH182" s="143">
        <f t="shared" si="27"/>
        <v>0</v>
      </c>
      <c r="BI182" s="143">
        <f t="shared" si="28"/>
        <v>0</v>
      </c>
      <c r="BJ182" s="19" t="s">
        <v>102</v>
      </c>
      <c r="BK182" s="143">
        <f t="shared" si="29"/>
        <v>0</v>
      </c>
      <c r="BL182" s="19" t="s">
        <v>331</v>
      </c>
      <c r="BM182" s="19" t="s">
        <v>685</v>
      </c>
    </row>
    <row r="183" spans="2:65" s="10" customFormat="1" ht="29.85" customHeight="1">
      <c r="B183" s="124"/>
      <c r="D183" s="133" t="s">
        <v>1331</v>
      </c>
      <c r="E183" s="133"/>
      <c r="F183" s="133"/>
      <c r="G183" s="133"/>
      <c r="H183" s="133"/>
      <c r="I183" s="133"/>
      <c r="J183" s="133"/>
      <c r="K183" s="133"/>
      <c r="L183" s="133"/>
      <c r="M183" s="133"/>
      <c r="N183" s="208">
        <f>BK183</f>
        <v>0</v>
      </c>
      <c r="O183" s="209"/>
      <c r="P183" s="209"/>
      <c r="Q183" s="209"/>
      <c r="R183" s="126"/>
      <c r="T183" s="127"/>
      <c r="W183" s="128">
        <f>SUM(W184:W207)</f>
        <v>0</v>
      </c>
      <c r="Y183" s="128">
        <f>SUM(Y184:Y207)</f>
        <v>0.66111999999999982</v>
      </c>
      <c r="AA183" s="129">
        <f>SUM(AA184:AA207)</f>
        <v>0</v>
      </c>
      <c r="AR183" s="130" t="s">
        <v>102</v>
      </c>
      <c r="AT183" s="131" t="s">
        <v>74</v>
      </c>
      <c r="AU183" s="131" t="s">
        <v>83</v>
      </c>
      <c r="AY183" s="130" t="s">
        <v>267</v>
      </c>
      <c r="BK183" s="132">
        <f>SUM(BK184:BK207)</f>
        <v>0</v>
      </c>
    </row>
    <row r="184" spans="2:65" s="1" customFormat="1" ht="38.25" customHeight="1">
      <c r="B184" s="134"/>
      <c r="C184" s="135" t="s">
        <v>480</v>
      </c>
      <c r="D184" s="135" t="s">
        <v>268</v>
      </c>
      <c r="E184" s="136" t="s">
        <v>1438</v>
      </c>
      <c r="F184" s="219" t="s">
        <v>1439</v>
      </c>
      <c r="G184" s="219"/>
      <c r="H184" s="219"/>
      <c r="I184" s="219"/>
      <c r="J184" s="137" t="s">
        <v>322</v>
      </c>
      <c r="K184" s="138">
        <v>400</v>
      </c>
      <c r="L184" s="220"/>
      <c r="M184" s="220"/>
      <c r="N184" s="220">
        <f t="shared" ref="N184:N207" si="30">ROUND(L184*K184,2)</f>
        <v>0</v>
      </c>
      <c r="O184" s="220"/>
      <c r="P184" s="220"/>
      <c r="Q184" s="220"/>
      <c r="R184" s="139"/>
      <c r="T184" s="140" t="s">
        <v>5</v>
      </c>
      <c r="U184" s="38" t="s">
        <v>42</v>
      </c>
      <c r="V184" s="141">
        <v>0</v>
      </c>
      <c r="W184" s="141">
        <f t="shared" ref="W184:W207" si="31">V184*K184</f>
        <v>0</v>
      </c>
      <c r="X184" s="141">
        <v>0</v>
      </c>
      <c r="Y184" s="141">
        <f t="shared" ref="Y184:Y207" si="32">X184*K184</f>
        <v>0</v>
      </c>
      <c r="Z184" s="141">
        <v>0</v>
      </c>
      <c r="AA184" s="142">
        <f t="shared" ref="AA184:AA207" si="33">Z184*K184</f>
        <v>0</v>
      </c>
      <c r="AR184" s="19" t="s">
        <v>331</v>
      </c>
      <c r="AT184" s="19" t="s">
        <v>268</v>
      </c>
      <c r="AU184" s="19" t="s">
        <v>102</v>
      </c>
      <c r="AY184" s="19" t="s">
        <v>267</v>
      </c>
      <c r="BE184" s="143">
        <f t="shared" ref="BE184:BE207" si="34">IF(U184="základná",N184,0)</f>
        <v>0</v>
      </c>
      <c r="BF184" s="143">
        <f t="shared" ref="BF184:BF207" si="35">IF(U184="znížená",N184,0)</f>
        <v>0</v>
      </c>
      <c r="BG184" s="143">
        <f t="shared" ref="BG184:BG207" si="36">IF(U184="zákl. prenesená",N184,0)</f>
        <v>0</v>
      </c>
      <c r="BH184" s="143">
        <f t="shared" ref="BH184:BH207" si="37">IF(U184="zníž. prenesená",N184,0)</f>
        <v>0</v>
      </c>
      <c r="BI184" s="143">
        <f t="shared" ref="BI184:BI207" si="38">IF(U184="nulová",N184,0)</f>
        <v>0</v>
      </c>
      <c r="BJ184" s="19" t="s">
        <v>102</v>
      </c>
      <c r="BK184" s="143">
        <f t="shared" ref="BK184:BK207" si="39">ROUND(L184*K184,2)</f>
        <v>0</v>
      </c>
      <c r="BL184" s="19" t="s">
        <v>331</v>
      </c>
      <c r="BM184" s="19" t="s">
        <v>693</v>
      </c>
    </row>
    <row r="185" spans="2:65" s="1" customFormat="1" ht="25.5" customHeight="1">
      <c r="B185" s="134"/>
      <c r="C185" s="135" t="s">
        <v>482</v>
      </c>
      <c r="D185" s="135" t="s">
        <v>268</v>
      </c>
      <c r="E185" s="136" t="s">
        <v>1440</v>
      </c>
      <c r="F185" s="219" t="s">
        <v>1441</v>
      </c>
      <c r="G185" s="219"/>
      <c r="H185" s="219"/>
      <c r="I185" s="219"/>
      <c r="J185" s="137" t="s">
        <v>374</v>
      </c>
      <c r="K185" s="138">
        <v>12</v>
      </c>
      <c r="L185" s="220"/>
      <c r="M185" s="220"/>
      <c r="N185" s="220">
        <f t="shared" si="30"/>
        <v>0</v>
      </c>
      <c r="O185" s="220"/>
      <c r="P185" s="220"/>
      <c r="Q185" s="220"/>
      <c r="R185" s="139"/>
      <c r="T185" s="140" t="s">
        <v>5</v>
      </c>
      <c r="U185" s="38" t="s">
        <v>42</v>
      </c>
      <c r="V185" s="141">
        <v>0</v>
      </c>
      <c r="W185" s="141">
        <f t="shared" si="31"/>
        <v>0</v>
      </c>
      <c r="X185" s="141">
        <v>1.4300000000000001E-3</v>
      </c>
      <c r="Y185" s="141">
        <f t="shared" si="32"/>
        <v>1.7160000000000002E-2</v>
      </c>
      <c r="Z185" s="141">
        <v>0</v>
      </c>
      <c r="AA185" s="142">
        <f t="shared" si="33"/>
        <v>0</v>
      </c>
      <c r="AR185" s="19" t="s">
        <v>331</v>
      </c>
      <c r="AT185" s="19" t="s">
        <v>268</v>
      </c>
      <c r="AU185" s="19" t="s">
        <v>102</v>
      </c>
      <c r="AY185" s="19" t="s">
        <v>267</v>
      </c>
      <c r="BE185" s="143">
        <f t="shared" si="34"/>
        <v>0</v>
      </c>
      <c r="BF185" s="143">
        <f t="shared" si="35"/>
        <v>0</v>
      </c>
      <c r="BG185" s="143">
        <f t="shared" si="36"/>
        <v>0</v>
      </c>
      <c r="BH185" s="143">
        <f t="shared" si="37"/>
        <v>0</v>
      </c>
      <c r="BI185" s="143">
        <f t="shared" si="38"/>
        <v>0</v>
      </c>
      <c r="BJ185" s="19" t="s">
        <v>102</v>
      </c>
      <c r="BK185" s="143">
        <f t="shared" si="39"/>
        <v>0</v>
      </c>
      <c r="BL185" s="19" t="s">
        <v>331</v>
      </c>
      <c r="BM185" s="19" t="s">
        <v>701</v>
      </c>
    </row>
    <row r="186" spans="2:65" s="1" customFormat="1" ht="25.5" customHeight="1">
      <c r="B186" s="134"/>
      <c r="C186" s="135" t="s">
        <v>486</v>
      </c>
      <c r="D186" s="135" t="s">
        <v>268</v>
      </c>
      <c r="E186" s="136" t="s">
        <v>1442</v>
      </c>
      <c r="F186" s="219" t="s">
        <v>1443</v>
      </c>
      <c r="G186" s="219"/>
      <c r="H186" s="219"/>
      <c r="I186" s="219"/>
      <c r="J186" s="137" t="s">
        <v>322</v>
      </c>
      <c r="K186" s="138">
        <v>12</v>
      </c>
      <c r="L186" s="220"/>
      <c r="M186" s="220"/>
      <c r="N186" s="220">
        <f t="shared" si="30"/>
        <v>0</v>
      </c>
      <c r="O186" s="220"/>
      <c r="P186" s="220"/>
      <c r="Q186" s="220"/>
      <c r="R186" s="139"/>
      <c r="T186" s="140" t="s">
        <v>5</v>
      </c>
      <c r="U186" s="38" t="s">
        <v>42</v>
      </c>
      <c r="V186" s="141">
        <v>0</v>
      </c>
      <c r="W186" s="141">
        <f t="shared" si="31"/>
        <v>0</v>
      </c>
      <c r="X186" s="141">
        <v>1.2199999999999999E-3</v>
      </c>
      <c r="Y186" s="141">
        <f t="shared" si="32"/>
        <v>1.464E-2</v>
      </c>
      <c r="Z186" s="141">
        <v>0</v>
      </c>
      <c r="AA186" s="142">
        <f t="shared" si="33"/>
        <v>0</v>
      </c>
      <c r="AR186" s="19" t="s">
        <v>331</v>
      </c>
      <c r="AT186" s="19" t="s">
        <v>268</v>
      </c>
      <c r="AU186" s="19" t="s">
        <v>102</v>
      </c>
      <c r="AY186" s="19" t="s">
        <v>267</v>
      </c>
      <c r="BE186" s="143">
        <f t="shared" si="34"/>
        <v>0</v>
      </c>
      <c r="BF186" s="143">
        <f t="shared" si="35"/>
        <v>0</v>
      </c>
      <c r="BG186" s="143">
        <f t="shared" si="36"/>
        <v>0</v>
      </c>
      <c r="BH186" s="143">
        <f t="shared" si="37"/>
        <v>0</v>
      </c>
      <c r="BI186" s="143">
        <f t="shared" si="38"/>
        <v>0</v>
      </c>
      <c r="BJ186" s="19" t="s">
        <v>102</v>
      </c>
      <c r="BK186" s="143">
        <f t="shared" si="39"/>
        <v>0</v>
      </c>
      <c r="BL186" s="19" t="s">
        <v>331</v>
      </c>
      <c r="BM186" s="19" t="s">
        <v>709</v>
      </c>
    </row>
    <row r="187" spans="2:65" s="1" customFormat="1" ht="25.5" customHeight="1">
      <c r="B187" s="134"/>
      <c r="C187" s="135" t="s">
        <v>490</v>
      </c>
      <c r="D187" s="135" t="s">
        <v>268</v>
      </c>
      <c r="E187" s="136" t="s">
        <v>1444</v>
      </c>
      <c r="F187" s="219" t="s">
        <v>1445</v>
      </c>
      <c r="G187" s="219"/>
      <c r="H187" s="219"/>
      <c r="I187" s="219"/>
      <c r="J187" s="137" t="s">
        <v>322</v>
      </c>
      <c r="K187" s="138">
        <v>7</v>
      </c>
      <c r="L187" s="220"/>
      <c r="M187" s="220"/>
      <c r="N187" s="220">
        <f t="shared" si="30"/>
        <v>0</v>
      </c>
      <c r="O187" s="220"/>
      <c r="P187" s="220"/>
      <c r="Q187" s="220"/>
      <c r="R187" s="139"/>
      <c r="T187" s="140" t="s">
        <v>5</v>
      </c>
      <c r="U187" s="38" t="s">
        <v>42</v>
      </c>
      <c r="V187" s="141">
        <v>0</v>
      </c>
      <c r="W187" s="141">
        <f t="shared" si="31"/>
        <v>0</v>
      </c>
      <c r="X187" s="141">
        <v>1.39E-3</v>
      </c>
      <c r="Y187" s="141">
        <f t="shared" si="32"/>
        <v>9.7299999999999991E-3</v>
      </c>
      <c r="Z187" s="141">
        <v>0</v>
      </c>
      <c r="AA187" s="142">
        <f t="shared" si="33"/>
        <v>0</v>
      </c>
      <c r="AR187" s="19" t="s">
        <v>331</v>
      </c>
      <c r="AT187" s="19" t="s">
        <v>268</v>
      </c>
      <c r="AU187" s="19" t="s">
        <v>102</v>
      </c>
      <c r="AY187" s="19" t="s">
        <v>267</v>
      </c>
      <c r="BE187" s="143">
        <f t="shared" si="34"/>
        <v>0</v>
      </c>
      <c r="BF187" s="143">
        <f t="shared" si="35"/>
        <v>0</v>
      </c>
      <c r="BG187" s="143">
        <f t="shared" si="36"/>
        <v>0</v>
      </c>
      <c r="BH187" s="143">
        <f t="shared" si="37"/>
        <v>0</v>
      </c>
      <c r="BI187" s="143">
        <f t="shared" si="38"/>
        <v>0</v>
      </c>
      <c r="BJ187" s="19" t="s">
        <v>102</v>
      </c>
      <c r="BK187" s="143">
        <f t="shared" si="39"/>
        <v>0</v>
      </c>
      <c r="BL187" s="19" t="s">
        <v>331</v>
      </c>
      <c r="BM187" s="19" t="s">
        <v>717</v>
      </c>
    </row>
    <row r="188" spans="2:65" s="1" customFormat="1" ht="25.5" customHeight="1">
      <c r="B188" s="134"/>
      <c r="C188" s="135" t="s">
        <v>494</v>
      </c>
      <c r="D188" s="135" t="s">
        <v>268</v>
      </c>
      <c r="E188" s="136" t="s">
        <v>1446</v>
      </c>
      <c r="F188" s="219" t="s">
        <v>1447</v>
      </c>
      <c r="G188" s="219"/>
      <c r="H188" s="219"/>
      <c r="I188" s="219"/>
      <c r="J188" s="137" t="s">
        <v>322</v>
      </c>
      <c r="K188" s="138">
        <v>44</v>
      </c>
      <c r="L188" s="220"/>
      <c r="M188" s="220"/>
      <c r="N188" s="220">
        <f t="shared" si="30"/>
        <v>0</v>
      </c>
      <c r="O188" s="220"/>
      <c r="P188" s="220"/>
      <c r="Q188" s="220"/>
      <c r="R188" s="139"/>
      <c r="T188" s="140" t="s">
        <v>5</v>
      </c>
      <c r="U188" s="38" t="s">
        <v>42</v>
      </c>
      <c r="V188" s="141">
        <v>0</v>
      </c>
      <c r="W188" s="141">
        <f t="shared" si="31"/>
        <v>0</v>
      </c>
      <c r="X188" s="141">
        <v>2.14E-3</v>
      </c>
      <c r="Y188" s="141">
        <f t="shared" si="32"/>
        <v>9.4159999999999994E-2</v>
      </c>
      <c r="Z188" s="141">
        <v>0</v>
      </c>
      <c r="AA188" s="142">
        <f t="shared" si="33"/>
        <v>0</v>
      </c>
      <c r="AR188" s="19" t="s">
        <v>331</v>
      </c>
      <c r="AT188" s="19" t="s">
        <v>268</v>
      </c>
      <c r="AU188" s="19" t="s">
        <v>102</v>
      </c>
      <c r="AY188" s="19" t="s">
        <v>267</v>
      </c>
      <c r="BE188" s="143">
        <f t="shared" si="34"/>
        <v>0</v>
      </c>
      <c r="BF188" s="143">
        <f t="shared" si="35"/>
        <v>0</v>
      </c>
      <c r="BG188" s="143">
        <f t="shared" si="36"/>
        <v>0</v>
      </c>
      <c r="BH188" s="143">
        <f t="shared" si="37"/>
        <v>0</v>
      </c>
      <c r="BI188" s="143">
        <f t="shared" si="38"/>
        <v>0</v>
      </c>
      <c r="BJ188" s="19" t="s">
        <v>102</v>
      </c>
      <c r="BK188" s="143">
        <f t="shared" si="39"/>
        <v>0</v>
      </c>
      <c r="BL188" s="19" t="s">
        <v>331</v>
      </c>
      <c r="BM188" s="19" t="s">
        <v>725</v>
      </c>
    </row>
    <row r="189" spans="2:65" s="1" customFormat="1" ht="25.5" customHeight="1">
      <c r="B189" s="134"/>
      <c r="C189" s="135" t="s">
        <v>498</v>
      </c>
      <c r="D189" s="135" t="s">
        <v>268</v>
      </c>
      <c r="E189" s="136" t="s">
        <v>1448</v>
      </c>
      <c r="F189" s="219" t="s">
        <v>1449</v>
      </c>
      <c r="G189" s="219"/>
      <c r="H189" s="219"/>
      <c r="I189" s="219"/>
      <c r="J189" s="137" t="s">
        <v>322</v>
      </c>
      <c r="K189" s="138">
        <v>5</v>
      </c>
      <c r="L189" s="220"/>
      <c r="M189" s="220"/>
      <c r="N189" s="220">
        <f t="shared" si="30"/>
        <v>0</v>
      </c>
      <c r="O189" s="220"/>
      <c r="P189" s="220"/>
      <c r="Q189" s="220"/>
      <c r="R189" s="139"/>
      <c r="T189" s="140" t="s">
        <v>5</v>
      </c>
      <c r="U189" s="38" t="s">
        <v>42</v>
      </c>
      <c r="V189" s="141">
        <v>0</v>
      </c>
      <c r="W189" s="141">
        <f t="shared" si="31"/>
        <v>0</v>
      </c>
      <c r="X189" s="141">
        <v>1.5100000000000001E-3</v>
      </c>
      <c r="Y189" s="141">
        <f t="shared" si="32"/>
        <v>7.5500000000000003E-3</v>
      </c>
      <c r="Z189" s="141">
        <v>0</v>
      </c>
      <c r="AA189" s="142">
        <f t="shared" si="33"/>
        <v>0</v>
      </c>
      <c r="AR189" s="19" t="s">
        <v>331</v>
      </c>
      <c r="AT189" s="19" t="s">
        <v>268</v>
      </c>
      <c r="AU189" s="19" t="s">
        <v>102</v>
      </c>
      <c r="AY189" s="19" t="s">
        <v>267</v>
      </c>
      <c r="BE189" s="143">
        <f t="shared" si="34"/>
        <v>0</v>
      </c>
      <c r="BF189" s="143">
        <f t="shared" si="35"/>
        <v>0</v>
      </c>
      <c r="BG189" s="143">
        <f t="shared" si="36"/>
        <v>0</v>
      </c>
      <c r="BH189" s="143">
        <f t="shared" si="37"/>
        <v>0</v>
      </c>
      <c r="BI189" s="143">
        <f t="shared" si="38"/>
        <v>0</v>
      </c>
      <c r="BJ189" s="19" t="s">
        <v>102</v>
      </c>
      <c r="BK189" s="143">
        <f t="shared" si="39"/>
        <v>0</v>
      </c>
      <c r="BL189" s="19" t="s">
        <v>331</v>
      </c>
      <c r="BM189" s="19" t="s">
        <v>733</v>
      </c>
    </row>
    <row r="190" spans="2:65" s="1" customFormat="1" ht="25.5" customHeight="1">
      <c r="B190" s="134"/>
      <c r="C190" s="135" t="s">
        <v>502</v>
      </c>
      <c r="D190" s="135" t="s">
        <v>268</v>
      </c>
      <c r="E190" s="136" t="s">
        <v>1450</v>
      </c>
      <c r="F190" s="219" t="s">
        <v>4237</v>
      </c>
      <c r="G190" s="219"/>
      <c r="H190" s="219"/>
      <c r="I190" s="219"/>
      <c r="J190" s="137" t="s">
        <v>322</v>
      </c>
      <c r="K190" s="138">
        <v>145</v>
      </c>
      <c r="L190" s="220"/>
      <c r="M190" s="220"/>
      <c r="N190" s="220">
        <f t="shared" si="30"/>
        <v>0</v>
      </c>
      <c r="O190" s="220"/>
      <c r="P190" s="220"/>
      <c r="Q190" s="220"/>
      <c r="R190" s="139"/>
      <c r="T190" s="140" t="s">
        <v>5</v>
      </c>
      <c r="U190" s="38" t="s">
        <v>42</v>
      </c>
      <c r="V190" s="141">
        <v>0</v>
      </c>
      <c r="W190" s="141">
        <f t="shared" si="31"/>
        <v>0</v>
      </c>
      <c r="X190" s="141">
        <v>2.0699999999999998E-3</v>
      </c>
      <c r="Y190" s="141">
        <f t="shared" si="32"/>
        <v>0.30014999999999997</v>
      </c>
      <c r="Z190" s="141">
        <v>0</v>
      </c>
      <c r="AA190" s="142">
        <f t="shared" si="33"/>
        <v>0</v>
      </c>
      <c r="AR190" s="19" t="s">
        <v>331</v>
      </c>
      <c r="AT190" s="19" t="s">
        <v>268</v>
      </c>
      <c r="AU190" s="19" t="s">
        <v>102</v>
      </c>
      <c r="AY190" s="19" t="s">
        <v>267</v>
      </c>
      <c r="BE190" s="143">
        <f t="shared" si="34"/>
        <v>0</v>
      </c>
      <c r="BF190" s="143">
        <f t="shared" si="35"/>
        <v>0</v>
      </c>
      <c r="BG190" s="143">
        <f t="shared" si="36"/>
        <v>0</v>
      </c>
      <c r="BH190" s="143">
        <f t="shared" si="37"/>
        <v>0</v>
      </c>
      <c r="BI190" s="143">
        <f t="shared" si="38"/>
        <v>0</v>
      </c>
      <c r="BJ190" s="19" t="s">
        <v>102</v>
      </c>
      <c r="BK190" s="143">
        <f t="shared" si="39"/>
        <v>0</v>
      </c>
      <c r="BL190" s="19" t="s">
        <v>331</v>
      </c>
      <c r="BM190" s="19" t="s">
        <v>741</v>
      </c>
    </row>
    <row r="191" spans="2:65" s="1" customFormat="1" ht="25.5" customHeight="1">
      <c r="B191" s="134"/>
      <c r="C191" s="144" t="s">
        <v>506</v>
      </c>
      <c r="D191" s="144" t="s">
        <v>315</v>
      </c>
      <c r="E191" s="145" t="s">
        <v>1451</v>
      </c>
      <c r="F191" s="221" t="s">
        <v>4236</v>
      </c>
      <c r="G191" s="221"/>
      <c r="H191" s="221"/>
      <c r="I191" s="221"/>
      <c r="J191" s="146" t="s">
        <v>374</v>
      </c>
      <c r="K191" s="147">
        <v>13</v>
      </c>
      <c r="L191" s="222"/>
      <c r="M191" s="222"/>
      <c r="N191" s="222">
        <f t="shared" si="30"/>
        <v>0</v>
      </c>
      <c r="O191" s="220"/>
      <c r="P191" s="220"/>
      <c r="Q191" s="220"/>
      <c r="R191" s="139"/>
      <c r="T191" s="140" t="s">
        <v>5</v>
      </c>
      <c r="U191" s="38" t="s">
        <v>42</v>
      </c>
      <c r="V191" s="141">
        <v>0</v>
      </c>
      <c r="W191" s="141">
        <f t="shared" si="31"/>
        <v>0</v>
      </c>
      <c r="X191" s="141">
        <v>0</v>
      </c>
      <c r="Y191" s="141">
        <f t="shared" si="32"/>
        <v>0</v>
      </c>
      <c r="Z191" s="141">
        <v>0</v>
      </c>
      <c r="AA191" s="142">
        <f t="shared" si="33"/>
        <v>0</v>
      </c>
      <c r="AR191" s="19" t="s">
        <v>392</v>
      </c>
      <c r="AT191" s="19" t="s">
        <v>315</v>
      </c>
      <c r="AU191" s="19" t="s">
        <v>102</v>
      </c>
      <c r="AY191" s="19" t="s">
        <v>267</v>
      </c>
      <c r="BE191" s="143">
        <f t="shared" si="34"/>
        <v>0</v>
      </c>
      <c r="BF191" s="143">
        <f t="shared" si="35"/>
        <v>0</v>
      </c>
      <c r="BG191" s="143">
        <f t="shared" si="36"/>
        <v>0</v>
      </c>
      <c r="BH191" s="143">
        <f t="shared" si="37"/>
        <v>0</v>
      </c>
      <c r="BI191" s="143">
        <f t="shared" si="38"/>
        <v>0</v>
      </c>
      <c r="BJ191" s="19" t="s">
        <v>102</v>
      </c>
      <c r="BK191" s="143">
        <f t="shared" si="39"/>
        <v>0</v>
      </c>
      <c r="BL191" s="19" t="s">
        <v>331</v>
      </c>
      <c r="BM191" s="19" t="s">
        <v>749</v>
      </c>
    </row>
    <row r="192" spans="2:65" s="1" customFormat="1" ht="25.5" customHeight="1">
      <c r="B192" s="134"/>
      <c r="C192" s="135" t="s">
        <v>510</v>
      </c>
      <c r="D192" s="135" t="s">
        <v>268</v>
      </c>
      <c r="E192" s="136" t="s">
        <v>1452</v>
      </c>
      <c r="F192" s="219" t="s">
        <v>4227</v>
      </c>
      <c r="G192" s="219"/>
      <c r="H192" s="219"/>
      <c r="I192" s="219"/>
      <c r="J192" s="137" t="s">
        <v>322</v>
      </c>
      <c r="K192" s="138">
        <v>115</v>
      </c>
      <c r="L192" s="220"/>
      <c r="M192" s="220"/>
      <c r="N192" s="220">
        <f t="shared" si="30"/>
        <v>0</v>
      </c>
      <c r="O192" s="220"/>
      <c r="P192" s="220"/>
      <c r="Q192" s="220"/>
      <c r="R192" s="139"/>
      <c r="T192" s="140" t="s">
        <v>5</v>
      </c>
      <c r="U192" s="38" t="s">
        <v>42</v>
      </c>
      <c r="V192" s="141">
        <v>0</v>
      </c>
      <c r="W192" s="141">
        <f t="shared" si="31"/>
        <v>0</v>
      </c>
      <c r="X192" s="141">
        <v>4.2999999999999999E-4</v>
      </c>
      <c r="Y192" s="141">
        <f t="shared" si="32"/>
        <v>4.9450000000000001E-2</v>
      </c>
      <c r="Z192" s="141">
        <v>0</v>
      </c>
      <c r="AA192" s="142">
        <f t="shared" si="33"/>
        <v>0</v>
      </c>
      <c r="AR192" s="19" t="s">
        <v>331</v>
      </c>
      <c r="AT192" s="19" t="s">
        <v>268</v>
      </c>
      <c r="AU192" s="19" t="s">
        <v>102</v>
      </c>
      <c r="AY192" s="19" t="s">
        <v>267</v>
      </c>
      <c r="BE192" s="143">
        <f t="shared" si="34"/>
        <v>0</v>
      </c>
      <c r="BF192" s="143">
        <f t="shared" si="35"/>
        <v>0</v>
      </c>
      <c r="BG192" s="143">
        <f t="shared" si="36"/>
        <v>0</v>
      </c>
      <c r="BH192" s="143">
        <f t="shared" si="37"/>
        <v>0</v>
      </c>
      <c r="BI192" s="143">
        <f t="shared" si="38"/>
        <v>0</v>
      </c>
      <c r="BJ192" s="19" t="s">
        <v>102</v>
      </c>
      <c r="BK192" s="143">
        <f t="shared" si="39"/>
        <v>0</v>
      </c>
      <c r="BL192" s="19" t="s">
        <v>331</v>
      </c>
      <c r="BM192" s="19" t="s">
        <v>757</v>
      </c>
    </row>
    <row r="193" spans="2:65" s="1" customFormat="1" ht="25.5" customHeight="1">
      <c r="B193" s="134"/>
      <c r="C193" s="135" t="s">
        <v>514</v>
      </c>
      <c r="D193" s="135" t="s">
        <v>268</v>
      </c>
      <c r="E193" s="136" t="s">
        <v>1453</v>
      </c>
      <c r="F193" s="219" t="s">
        <v>4228</v>
      </c>
      <c r="G193" s="219"/>
      <c r="H193" s="219"/>
      <c r="I193" s="219"/>
      <c r="J193" s="137" t="s">
        <v>322</v>
      </c>
      <c r="K193" s="138">
        <v>23</v>
      </c>
      <c r="L193" s="220"/>
      <c r="M193" s="220"/>
      <c r="N193" s="220">
        <f t="shared" si="30"/>
        <v>0</v>
      </c>
      <c r="O193" s="220"/>
      <c r="P193" s="220"/>
      <c r="Q193" s="220"/>
      <c r="R193" s="139"/>
      <c r="T193" s="140" t="s">
        <v>5</v>
      </c>
      <c r="U193" s="38" t="s">
        <v>42</v>
      </c>
      <c r="V193" s="141">
        <v>0</v>
      </c>
      <c r="W193" s="141">
        <f t="shared" si="31"/>
        <v>0</v>
      </c>
      <c r="X193" s="141">
        <v>5.9000000000000003E-4</v>
      </c>
      <c r="Y193" s="141">
        <f t="shared" si="32"/>
        <v>1.357E-2</v>
      </c>
      <c r="Z193" s="141">
        <v>0</v>
      </c>
      <c r="AA193" s="142">
        <f t="shared" si="33"/>
        <v>0</v>
      </c>
      <c r="AR193" s="19" t="s">
        <v>331</v>
      </c>
      <c r="AT193" s="19" t="s">
        <v>268</v>
      </c>
      <c r="AU193" s="19" t="s">
        <v>102</v>
      </c>
      <c r="AY193" s="19" t="s">
        <v>267</v>
      </c>
      <c r="BE193" s="143">
        <f t="shared" si="34"/>
        <v>0</v>
      </c>
      <c r="BF193" s="143">
        <f t="shared" si="35"/>
        <v>0</v>
      </c>
      <c r="BG193" s="143">
        <f t="shared" si="36"/>
        <v>0</v>
      </c>
      <c r="BH193" s="143">
        <f t="shared" si="37"/>
        <v>0</v>
      </c>
      <c r="BI193" s="143">
        <f t="shared" si="38"/>
        <v>0</v>
      </c>
      <c r="BJ193" s="19" t="s">
        <v>102</v>
      </c>
      <c r="BK193" s="143">
        <f t="shared" si="39"/>
        <v>0</v>
      </c>
      <c r="BL193" s="19" t="s">
        <v>331</v>
      </c>
      <c r="BM193" s="19" t="s">
        <v>766</v>
      </c>
    </row>
    <row r="194" spans="2:65" s="1" customFormat="1" ht="25.5" customHeight="1">
      <c r="B194" s="134"/>
      <c r="C194" s="135" t="s">
        <v>518</v>
      </c>
      <c r="D194" s="135" t="s">
        <v>268</v>
      </c>
      <c r="E194" s="136" t="s">
        <v>1454</v>
      </c>
      <c r="F194" s="219" t="s">
        <v>4229</v>
      </c>
      <c r="G194" s="219"/>
      <c r="H194" s="219"/>
      <c r="I194" s="219"/>
      <c r="J194" s="137" t="s">
        <v>322</v>
      </c>
      <c r="K194" s="138">
        <v>49</v>
      </c>
      <c r="L194" s="220"/>
      <c r="M194" s="220"/>
      <c r="N194" s="220">
        <f t="shared" si="30"/>
        <v>0</v>
      </c>
      <c r="O194" s="220"/>
      <c r="P194" s="220"/>
      <c r="Q194" s="220"/>
      <c r="R194" s="139"/>
      <c r="T194" s="140" t="s">
        <v>5</v>
      </c>
      <c r="U194" s="38" t="s">
        <v>42</v>
      </c>
      <c r="V194" s="141">
        <v>0</v>
      </c>
      <c r="W194" s="141">
        <f t="shared" si="31"/>
        <v>0</v>
      </c>
      <c r="X194" s="141">
        <v>1.1000000000000001E-3</v>
      </c>
      <c r="Y194" s="141">
        <f t="shared" si="32"/>
        <v>5.3900000000000003E-2</v>
      </c>
      <c r="Z194" s="141">
        <v>0</v>
      </c>
      <c r="AA194" s="142">
        <f t="shared" si="33"/>
        <v>0</v>
      </c>
      <c r="AR194" s="19" t="s">
        <v>331</v>
      </c>
      <c r="AT194" s="19" t="s">
        <v>268</v>
      </c>
      <c r="AU194" s="19" t="s">
        <v>102</v>
      </c>
      <c r="AY194" s="19" t="s">
        <v>267</v>
      </c>
      <c r="BE194" s="143">
        <f t="shared" si="34"/>
        <v>0</v>
      </c>
      <c r="BF194" s="143">
        <f t="shared" si="35"/>
        <v>0</v>
      </c>
      <c r="BG194" s="143">
        <f t="shared" si="36"/>
        <v>0</v>
      </c>
      <c r="BH194" s="143">
        <f t="shared" si="37"/>
        <v>0</v>
      </c>
      <c r="BI194" s="143">
        <f t="shared" si="38"/>
        <v>0</v>
      </c>
      <c r="BJ194" s="19" t="s">
        <v>102</v>
      </c>
      <c r="BK194" s="143">
        <f t="shared" si="39"/>
        <v>0</v>
      </c>
      <c r="BL194" s="19" t="s">
        <v>331</v>
      </c>
      <c r="BM194" s="19" t="s">
        <v>774</v>
      </c>
    </row>
    <row r="195" spans="2:65" s="1" customFormat="1" ht="25.5" customHeight="1">
      <c r="B195" s="134"/>
      <c r="C195" s="135" t="s">
        <v>522</v>
      </c>
      <c r="D195" s="135" t="s">
        <v>268</v>
      </c>
      <c r="E195" s="136" t="s">
        <v>1455</v>
      </c>
      <c r="F195" s="219" t="s">
        <v>1456</v>
      </c>
      <c r="G195" s="219"/>
      <c r="H195" s="219"/>
      <c r="I195" s="219"/>
      <c r="J195" s="137" t="s">
        <v>322</v>
      </c>
      <c r="K195" s="138">
        <v>20</v>
      </c>
      <c r="L195" s="220"/>
      <c r="M195" s="220"/>
      <c r="N195" s="220">
        <f t="shared" si="30"/>
        <v>0</v>
      </c>
      <c r="O195" s="220"/>
      <c r="P195" s="220"/>
      <c r="Q195" s="220"/>
      <c r="R195" s="139"/>
      <c r="T195" s="140" t="s">
        <v>5</v>
      </c>
      <c r="U195" s="38" t="s">
        <v>42</v>
      </c>
      <c r="V195" s="141">
        <v>0</v>
      </c>
      <c r="W195" s="141">
        <f t="shared" si="31"/>
        <v>0</v>
      </c>
      <c r="X195" s="141">
        <v>3.2000000000000003E-4</v>
      </c>
      <c r="Y195" s="141">
        <f t="shared" si="32"/>
        <v>6.4000000000000003E-3</v>
      </c>
      <c r="Z195" s="141">
        <v>0</v>
      </c>
      <c r="AA195" s="142">
        <f t="shared" si="33"/>
        <v>0</v>
      </c>
      <c r="AR195" s="19" t="s">
        <v>331</v>
      </c>
      <c r="AT195" s="19" t="s">
        <v>268</v>
      </c>
      <c r="AU195" s="19" t="s">
        <v>102</v>
      </c>
      <c r="AY195" s="19" t="s">
        <v>267</v>
      </c>
      <c r="BE195" s="143">
        <f t="shared" si="34"/>
        <v>0</v>
      </c>
      <c r="BF195" s="143">
        <f t="shared" si="35"/>
        <v>0</v>
      </c>
      <c r="BG195" s="143">
        <f t="shared" si="36"/>
        <v>0</v>
      </c>
      <c r="BH195" s="143">
        <f t="shared" si="37"/>
        <v>0</v>
      </c>
      <c r="BI195" s="143">
        <f t="shared" si="38"/>
        <v>0</v>
      </c>
      <c r="BJ195" s="19" t="s">
        <v>102</v>
      </c>
      <c r="BK195" s="143">
        <f t="shared" si="39"/>
        <v>0</v>
      </c>
      <c r="BL195" s="19" t="s">
        <v>331</v>
      </c>
      <c r="BM195" s="19" t="s">
        <v>782</v>
      </c>
    </row>
    <row r="196" spans="2:65" s="1" customFormat="1" ht="38.25" customHeight="1">
      <c r="B196" s="134"/>
      <c r="C196" s="135" t="s">
        <v>526</v>
      </c>
      <c r="D196" s="135" t="s">
        <v>268</v>
      </c>
      <c r="E196" s="136" t="s">
        <v>1457</v>
      </c>
      <c r="F196" s="219" t="s">
        <v>1458</v>
      </c>
      <c r="G196" s="219"/>
      <c r="H196" s="219"/>
      <c r="I196" s="219"/>
      <c r="J196" s="137" t="s">
        <v>374</v>
      </c>
      <c r="K196" s="138">
        <v>98</v>
      </c>
      <c r="L196" s="220"/>
      <c r="M196" s="220"/>
      <c r="N196" s="220">
        <f t="shared" si="30"/>
        <v>0</v>
      </c>
      <c r="O196" s="220"/>
      <c r="P196" s="220"/>
      <c r="Q196" s="220"/>
      <c r="R196" s="139"/>
      <c r="T196" s="140" t="s">
        <v>5</v>
      </c>
      <c r="U196" s="38" t="s">
        <v>42</v>
      </c>
      <c r="V196" s="141">
        <v>0</v>
      </c>
      <c r="W196" s="141">
        <f t="shared" si="31"/>
        <v>0</v>
      </c>
      <c r="X196" s="141">
        <v>0</v>
      </c>
      <c r="Y196" s="141">
        <f t="shared" si="32"/>
        <v>0</v>
      </c>
      <c r="Z196" s="141">
        <v>0</v>
      </c>
      <c r="AA196" s="142">
        <f t="shared" si="33"/>
        <v>0</v>
      </c>
      <c r="AR196" s="19" t="s">
        <v>331</v>
      </c>
      <c r="AT196" s="19" t="s">
        <v>268</v>
      </c>
      <c r="AU196" s="19" t="s">
        <v>102</v>
      </c>
      <c r="AY196" s="19" t="s">
        <v>267</v>
      </c>
      <c r="BE196" s="143">
        <f t="shared" si="34"/>
        <v>0</v>
      </c>
      <c r="BF196" s="143">
        <f t="shared" si="35"/>
        <v>0</v>
      </c>
      <c r="BG196" s="143">
        <f t="shared" si="36"/>
        <v>0</v>
      </c>
      <c r="BH196" s="143">
        <f t="shared" si="37"/>
        <v>0</v>
      </c>
      <c r="BI196" s="143">
        <f t="shared" si="38"/>
        <v>0</v>
      </c>
      <c r="BJ196" s="19" t="s">
        <v>102</v>
      </c>
      <c r="BK196" s="143">
        <f t="shared" si="39"/>
        <v>0</v>
      </c>
      <c r="BL196" s="19" t="s">
        <v>331</v>
      </c>
      <c r="BM196" s="19" t="s">
        <v>791</v>
      </c>
    </row>
    <row r="197" spans="2:65" s="1" customFormat="1" ht="38.25" customHeight="1">
      <c r="B197" s="134"/>
      <c r="C197" s="135" t="s">
        <v>530</v>
      </c>
      <c r="D197" s="135" t="s">
        <v>268</v>
      </c>
      <c r="E197" s="136" t="s">
        <v>1459</v>
      </c>
      <c r="F197" s="219" t="s">
        <v>1460</v>
      </c>
      <c r="G197" s="219"/>
      <c r="H197" s="219"/>
      <c r="I197" s="219"/>
      <c r="J197" s="137" t="s">
        <v>374</v>
      </c>
      <c r="K197" s="138">
        <v>42</v>
      </c>
      <c r="L197" s="220"/>
      <c r="M197" s="220"/>
      <c r="N197" s="220">
        <f t="shared" si="30"/>
        <v>0</v>
      </c>
      <c r="O197" s="220"/>
      <c r="P197" s="220"/>
      <c r="Q197" s="220"/>
      <c r="R197" s="139"/>
      <c r="T197" s="140" t="s">
        <v>5</v>
      </c>
      <c r="U197" s="38" t="s">
        <v>42</v>
      </c>
      <c r="V197" s="141">
        <v>0</v>
      </c>
      <c r="W197" s="141">
        <f t="shared" si="31"/>
        <v>0</v>
      </c>
      <c r="X197" s="141">
        <v>0</v>
      </c>
      <c r="Y197" s="141">
        <f t="shared" si="32"/>
        <v>0</v>
      </c>
      <c r="Z197" s="141">
        <v>0</v>
      </c>
      <c r="AA197" s="142">
        <f t="shared" si="33"/>
        <v>0</v>
      </c>
      <c r="AR197" s="19" t="s">
        <v>331</v>
      </c>
      <c r="AT197" s="19" t="s">
        <v>268</v>
      </c>
      <c r="AU197" s="19" t="s">
        <v>102</v>
      </c>
      <c r="AY197" s="19" t="s">
        <v>267</v>
      </c>
      <c r="BE197" s="143">
        <f t="shared" si="34"/>
        <v>0</v>
      </c>
      <c r="BF197" s="143">
        <f t="shared" si="35"/>
        <v>0</v>
      </c>
      <c r="BG197" s="143">
        <f t="shared" si="36"/>
        <v>0</v>
      </c>
      <c r="BH197" s="143">
        <f t="shared" si="37"/>
        <v>0</v>
      </c>
      <c r="BI197" s="143">
        <f t="shared" si="38"/>
        <v>0</v>
      </c>
      <c r="BJ197" s="19" t="s">
        <v>102</v>
      </c>
      <c r="BK197" s="143">
        <f t="shared" si="39"/>
        <v>0</v>
      </c>
      <c r="BL197" s="19" t="s">
        <v>331</v>
      </c>
      <c r="BM197" s="19" t="s">
        <v>799</v>
      </c>
    </row>
    <row r="198" spans="2:65" s="1" customFormat="1" ht="38.25" customHeight="1">
      <c r="B198" s="134"/>
      <c r="C198" s="135" t="s">
        <v>534</v>
      </c>
      <c r="D198" s="135" t="s">
        <v>268</v>
      </c>
      <c r="E198" s="136" t="s">
        <v>1461</v>
      </c>
      <c r="F198" s="219" t="s">
        <v>1462</v>
      </c>
      <c r="G198" s="219"/>
      <c r="H198" s="219"/>
      <c r="I198" s="219"/>
      <c r="J198" s="137" t="s">
        <v>374</v>
      </c>
      <c r="K198" s="138">
        <v>2</v>
      </c>
      <c r="L198" s="220"/>
      <c r="M198" s="220"/>
      <c r="N198" s="220">
        <f t="shared" si="30"/>
        <v>0</v>
      </c>
      <c r="O198" s="220"/>
      <c r="P198" s="220"/>
      <c r="Q198" s="220"/>
      <c r="R198" s="139"/>
      <c r="T198" s="140" t="s">
        <v>5</v>
      </c>
      <c r="U198" s="38" t="s">
        <v>42</v>
      </c>
      <c r="V198" s="141">
        <v>0</v>
      </c>
      <c r="W198" s="141">
        <f t="shared" si="31"/>
        <v>0</v>
      </c>
      <c r="X198" s="141">
        <v>1E-4</v>
      </c>
      <c r="Y198" s="141">
        <f t="shared" si="32"/>
        <v>2.0000000000000001E-4</v>
      </c>
      <c r="Z198" s="141">
        <v>0</v>
      </c>
      <c r="AA198" s="142">
        <f t="shared" si="33"/>
        <v>0</v>
      </c>
      <c r="AR198" s="19" t="s">
        <v>331</v>
      </c>
      <c r="AT198" s="19" t="s">
        <v>268</v>
      </c>
      <c r="AU198" s="19" t="s">
        <v>102</v>
      </c>
      <c r="AY198" s="19" t="s">
        <v>267</v>
      </c>
      <c r="BE198" s="143">
        <f t="shared" si="34"/>
        <v>0</v>
      </c>
      <c r="BF198" s="143">
        <f t="shared" si="35"/>
        <v>0</v>
      </c>
      <c r="BG198" s="143">
        <f t="shared" si="36"/>
        <v>0</v>
      </c>
      <c r="BH198" s="143">
        <f t="shared" si="37"/>
        <v>0</v>
      </c>
      <c r="BI198" s="143">
        <f t="shared" si="38"/>
        <v>0</v>
      </c>
      <c r="BJ198" s="19" t="s">
        <v>102</v>
      </c>
      <c r="BK198" s="143">
        <f t="shared" si="39"/>
        <v>0</v>
      </c>
      <c r="BL198" s="19" t="s">
        <v>331</v>
      </c>
      <c r="BM198" s="19" t="s">
        <v>807</v>
      </c>
    </row>
    <row r="199" spans="2:65" s="1" customFormat="1" ht="63.75" customHeight="1">
      <c r="B199" s="134"/>
      <c r="C199" s="144" t="s">
        <v>538</v>
      </c>
      <c r="D199" s="144" t="s">
        <v>315</v>
      </c>
      <c r="E199" s="145" t="s">
        <v>1463</v>
      </c>
      <c r="F199" s="221" t="s">
        <v>1464</v>
      </c>
      <c r="G199" s="221"/>
      <c r="H199" s="221"/>
      <c r="I199" s="221"/>
      <c r="J199" s="146" t="s">
        <v>374</v>
      </c>
      <c r="K199" s="147">
        <v>2</v>
      </c>
      <c r="L199" s="222"/>
      <c r="M199" s="222"/>
      <c r="N199" s="222">
        <f t="shared" si="30"/>
        <v>0</v>
      </c>
      <c r="O199" s="220"/>
      <c r="P199" s="220"/>
      <c r="Q199" s="220"/>
      <c r="R199" s="139"/>
      <c r="T199" s="140" t="s">
        <v>5</v>
      </c>
      <c r="U199" s="38" t="s">
        <v>42</v>
      </c>
      <c r="V199" s="141">
        <v>0</v>
      </c>
      <c r="W199" s="141">
        <f t="shared" si="31"/>
        <v>0</v>
      </c>
      <c r="X199" s="141">
        <v>2.3999999999999998E-3</v>
      </c>
      <c r="Y199" s="141">
        <f t="shared" si="32"/>
        <v>4.7999999999999996E-3</v>
      </c>
      <c r="Z199" s="141">
        <v>0</v>
      </c>
      <c r="AA199" s="142">
        <f t="shared" si="33"/>
        <v>0</v>
      </c>
      <c r="AR199" s="19" t="s">
        <v>392</v>
      </c>
      <c r="AT199" s="19" t="s">
        <v>315</v>
      </c>
      <c r="AU199" s="19" t="s">
        <v>102</v>
      </c>
      <c r="AY199" s="19" t="s">
        <v>267</v>
      </c>
      <c r="BE199" s="143">
        <f t="shared" si="34"/>
        <v>0</v>
      </c>
      <c r="BF199" s="143">
        <f t="shared" si="35"/>
        <v>0</v>
      </c>
      <c r="BG199" s="143">
        <f t="shared" si="36"/>
        <v>0</v>
      </c>
      <c r="BH199" s="143">
        <f t="shared" si="37"/>
        <v>0</v>
      </c>
      <c r="BI199" s="143">
        <f t="shared" si="38"/>
        <v>0</v>
      </c>
      <c r="BJ199" s="19" t="s">
        <v>102</v>
      </c>
      <c r="BK199" s="143">
        <f t="shared" si="39"/>
        <v>0</v>
      </c>
      <c r="BL199" s="19" t="s">
        <v>331</v>
      </c>
      <c r="BM199" s="19" t="s">
        <v>815</v>
      </c>
    </row>
    <row r="200" spans="2:65" s="1" customFormat="1" ht="25.5" customHeight="1">
      <c r="B200" s="134"/>
      <c r="C200" s="135" t="s">
        <v>542</v>
      </c>
      <c r="D200" s="135" t="s">
        <v>268</v>
      </c>
      <c r="E200" s="136" t="s">
        <v>1465</v>
      </c>
      <c r="F200" s="219" t="s">
        <v>1466</v>
      </c>
      <c r="G200" s="219"/>
      <c r="H200" s="219"/>
      <c r="I200" s="219"/>
      <c r="J200" s="137" t="s">
        <v>374</v>
      </c>
      <c r="K200" s="138">
        <v>4</v>
      </c>
      <c r="L200" s="220"/>
      <c r="M200" s="220"/>
      <c r="N200" s="220">
        <f t="shared" si="30"/>
        <v>0</v>
      </c>
      <c r="O200" s="220"/>
      <c r="P200" s="220"/>
      <c r="Q200" s="220"/>
      <c r="R200" s="139"/>
      <c r="T200" s="140" t="s">
        <v>5</v>
      </c>
      <c r="U200" s="38" t="s">
        <v>42</v>
      </c>
      <c r="V200" s="141">
        <v>0</v>
      </c>
      <c r="W200" s="141">
        <f t="shared" si="31"/>
        <v>0</v>
      </c>
      <c r="X200" s="141">
        <v>2.1219999999999999E-2</v>
      </c>
      <c r="Y200" s="141">
        <f t="shared" si="32"/>
        <v>8.4879999999999997E-2</v>
      </c>
      <c r="Z200" s="141">
        <v>0</v>
      </c>
      <c r="AA200" s="142">
        <f t="shared" si="33"/>
        <v>0</v>
      </c>
      <c r="AR200" s="19" t="s">
        <v>331</v>
      </c>
      <c r="AT200" s="19" t="s">
        <v>268</v>
      </c>
      <c r="AU200" s="19" t="s">
        <v>102</v>
      </c>
      <c r="AY200" s="19" t="s">
        <v>267</v>
      </c>
      <c r="BE200" s="143">
        <f t="shared" si="34"/>
        <v>0</v>
      </c>
      <c r="BF200" s="143">
        <f t="shared" si="35"/>
        <v>0</v>
      </c>
      <c r="BG200" s="143">
        <f t="shared" si="36"/>
        <v>0</v>
      </c>
      <c r="BH200" s="143">
        <f t="shared" si="37"/>
        <v>0</v>
      </c>
      <c r="BI200" s="143">
        <f t="shared" si="38"/>
        <v>0</v>
      </c>
      <c r="BJ200" s="19" t="s">
        <v>102</v>
      </c>
      <c r="BK200" s="143">
        <f t="shared" si="39"/>
        <v>0</v>
      </c>
      <c r="BL200" s="19" t="s">
        <v>331</v>
      </c>
      <c r="BM200" s="19" t="s">
        <v>821</v>
      </c>
    </row>
    <row r="201" spans="2:65" s="1" customFormat="1" ht="25.5" customHeight="1">
      <c r="B201" s="134"/>
      <c r="C201" s="135" t="s">
        <v>546</v>
      </c>
      <c r="D201" s="135" t="s">
        <v>268</v>
      </c>
      <c r="E201" s="136" t="s">
        <v>1467</v>
      </c>
      <c r="F201" s="219" t="s">
        <v>1468</v>
      </c>
      <c r="G201" s="219"/>
      <c r="H201" s="219"/>
      <c r="I201" s="219"/>
      <c r="J201" s="137" t="s">
        <v>374</v>
      </c>
      <c r="K201" s="138">
        <v>4</v>
      </c>
      <c r="L201" s="220"/>
      <c r="M201" s="220"/>
      <c r="N201" s="220">
        <f t="shared" si="30"/>
        <v>0</v>
      </c>
      <c r="O201" s="220"/>
      <c r="P201" s="220"/>
      <c r="Q201" s="220"/>
      <c r="R201" s="139"/>
      <c r="T201" s="140" t="s">
        <v>5</v>
      </c>
      <c r="U201" s="38" t="s">
        <v>42</v>
      </c>
      <c r="V201" s="141">
        <v>0</v>
      </c>
      <c r="W201" s="141">
        <f t="shared" si="31"/>
        <v>0</v>
      </c>
      <c r="X201" s="141">
        <v>0</v>
      </c>
      <c r="Y201" s="141">
        <f t="shared" si="32"/>
        <v>0</v>
      </c>
      <c r="Z201" s="141">
        <v>0</v>
      </c>
      <c r="AA201" s="142">
        <f t="shared" si="33"/>
        <v>0</v>
      </c>
      <c r="AR201" s="19" t="s">
        <v>331</v>
      </c>
      <c r="AT201" s="19" t="s">
        <v>268</v>
      </c>
      <c r="AU201" s="19" t="s">
        <v>102</v>
      </c>
      <c r="AY201" s="19" t="s">
        <v>267</v>
      </c>
      <c r="BE201" s="143">
        <f t="shared" si="34"/>
        <v>0</v>
      </c>
      <c r="BF201" s="143">
        <f t="shared" si="35"/>
        <v>0</v>
      </c>
      <c r="BG201" s="143">
        <f t="shared" si="36"/>
        <v>0</v>
      </c>
      <c r="BH201" s="143">
        <f t="shared" si="37"/>
        <v>0</v>
      </c>
      <c r="BI201" s="143">
        <f t="shared" si="38"/>
        <v>0</v>
      </c>
      <c r="BJ201" s="19" t="s">
        <v>102</v>
      </c>
      <c r="BK201" s="143">
        <f t="shared" si="39"/>
        <v>0</v>
      </c>
      <c r="BL201" s="19" t="s">
        <v>331</v>
      </c>
      <c r="BM201" s="19" t="s">
        <v>829</v>
      </c>
    </row>
    <row r="202" spans="2:65" s="1" customFormat="1" ht="25.5" customHeight="1">
      <c r="B202" s="134"/>
      <c r="C202" s="135" t="s">
        <v>550</v>
      </c>
      <c r="D202" s="135" t="s">
        <v>268</v>
      </c>
      <c r="E202" s="136" t="s">
        <v>1469</v>
      </c>
      <c r="F202" s="219" t="s">
        <v>1470</v>
      </c>
      <c r="G202" s="219"/>
      <c r="H202" s="219"/>
      <c r="I202" s="219"/>
      <c r="J202" s="137" t="s">
        <v>374</v>
      </c>
      <c r="K202" s="138">
        <v>10</v>
      </c>
      <c r="L202" s="220"/>
      <c r="M202" s="220"/>
      <c r="N202" s="220">
        <f t="shared" si="30"/>
        <v>0</v>
      </c>
      <c r="O202" s="220"/>
      <c r="P202" s="220"/>
      <c r="Q202" s="220"/>
      <c r="R202" s="139"/>
      <c r="T202" s="140" t="s">
        <v>5</v>
      </c>
      <c r="U202" s="38" t="s">
        <v>42</v>
      </c>
      <c r="V202" s="141">
        <v>0</v>
      </c>
      <c r="W202" s="141">
        <f t="shared" si="31"/>
        <v>0</v>
      </c>
      <c r="X202" s="141">
        <v>2.9999999999999997E-4</v>
      </c>
      <c r="Y202" s="141">
        <f t="shared" si="32"/>
        <v>2.9999999999999996E-3</v>
      </c>
      <c r="Z202" s="141">
        <v>0</v>
      </c>
      <c r="AA202" s="142">
        <f t="shared" si="33"/>
        <v>0</v>
      </c>
      <c r="AR202" s="19" t="s">
        <v>331</v>
      </c>
      <c r="AT202" s="19" t="s">
        <v>268</v>
      </c>
      <c r="AU202" s="19" t="s">
        <v>102</v>
      </c>
      <c r="AY202" s="19" t="s">
        <v>267</v>
      </c>
      <c r="BE202" s="143">
        <f t="shared" si="34"/>
        <v>0</v>
      </c>
      <c r="BF202" s="143">
        <f t="shared" si="35"/>
        <v>0</v>
      </c>
      <c r="BG202" s="143">
        <f t="shared" si="36"/>
        <v>0</v>
      </c>
      <c r="BH202" s="143">
        <f t="shared" si="37"/>
        <v>0</v>
      </c>
      <c r="BI202" s="143">
        <f t="shared" si="38"/>
        <v>0</v>
      </c>
      <c r="BJ202" s="19" t="s">
        <v>102</v>
      </c>
      <c r="BK202" s="143">
        <f t="shared" si="39"/>
        <v>0</v>
      </c>
      <c r="BL202" s="19" t="s">
        <v>331</v>
      </c>
      <c r="BM202" s="19" t="s">
        <v>837</v>
      </c>
    </row>
    <row r="203" spans="2:65" s="1" customFormat="1" ht="25.5" customHeight="1">
      <c r="B203" s="134"/>
      <c r="C203" s="135" t="s">
        <v>554</v>
      </c>
      <c r="D203" s="135" t="s">
        <v>268</v>
      </c>
      <c r="E203" s="136" t="s">
        <v>1471</v>
      </c>
      <c r="F203" s="219" t="s">
        <v>1472</v>
      </c>
      <c r="G203" s="219"/>
      <c r="H203" s="219"/>
      <c r="I203" s="219"/>
      <c r="J203" s="137" t="s">
        <v>374</v>
      </c>
      <c r="K203" s="138">
        <v>3</v>
      </c>
      <c r="L203" s="220"/>
      <c r="M203" s="220"/>
      <c r="N203" s="220">
        <f t="shared" si="30"/>
        <v>0</v>
      </c>
      <c r="O203" s="220"/>
      <c r="P203" s="220"/>
      <c r="Q203" s="220"/>
      <c r="R203" s="139"/>
      <c r="T203" s="140" t="s">
        <v>5</v>
      </c>
      <c r="U203" s="38" t="s">
        <v>42</v>
      </c>
      <c r="V203" s="141">
        <v>0</v>
      </c>
      <c r="W203" s="141">
        <f t="shared" si="31"/>
        <v>0</v>
      </c>
      <c r="X203" s="141">
        <v>3.0000000000000001E-5</v>
      </c>
      <c r="Y203" s="141">
        <f t="shared" si="32"/>
        <v>9.0000000000000006E-5</v>
      </c>
      <c r="Z203" s="141">
        <v>0</v>
      </c>
      <c r="AA203" s="142">
        <f t="shared" si="33"/>
        <v>0</v>
      </c>
      <c r="AR203" s="19" t="s">
        <v>331</v>
      </c>
      <c r="AT203" s="19" t="s">
        <v>268</v>
      </c>
      <c r="AU203" s="19" t="s">
        <v>102</v>
      </c>
      <c r="AY203" s="19" t="s">
        <v>267</v>
      </c>
      <c r="BE203" s="143">
        <f t="shared" si="34"/>
        <v>0</v>
      </c>
      <c r="BF203" s="143">
        <f t="shared" si="35"/>
        <v>0</v>
      </c>
      <c r="BG203" s="143">
        <f t="shared" si="36"/>
        <v>0</v>
      </c>
      <c r="BH203" s="143">
        <f t="shared" si="37"/>
        <v>0</v>
      </c>
      <c r="BI203" s="143">
        <f t="shared" si="38"/>
        <v>0</v>
      </c>
      <c r="BJ203" s="19" t="s">
        <v>102</v>
      </c>
      <c r="BK203" s="143">
        <f t="shared" si="39"/>
        <v>0</v>
      </c>
      <c r="BL203" s="19" t="s">
        <v>331</v>
      </c>
      <c r="BM203" s="19" t="s">
        <v>845</v>
      </c>
    </row>
    <row r="204" spans="2:65" s="1" customFormat="1" ht="51" customHeight="1">
      <c r="B204" s="134"/>
      <c r="C204" s="144" t="s">
        <v>558</v>
      </c>
      <c r="D204" s="144" t="s">
        <v>315</v>
      </c>
      <c r="E204" s="145" t="s">
        <v>1473</v>
      </c>
      <c r="F204" s="221" t="s">
        <v>1474</v>
      </c>
      <c r="G204" s="221"/>
      <c r="H204" s="221"/>
      <c r="I204" s="221"/>
      <c r="J204" s="146" t="s">
        <v>374</v>
      </c>
      <c r="K204" s="147">
        <v>3</v>
      </c>
      <c r="L204" s="222"/>
      <c r="M204" s="222"/>
      <c r="N204" s="222">
        <f t="shared" si="30"/>
        <v>0</v>
      </c>
      <c r="O204" s="220"/>
      <c r="P204" s="220"/>
      <c r="Q204" s="220"/>
      <c r="R204" s="139"/>
      <c r="T204" s="140" t="s">
        <v>5</v>
      </c>
      <c r="U204" s="38" t="s">
        <v>42</v>
      </c>
      <c r="V204" s="141">
        <v>0</v>
      </c>
      <c r="W204" s="141">
        <f t="shared" si="31"/>
        <v>0</v>
      </c>
      <c r="X204" s="141">
        <v>4.8000000000000001E-4</v>
      </c>
      <c r="Y204" s="141">
        <f t="shared" si="32"/>
        <v>1.4400000000000001E-3</v>
      </c>
      <c r="Z204" s="141">
        <v>0</v>
      </c>
      <c r="AA204" s="142">
        <f t="shared" si="33"/>
        <v>0</v>
      </c>
      <c r="AR204" s="19" t="s">
        <v>392</v>
      </c>
      <c r="AT204" s="19" t="s">
        <v>315</v>
      </c>
      <c r="AU204" s="19" t="s">
        <v>102</v>
      </c>
      <c r="AY204" s="19" t="s">
        <v>267</v>
      </c>
      <c r="BE204" s="143">
        <f t="shared" si="34"/>
        <v>0</v>
      </c>
      <c r="BF204" s="143">
        <f t="shared" si="35"/>
        <v>0</v>
      </c>
      <c r="BG204" s="143">
        <f t="shared" si="36"/>
        <v>0</v>
      </c>
      <c r="BH204" s="143">
        <f t="shared" si="37"/>
        <v>0</v>
      </c>
      <c r="BI204" s="143">
        <f t="shared" si="38"/>
        <v>0</v>
      </c>
      <c r="BJ204" s="19" t="s">
        <v>102</v>
      </c>
      <c r="BK204" s="143">
        <f t="shared" si="39"/>
        <v>0</v>
      </c>
      <c r="BL204" s="19" t="s">
        <v>331</v>
      </c>
      <c r="BM204" s="19" t="s">
        <v>853</v>
      </c>
    </row>
    <row r="205" spans="2:65" s="1" customFormat="1" ht="25.5" customHeight="1">
      <c r="B205" s="134"/>
      <c r="C205" s="135" t="s">
        <v>562</v>
      </c>
      <c r="D205" s="135" t="s">
        <v>268</v>
      </c>
      <c r="E205" s="136" t="s">
        <v>1475</v>
      </c>
      <c r="F205" s="219" t="s">
        <v>1476</v>
      </c>
      <c r="G205" s="219"/>
      <c r="H205" s="219"/>
      <c r="I205" s="219"/>
      <c r="J205" s="137" t="s">
        <v>322</v>
      </c>
      <c r="K205" s="138">
        <v>419</v>
      </c>
      <c r="L205" s="220"/>
      <c r="M205" s="220"/>
      <c r="N205" s="220">
        <f t="shared" si="30"/>
        <v>0</v>
      </c>
      <c r="O205" s="220"/>
      <c r="P205" s="220"/>
      <c r="Q205" s="220"/>
      <c r="R205" s="139"/>
      <c r="T205" s="140" t="s">
        <v>5</v>
      </c>
      <c r="U205" s="38" t="s">
        <v>42</v>
      </c>
      <c r="V205" s="141">
        <v>0</v>
      </c>
      <c r="W205" s="141">
        <f t="shared" si="31"/>
        <v>0</v>
      </c>
      <c r="X205" s="141">
        <v>0</v>
      </c>
      <c r="Y205" s="141">
        <f t="shared" si="32"/>
        <v>0</v>
      </c>
      <c r="Z205" s="141">
        <v>0</v>
      </c>
      <c r="AA205" s="142">
        <f t="shared" si="33"/>
        <v>0</v>
      </c>
      <c r="AR205" s="19" t="s">
        <v>331</v>
      </c>
      <c r="AT205" s="19" t="s">
        <v>268</v>
      </c>
      <c r="AU205" s="19" t="s">
        <v>102</v>
      </c>
      <c r="AY205" s="19" t="s">
        <v>267</v>
      </c>
      <c r="BE205" s="143">
        <f t="shared" si="34"/>
        <v>0</v>
      </c>
      <c r="BF205" s="143">
        <f t="shared" si="35"/>
        <v>0</v>
      </c>
      <c r="BG205" s="143">
        <f t="shared" si="36"/>
        <v>0</v>
      </c>
      <c r="BH205" s="143">
        <f t="shared" si="37"/>
        <v>0</v>
      </c>
      <c r="BI205" s="143">
        <f t="shared" si="38"/>
        <v>0</v>
      </c>
      <c r="BJ205" s="19" t="s">
        <v>102</v>
      </c>
      <c r="BK205" s="143">
        <f t="shared" si="39"/>
        <v>0</v>
      </c>
      <c r="BL205" s="19" t="s">
        <v>331</v>
      </c>
      <c r="BM205" s="19" t="s">
        <v>861</v>
      </c>
    </row>
    <row r="206" spans="2:65" s="1" customFormat="1" ht="38.25" customHeight="1">
      <c r="B206" s="134"/>
      <c r="C206" s="135" t="s">
        <v>566</v>
      </c>
      <c r="D206" s="135" t="s">
        <v>268</v>
      </c>
      <c r="E206" s="136" t="s">
        <v>1477</v>
      </c>
      <c r="F206" s="219" t="s">
        <v>1478</v>
      </c>
      <c r="G206" s="219"/>
      <c r="H206" s="219"/>
      <c r="I206" s="219"/>
      <c r="J206" s="137" t="s">
        <v>304</v>
      </c>
      <c r="K206" s="138">
        <v>0.56999999999999995</v>
      </c>
      <c r="L206" s="220"/>
      <c r="M206" s="220"/>
      <c r="N206" s="220">
        <f t="shared" si="30"/>
        <v>0</v>
      </c>
      <c r="O206" s="220"/>
      <c r="P206" s="220"/>
      <c r="Q206" s="220"/>
      <c r="R206" s="139"/>
      <c r="T206" s="140" t="s">
        <v>5</v>
      </c>
      <c r="U206" s="38" t="s">
        <v>42</v>
      </c>
      <c r="V206" s="141">
        <v>0</v>
      </c>
      <c r="W206" s="141">
        <f t="shared" si="31"/>
        <v>0</v>
      </c>
      <c r="X206" s="141">
        <v>0</v>
      </c>
      <c r="Y206" s="141">
        <f t="shared" si="32"/>
        <v>0</v>
      </c>
      <c r="Z206" s="141">
        <v>0</v>
      </c>
      <c r="AA206" s="142">
        <f t="shared" si="33"/>
        <v>0</v>
      </c>
      <c r="AR206" s="19" t="s">
        <v>331</v>
      </c>
      <c r="AT206" s="19" t="s">
        <v>268</v>
      </c>
      <c r="AU206" s="19" t="s">
        <v>102</v>
      </c>
      <c r="AY206" s="19" t="s">
        <v>267</v>
      </c>
      <c r="BE206" s="143">
        <f t="shared" si="34"/>
        <v>0</v>
      </c>
      <c r="BF206" s="143">
        <f t="shared" si="35"/>
        <v>0</v>
      </c>
      <c r="BG206" s="143">
        <f t="shared" si="36"/>
        <v>0</v>
      </c>
      <c r="BH206" s="143">
        <f t="shared" si="37"/>
        <v>0</v>
      </c>
      <c r="BI206" s="143">
        <f t="shared" si="38"/>
        <v>0</v>
      </c>
      <c r="BJ206" s="19" t="s">
        <v>102</v>
      </c>
      <c r="BK206" s="143">
        <f t="shared" si="39"/>
        <v>0</v>
      </c>
      <c r="BL206" s="19" t="s">
        <v>331</v>
      </c>
      <c r="BM206" s="19" t="s">
        <v>869</v>
      </c>
    </row>
    <row r="207" spans="2:65" s="1" customFormat="1" ht="25.5" customHeight="1">
      <c r="B207" s="134"/>
      <c r="C207" s="135" t="s">
        <v>570</v>
      </c>
      <c r="D207" s="135" t="s">
        <v>268</v>
      </c>
      <c r="E207" s="136" t="s">
        <v>1479</v>
      </c>
      <c r="F207" s="219" t="s">
        <v>1480</v>
      </c>
      <c r="G207" s="219"/>
      <c r="H207" s="219"/>
      <c r="I207" s="219"/>
      <c r="J207" s="137" t="s">
        <v>785</v>
      </c>
      <c r="K207" s="138">
        <v>154.02799999999999</v>
      </c>
      <c r="L207" s="220"/>
      <c r="M207" s="220"/>
      <c r="N207" s="220">
        <f t="shared" si="30"/>
        <v>0</v>
      </c>
      <c r="O207" s="220"/>
      <c r="P207" s="220"/>
      <c r="Q207" s="220"/>
      <c r="R207" s="139"/>
      <c r="T207" s="140" t="s">
        <v>5</v>
      </c>
      <c r="U207" s="38" t="s">
        <v>42</v>
      </c>
      <c r="V207" s="141">
        <v>0</v>
      </c>
      <c r="W207" s="141">
        <f t="shared" si="31"/>
        <v>0</v>
      </c>
      <c r="X207" s="141">
        <v>0</v>
      </c>
      <c r="Y207" s="141">
        <f t="shared" si="32"/>
        <v>0</v>
      </c>
      <c r="Z207" s="141">
        <v>0</v>
      </c>
      <c r="AA207" s="142">
        <f t="shared" si="33"/>
        <v>0</v>
      </c>
      <c r="AR207" s="19" t="s">
        <v>331</v>
      </c>
      <c r="AT207" s="19" t="s">
        <v>268</v>
      </c>
      <c r="AU207" s="19" t="s">
        <v>102</v>
      </c>
      <c r="AY207" s="19" t="s">
        <v>267</v>
      </c>
      <c r="BE207" s="143">
        <f t="shared" si="34"/>
        <v>0</v>
      </c>
      <c r="BF207" s="143">
        <f t="shared" si="35"/>
        <v>0</v>
      </c>
      <c r="BG207" s="143">
        <f t="shared" si="36"/>
        <v>0</v>
      </c>
      <c r="BH207" s="143">
        <f t="shared" si="37"/>
        <v>0</v>
      </c>
      <c r="BI207" s="143">
        <f t="shared" si="38"/>
        <v>0</v>
      </c>
      <c r="BJ207" s="19" t="s">
        <v>102</v>
      </c>
      <c r="BK207" s="143">
        <f t="shared" si="39"/>
        <v>0</v>
      </c>
      <c r="BL207" s="19" t="s">
        <v>331</v>
      </c>
      <c r="BM207" s="19" t="s">
        <v>877</v>
      </c>
    </row>
    <row r="208" spans="2:65" s="10" customFormat="1" ht="29.85" customHeight="1">
      <c r="B208" s="124"/>
      <c r="D208" s="133" t="s">
        <v>1332</v>
      </c>
      <c r="E208" s="133"/>
      <c r="F208" s="133"/>
      <c r="G208" s="133"/>
      <c r="H208" s="133"/>
      <c r="I208" s="133"/>
      <c r="J208" s="133"/>
      <c r="K208" s="133"/>
      <c r="L208" s="133"/>
      <c r="M208" s="133"/>
      <c r="N208" s="208">
        <f>BK208</f>
        <v>0</v>
      </c>
      <c r="O208" s="209"/>
      <c r="P208" s="209"/>
      <c r="Q208" s="209"/>
      <c r="R208" s="126"/>
      <c r="T208" s="127"/>
      <c r="W208" s="128">
        <f>SUM(W209:W259)</f>
        <v>0</v>
      </c>
      <c r="Y208" s="128">
        <f>SUM(Y209:Y259)</f>
        <v>1.0922000000000001</v>
      </c>
      <c r="AA208" s="129">
        <f>SUM(AA209:AA259)</f>
        <v>0</v>
      </c>
      <c r="AR208" s="130" t="s">
        <v>102</v>
      </c>
      <c r="AT208" s="131" t="s">
        <v>74</v>
      </c>
      <c r="AU208" s="131" t="s">
        <v>83</v>
      </c>
      <c r="AY208" s="130" t="s">
        <v>267</v>
      </c>
      <c r="BK208" s="132">
        <f>SUM(BK209:BK259)</f>
        <v>0</v>
      </c>
    </row>
    <row r="209" spans="2:65" s="1" customFormat="1" ht="38.25" customHeight="1">
      <c r="B209" s="134"/>
      <c r="C209" s="135" t="s">
        <v>574</v>
      </c>
      <c r="D209" s="135" t="s">
        <v>268</v>
      </c>
      <c r="E209" s="136" t="s">
        <v>1481</v>
      </c>
      <c r="F209" s="219" t="s">
        <v>1482</v>
      </c>
      <c r="G209" s="219"/>
      <c r="H209" s="219"/>
      <c r="I209" s="219"/>
      <c r="J209" s="137" t="s">
        <v>322</v>
      </c>
      <c r="K209" s="138">
        <v>16</v>
      </c>
      <c r="L209" s="220"/>
      <c r="M209" s="220"/>
      <c r="N209" s="220">
        <f t="shared" ref="N209:N240" si="40">ROUND(L209*K209,2)</f>
        <v>0</v>
      </c>
      <c r="O209" s="220"/>
      <c r="P209" s="220"/>
      <c r="Q209" s="220"/>
      <c r="R209" s="139"/>
      <c r="T209" s="140" t="s">
        <v>5</v>
      </c>
      <c r="U209" s="38" t="s">
        <v>42</v>
      </c>
      <c r="V209" s="141">
        <v>0</v>
      </c>
      <c r="W209" s="141">
        <f t="shared" ref="W209:W240" si="41">V209*K209</f>
        <v>0</v>
      </c>
      <c r="X209" s="141">
        <v>3.8999999999999998E-3</v>
      </c>
      <c r="Y209" s="141">
        <f t="shared" ref="Y209:Y240" si="42">X209*K209</f>
        <v>6.2399999999999997E-2</v>
      </c>
      <c r="Z209" s="141">
        <v>0</v>
      </c>
      <c r="AA209" s="142">
        <f t="shared" ref="AA209:AA240" si="43">Z209*K209</f>
        <v>0</v>
      </c>
      <c r="AR209" s="19" t="s">
        <v>331</v>
      </c>
      <c r="AT209" s="19" t="s">
        <v>268</v>
      </c>
      <c r="AU209" s="19" t="s">
        <v>102</v>
      </c>
      <c r="AY209" s="19" t="s">
        <v>267</v>
      </c>
      <c r="BE209" s="143">
        <f t="shared" ref="BE209:BE240" si="44">IF(U209="základná",N209,0)</f>
        <v>0</v>
      </c>
      <c r="BF209" s="143">
        <f t="shared" ref="BF209:BF240" si="45">IF(U209="znížená",N209,0)</f>
        <v>0</v>
      </c>
      <c r="BG209" s="143">
        <f t="shared" ref="BG209:BG240" si="46">IF(U209="zákl. prenesená",N209,0)</f>
        <v>0</v>
      </c>
      <c r="BH209" s="143">
        <f t="shared" ref="BH209:BH240" si="47">IF(U209="zníž. prenesená",N209,0)</f>
        <v>0</v>
      </c>
      <c r="BI209" s="143">
        <f t="shared" ref="BI209:BI240" si="48">IF(U209="nulová",N209,0)</f>
        <v>0</v>
      </c>
      <c r="BJ209" s="19" t="s">
        <v>102</v>
      </c>
      <c r="BK209" s="143">
        <f t="shared" ref="BK209:BK240" si="49">ROUND(L209*K209,2)</f>
        <v>0</v>
      </c>
      <c r="BL209" s="19" t="s">
        <v>331</v>
      </c>
      <c r="BM209" s="19" t="s">
        <v>885</v>
      </c>
    </row>
    <row r="210" spans="2:65" s="1" customFormat="1" ht="38.25" customHeight="1">
      <c r="B210" s="134"/>
      <c r="C210" s="135" t="s">
        <v>578</v>
      </c>
      <c r="D210" s="135" t="s">
        <v>268</v>
      </c>
      <c r="E210" s="136" t="s">
        <v>1483</v>
      </c>
      <c r="F210" s="219" t="s">
        <v>1484</v>
      </c>
      <c r="G210" s="219"/>
      <c r="H210" s="219"/>
      <c r="I210" s="219"/>
      <c r="J210" s="137" t="s">
        <v>322</v>
      </c>
      <c r="K210" s="138">
        <v>19</v>
      </c>
      <c r="L210" s="220"/>
      <c r="M210" s="220"/>
      <c r="N210" s="220">
        <f t="shared" si="40"/>
        <v>0</v>
      </c>
      <c r="O210" s="220"/>
      <c r="P210" s="220"/>
      <c r="Q210" s="220"/>
      <c r="R210" s="139"/>
      <c r="T210" s="140" t="s">
        <v>5</v>
      </c>
      <c r="U210" s="38" t="s">
        <v>42</v>
      </c>
      <c r="V210" s="141">
        <v>0</v>
      </c>
      <c r="W210" s="141">
        <f t="shared" si="41"/>
        <v>0</v>
      </c>
      <c r="X210" s="141">
        <v>6.5700000000000003E-3</v>
      </c>
      <c r="Y210" s="141">
        <f t="shared" si="42"/>
        <v>0.12483000000000001</v>
      </c>
      <c r="Z210" s="141">
        <v>0</v>
      </c>
      <c r="AA210" s="142">
        <f t="shared" si="43"/>
        <v>0</v>
      </c>
      <c r="AR210" s="19" t="s">
        <v>331</v>
      </c>
      <c r="AT210" s="19" t="s">
        <v>268</v>
      </c>
      <c r="AU210" s="19" t="s">
        <v>102</v>
      </c>
      <c r="AY210" s="19" t="s">
        <v>267</v>
      </c>
      <c r="BE210" s="143">
        <f t="shared" si="44"/>
        <v>0</v>
      </c>
      <c r="BF210" s="143">
        <f t="shared" si="45"/>
        <v>0</v>
      </c>
      <c r="BG210" s="143">
        <f t="shared" si="46"/>
        <v>0</v>
      </c>
      <c r="BH210" s="143">
        <f t="shared" si="47"/>
        <v>0</v>
      </c>
      <c r="BI210" s="143">
        <f t="shared" si="48"/>
        <v>0</v>
      </c>
      <c r="BJ210" s="19" t="s">
        <v>102</v>
      </c>
      <c r="BK210" s="143">
        <f t="shared" si="49"/>
        <v>0</v>
      </c>
      <c r="BL210" s="19" t="s">
        <v>331</v>
      </c>
      <c r="BM210" s="19" t="s">
        <v>893</v>
      </c>
    </row>
    <row r="211" spans="2:65" s="1" customFormat="1" ht="25.5" customHeight="1">
      <c r="B211" s="134"/>
      <c r="C211" s="135" t="s">
        <v>582</v>
      </c>
      <c r="D211" s="135" t="s">
        <v>268</v>
      </c>
      <c r="E211" s="136" t="s">
        <v>1485</v>
      </c>
      <c r="F211" s="219" t="s">
        <v>1486</v>
      </c>
      <c r="G211" s="219"/>
      <c r="H211" s="219"/>
      <c r="I211" s="219"/>
      <c r="J211" s="137" t="s">
        <v>322</v>
      </c>
      <c r="K211" s="138">
        <v>500</v>
      </c>
      <c r="L211" s="220"/>
      <c r="M211" s="220"/>
      <c r="N211" s="220">
        <f t="shared" si="40"/>
        <v>0</v>
      </c>
      <c r="O211" s="220"/>
      <c r="P211" s="220"/>
      <c r="Q211" s="220"/>
      <c r="R211" s="139"/>
      <c r="T211" s="140" t="s">
        <v>5</v>
      </c>
      <c r="U211" s="38" t="s">
        <v>42</v>
      </c>
      <c r="V211" s="141">
        <v>0</v>
      </c>
      <c r="W211" s="141">
        <f t="shared" si="41"/>
        <v>0</v>
      </c>
      <c r="X211" s="141">
        <v>0</v>
      </c>
      <c r="Y211" s="141">
        <f t="shared" si="42"/>
        <v>0</v>
      </c>
      <c r="Z211" s="141">
        <v>0</v>
      </c>
      <c r="AA211" s="142">
        <f t="shared" si="43"/>
        <v>0</v>
      </c>
      <c r="AR211" s="19" t="s">
        <v>331</v>
      </c>
      <c r="AT211" s="19" t="s">
        <v>268</v>
      </c>
      <c r="AU211" s="19" t="s">
        <v>102</v>
      </c>
      <c r="AY211" s="19" t="s">
        <v>267</v>
      </c>
      <c r="BE211" s="143">
        <f t="shared" si="44"/>
        <v>0</v>
      </c>
      <c r="BF211" s="143">
        <f t="shared" si="45"/>
        <v>0</v>
      </c>
      <c r="BG211" s="143">
        <f t="shared" si="46"/>
        <v>0</v>
      </c>
      <c r="BH211" s="143">
        <f t="shared" si="47"/>
        <v>0</v>
      </c>
      <c r="BI211" s="143">
        <f t="shared" si="48"/>
        <v>0</v>
      </c>
      <c r="BJ211" s="19" t="s">
        <v>102</v>
      </c>
      <c r="BK211" s="143">
        <f t="shared" si="49"/>
        <v>0</v>
      </c>
      <c r="BL211" s="19" t="s">
        <v>331</v>
      </c>
      <c r="BM211" s="19" t="s">
        <v>901</v>
      </c>
    </row>
    <row r="212" spans="2:65" s="1" customFormat="1" ht="25.5" customHeight="1">
      <c r="B212" s="134"/>
      <c r="C212" s="135" t="s">
        <v>586</v>
      </c>
      <c r="D212" s="135" t="s">
        <v>268</v>
      </c>
      <c r="E212" s="136" t="s">
        <v>1487</v>
      </c>
      <c r="F212" s="219" t="s">
        <v>1488</v>
      </c>
      <c r="G212" s="219"/>
      <c r="H212" s="219"/>
      <c r="I212" s="219"/>
      <c r="J212" s="137" t="s">
        <v>322</v>
      </c>
      <c r="K212" s="138">
        <v>500</v>
      </c>
      <c r="L212" s="220"/>
      <c r="M212" s="220"/>
      <c r="N212" s="220">
        <f t="shared" si="40"/>
        <v>0</v>
      </c>
      <c r="O212" s="220"/>
      <c r="P212" s="220"/>
      <c r="Q212" s="220"/>
      <c r="R212" s="139"/>
      <c r="T212" s="140" t="s">
        <v>5</v>
      </c>
      <c r="U212" s="38" t="s">
        <v>42</v>
      </c>
      <c r="V212" s="141">
        <v>0</v>
      </c>
      <c r="W212" s="141">
        <f t="shared" si="41"/>
        <v>0</v>
      </c>
      <c r="X212" s="141">
        <v>0</v>
      </c>
      <c r="Y212" s="141">
        <f t="shared" si="42"/>
        <v>0</v>
      </c>
      <c r="Z212" s="141">
        <v>0</v>
      </c>
      <c r="AA212" s="142">
        <f t="shared" si="43"/>
        <v>0</v>
      </c>
      <c r="AR212" s="19" t="s">
        <v>331</v>
      </c>
      <c r="AT212" s="19" t="s">
        <v>268</v>
      </c>
      <c r="AU212" s="19" t="s">
        <v>102</v>
      </c>
      <c r="AY212" s="19" t="s">
        <v>267</v>
      </c>
      <c r="BE212" s="143">
        <f t="shared" si="44"/>
        <v>0</v>
      </c>
      <c r="BF212" s="143">
        <f t="shared" si="45"/>
        <v>0</v>
      </c>
      <c r="BG212" s="143">
        <f t="shared" si="46"/>
        <v>0</v>
      </c>
      <c r="BH212" s="143">
        <f t="shared" si="47"/>
        <v>0</v>
      </c>
      <c r="BI212" s="143">
        <f t="shared" si="48"/>
        <v>0</v>
      </c>
      <c r="BJ212" s="19" t="s">
        <v>102</v>
      </c>
      <c r="BK212" s="143">
        <f t="shared" si="49"/>
        <v>0</v>
      </c>
      <c r="BL212" s="19" t="s">
        <v>331</v>
      </c>
      <c r="BM212" s="19" t="s">
        <v>909</v>
      </c>
    </row>
    <row r="213" spans="2:65" s="1" customFormat="1" ht="25.5" customHeight="1">
      <c r="B213" s="134"/>
      <c r="C213" s="135" t="s">
        <v>590</v>
      </c>
      <c r="D213" s="135" t="s">
        <v>268</v>
      </c>
      <c r="E213" s="136" t="s">
        <v>1489</v>
      </c>
      <c r="F213" s="219" t="s">
        <v>1490</v>
      </c>
      <c r="G213" s="219"/>
      <c r="H213" s="219"/>
      <c r="I213" s="219"/>
      <c r="J213" s="137" t="s">
        <v>374</v>
      </c>
      <c r="K213" s="138">
        <v>2</v>
      </c>
      <c r="L213" s="220"/>
      <c r="M213" s="220"/>
      <c r="N213" s="220">
        <f t="shared" si="40"/>
        <v>0</v>
      </c>
      <c r="O213" s="220"/>
      <c r="P213" s="220"/>
      <c r="Q213" s="220"/>
      <c r="R213" s="139"/>
      <c r="T213" s="140" t="s">
        <v>5</v>
      </c>
      <c r="U213" s="38" t="s">
        <v>42</v>
      </c>
      <c r="V213" s="141">
        <v>0</v>
      </c>
      <c r="W213" s="141">
        <f t="shared" si="41"/>
        <v>0</v>
      </c>
      <c r="X213" s="141">
        <v>6.0000000000000001E-3</v>
      </c>
      <c r="Y213" s="141">
        <f t="shared" si="42"/>
        <v>1.2E-2</v>
      </c>
      <c r="Z213" s="141">
        <v>0</v>
      </c>
      <c r="AA213" s="142">
        <f t="shared" si="43"/>
        <v>0</v>
      </c>
      <c r="AR213" s="19" t="s">
        <v>331</v>
      </c>
      <c r="AT213" s="19" t="s">
        <v>268</v>
      </c>
      <c r="AU213" s="19" t="s">
        <v>102</v>
      </c>
      <c r="AY213" s="19" t="s">
        <v>267</v>
      </c>
      <c r="BE213" s="143">
        <f t="shared" si="44"/>
        <v>0</v>
      </c>
      <c r="BF213" s="143">
        <f t="shared" si="45"/>
        <v>0</v>
      </c>
      <c r="BG213" s="143">
        <f t="shared" si="46"/>
        <v>0</v>
      </c>
      <c r="BH213" s="143">
        <f t="shared" si="47"/>
        <v>0</v>
      </c>
      <c r="BI213" s="143">
        <f t="shared" si="48"/>
        <v>0</v>
      </c>
      <c r="BJ213" s="19" t="s">
        <v>102</v>
      </c>
      <c r="BK213" s="143">
        <f t="shared" si="49"/>
        <v>0</v>
      </c>
      <c r="BL213" s="19" t="s">
        <v>331</v>
      </c>
      <c r="BM213" s="19" t="s">
        <v>917</v>
      </c>
    </row>
    <row r="214" spans="2:65" s="1" customFormat="1" ht="25.5" customHeight="1">
      <c r="B214" s="134"/>
      <c r="C214" s="135" t="s">
        <v>594</v>
      </c>
      <c r="D214" s="135" t="s">
        <v>268</v>
      </c>
      <c r="E214" s="136" t="s">
        <v>1491</v>
      </c>
      <c r="F214" s="219" t="s">
        <v>1492</v>
      </c>
      <c r="G214" s="219"/>
      <c r="H214" s="219"/>
      <c r="I214" s="219"/>
      <c r="J214" s="137" t="s">
        <v>374</v>
      </c>
      <c r="K214" s="138">
        <v>1</v>
      </c>
      <c r="L214" s="220"/>
      <c r="M214" s="220"/>
      <c r="N214" s="220">
        <f t="shared" si="40"/>
        <v>0</v>
      </c>
      <c r="O214" s="220"/>
      <c r="P214" s="220"/>
      <c r="Q214" s="220"/>
      <c r="R214" s="139"/>
      <c r="T214" s="140" t="s">
        <v>5</v>
      </c>
      <c r="U214" s="38" t="s">
        <v>42</v>
      </c>
      <c r="V214" s="141">
        <v>0</v>
      </c>
      <c r="W214" s="141">
        <f t="shared" si="41"/>
        <v>0</v>
      </c>
      <c r="X214" s="141">
        <v>1.82E-3</v>
      </c>
      <c r="Y214" s="141">
        <f t="shared" si="42"/>
        <v>1.82E-3</v>
      </c>
      <c r="Z214" s="141">
        <v>0</v>
      </c>
      <c r="AA214" s="142">
        <f t="shared" si="43"/>
        <v>0</v>
      </c>
      <c r="AR214" s="19" t="s">
        <v>331</v>
      </c>
      <c r="AT214" s="19" t="s">
        <v>268</v>
      </c>
      <c r="AU214" s="19" t="s">
        <v>102</v>
      </c>
      <c r="AY214" s="19" t="s">
        <v>267</v>
      </c>
      <c r="BE214" s="143">
        <f t="shared" si="44"/>
        <v>0</v>
      </c>
      <c r="BF214" s="143">
        <f t="shared" si="45"/>
        <v>0</v>
      </c>
      <c r="BG214" s="143">
        <f t="shared" si="46"/>
        <v>0</v>
      </c>
      <c r="BH214" s="143">
        <f t="shared" si="47"/>
        <v>0</v>
      </c>
      <c r="BI214" s="143">
        <f t="shared" si="48"/>
        <v>0</v>
      </c>
      <c r="BJ214" s="19" t="s">
        <v>102</v>
      </c>
      <c r="BK214" s="143">
        <f t="shared" si="49"/>
        <v>0</v>
      </c>
      <c r="BL214" s="19" t="s">
        <v>331</v>
      </c>
      <c r="BM214" s="19" t="s">
        <v>925</v>
      </c>
    </row>
    <row r="215" spans="2:65" s="1" customFormat="1" ht="25.5" customHeight="1">
      <c r="B215" s="134"/>
      <c r="C215" s="135" t="s">
        <v>598</v>
      </c>
      <c r="D215" s="135" t="s">
        <v>268</v>
      </c>
      <c r="E215" s="136" t="s">
        <v>1493</v>
      </c>
      <c r="F215" s="219" t="s">
        <v>1494</v>
      </c>
      <c r="G215" s="219"/>
      <c r="H215" s="219"/>
      <c r="I215" s="219"/>
      <c r="J215" s="137" t="s">
        <v>322</v>
      </c>
      <c r="K215" s="138">
        <v>430</v>
      </c>
      <c r="L215" s="220"/>
      <c r="M215" s="220"/>
      <c r="N215" s="220">
        <f t="shared" si="40"/>
        <v>0</v>
      </c>
      <c r="O215" s="220"/>
      <c r="P215" s="220"/>
      <c r="Q215" s="220"/>
      <c r="R215" s="139"/>
      <c r="T215" s="140" t="s">
        <v>5</v>
      </c>
      <c r="U215" s="38" t="s">
        <v>42</v>
      </c>
      <c r="V215" s="141">
        <v>0</v>
      </c>
      <c r="W215" s="141">
        <f t="shared" si="41"/>
        <v>0</v>
      </c>
      <c r="X215" s="141">
        <v>2.2000000000000001E-4</v>
      </c>
      <c r="Y215" s="141">
        <f t="shared" si="42"/>
        <v>9.4600000000000004E-2</v>
      </c>
      <c r="Z215" s="141">
        <v>0</v>
      </c>
      <c r="AA215" s="142">
        <f t="shared" si="43"/>
        <v>0</v>
      </c>
      <c r="AR215" s="19" t="s">
        <v>331</v>
      </c>
      <c r="AT215" s="19" t="s">
        <v>268</v>
      </c>
      <c r="AU215" s="19" t="s">
        <v>102</v>
      </c>
      <c r="AY215" s="19" t="s">
        <v>267</v>
      </c>
      <c r="BE215" s="143">
        <f t="shared" si="44"/>
        <v>0</v>
      </c>
      <c r="BF215" s="143">
        <f t="shared" si="45"/>
        <v>0</v>
      </c>
      <c r="BG215" s="143">
        <f t="shared" si="46"/>
        <v>0</v>
      </c>
      <c r="BH215" s="143">
        <f t="shared" si="47"/>
        <v>0</v>
      </c>
      <c r="BI215" s="143">
        <f t="shared" si="48"/>
        <v>0</v>
      </c>
      <c r="BJ215" s="19" t="s">
        <v>102</v>
      </c>
      <c r="BK215" s="143">
        <f t="shared" si="49"/>
        <v>0</v>
      </c>
      <c r="BL215" s="19" t="s">
        <v>331</v>
      </c>
      <c r="BM215" s="19" t="s">
        <v>933</v>
      </c>
    </row>
    <row r="216" spans="2:65" s="1" customFormat="1" ht="25.5" customHeight="1">
      <c r="B216" s="134"/>
      <c r="C216" s="135" t="s">
        <v>602</v>
      </c>
      <c r="D216" s="135" t="s">
        <v>268</v>
      </c>
      <c r="E216" s="136" t="s">
        <v>1495</v>
      </c>
      <c r="F216" s="219" t="s">
        <v>1496</v>
      </c>
      <c r="G216" s="219"/>
      <c r="H216" s="219"/>
      <c r="I216" s="219"/>
      <c r="J216" s="137" t="s">
        <v>322</v>
      </c>
      <c r="K216" s="138">
        <v>218</v>
      </c>
      <c r="L216" s="220"/>
      <c r="M216" s="220"/>
      <c r="N216" s="220">
        <f t="shared" si="40"/>
        <v>0</v>
      </c>
      <c r="O216" s="220"/>
      <c r="P216" s="220"/>
      <c r="Q216" s="220"/>
      <c r="R216" s="139"/>
      <c r="T216" s="140" t="s">
        <v>5</v>
      </c>
      <c r="U216" s="38" t="s">
        <v>42</v>
      </c>
      <c r="V216" s="141">
        <v>0</v>
      </c>
      <c r="W216" s="141">
        <f t="shared" si="41"/>
        <v>0</v>
      </c>
      <c r="X216" s="141">
        <v>3.8999999999999999E-4</v>
      </c>
      <c r="Y216" s="141">
        <f t="shared" si="42"/>
        <v>8.5019999999999998E-2</v>
      </c>
      <c r="Z216" s="141">
        <v>0</v>
      </c>
      <c r="AA216" s="142">
        <f t="shared" si="43"/>
        <v>0</v>
      </c>
      <c r="AR216" s="19" t="s">
        <v>331</v>
      </c>
      <c r="AT216" s="19" t="s">
        <v>268</v>
      </c>
      <c r="AU216" s="19" t="s">
        <v>102</v>
      </c>
      <c r="AY216" s="19" t="s">
        <v>267</v>
      </c>
      <c r="BE216" s="143">
        <f t="shared" si="44"/>
        <v>0</v>
      </c>
      <c r="BF216" s="143">
        <f t="shared" si="45"/>
        <v>0</v>
      </c>
      <c r="BG216" s="143">
        <f t="shared" si="46"/>
        <v>0</v>
      </c>
      <c r="BH216" s="143">
        <f t="shared" si="47"/>
        <v>0</v>
      </c>
      <c r="BI216" s="143">
        <f t="shared" si="48"/>
        <v>0</v>
      </c>
      <c r="BJ216" s="19" t="s">
        <v>102</v>
      </c>
      <c r="BK216" s="143">
        <f t="shared" si="49"/>
        <v>0</v>
      </c>
      <c r="BL216" s="19" t="s">
        <v>331</v>
      </c>
      <c r="BM216" s="19" t="s">
        <v>941</v>
      </c>
    </row>
    <row r="217" spans="2:65" s="1" customFormat="1" ht="25.5" customHeight="1">
      <c r="B217" s="134"/>
      <c r="C217" s="135" t="s">
        <v>606</v>
      </c>
      <c r="D217" s="135" t="s">
        <v>268</v>
      </c>
      <c r="E217" s="136" t="s">
        <v>1497</v>
      </c>
      <c r="F217" s="219" t="s">
        <v>1498</v>
      </c>
      <c r="G217" s="219"/>
      <c r="H217" s="219"/>
      <c r="I217" s="219"/>
      <c r="J217" s="137" t="s">
        <v>322</v>
      </c>
      <c r="K217" s="138">
        <v>381</v>
      </c>
      <c r="L217" s="220"/>
      <c r="M217" s="220"/>
      <c r="N217" s="220">
        <f t="shared" si="40"/>
        <v>0</v>
      </c>
      <c r="O217" s="220"/>
      <c r="P217" s="220"/>
      <c r="Q217" s="220"/>
      <c r="R217" s="139"/>
      <c r="T217" s="140" t="s">
        <v>5</v>
      </c>
      <c r="U217" s="38" t="s">
        <v>42</v>
      </c>
      <c r="V217" s="141">
        <v>0</v>
      </c>
      <c r="W217" s="141">
        <f t="shared" si="41"/>
        <v>0</v>
      </c>
      <c r="X217" s="141">
        <v>5.0000000000000001E-4</v>
      </c>
      <c r="Y217" s="141">
        <f t="shared" si="42"/>
        <v>0.1905</v>
      </c>
      <c r="Z217" s="141">
        <v>0</v>
      </c>
      <c r="AA217" s="142">
        <f t="shared" si="43"/>
        <v>0</v>
      </c>
      <c r="AR217" s="19" t="s">
        <v>331</v>
      </c>
      <c r="AT217" s="19" t="s">
        <v>268</v>
      </c>
      <c r="AU217" s="19" t="s">
        <v>102</v>
      </c>
      <c r="AY217" s="19" t="s">
        <v>267</v>
      </c>
      <c r="BE217" s="143">
        <f t="shared" si="44"/>
        <v>0</v>
      </c>
      <c r="BF217" s="143">
        <f t="shared" si="45"/>
        <v>0</v>
      </c>
      <c r="BG217" s="143">
        <f t="shared" si="46"/>
        <v>0</v>
      </c>
      <c r="BH217" s="143">
        <f t="shared" si="47"/>
        <v>0</v>
      </c>
      <c r="BI217" s="143">
        <f t="shared" si="48"/>
        <v>0</v>
      </c>
      <c r="BJ217" s="19" t="s">
        <v>102</v>
      </c>
      <c r="BK217" s="143">
        <f t="shared" si="49"/>
        <v>0</v>
      </c>
      <c r="BL217" s="19" t="s">
        <v>331</v>
      </c>
      <c r="BM217" s="19" t="s">
        <v>949</v>
      </c>
    </row>
    <row r="218" spans="2:65" s="1" customFormat="1" ht="25.5" customHeight="1">
      <c r="B218" s="134"/>
      <c r="C218" s="135" t="s">
        <v>610</v>
      </c>
      <c r="D218" s="135" t="s">
        <v>268</v>
      </c>
      <c r="E218" s="136" t="s">
        <v>1499</v>
      </c>
      <c r="F218" s="219" t="s">
        <v>1500</v>
      </c>
      <c r="G218" s="219"/>
      <c r="H218" s="219"/>
      <c r="I218" s="219"/>
      <c r="J218" s="137" t="s">
        <v>322</v>
      </c>
      <c r="K218" s="138">
        <v>120</v>
      </c>
      <c r="L218" s="220"/>
      <c r="M218" s="220"/>
      <c r="N218" s="220">
        <f t="shared" si="40"/>
        <v>0</v>
      </c>
      <c r="O218" s="220"/>
      <c r="P218" s="220"/>
      <c r="Q218" s="220"/>
      <c r="R218" s="139"/>
      <c r="T218" s="140" t="s">
        <v>5</v>
      </c>
      <c r="U218" s="38" t="s">
        <v>42</v>
      </c>
      <c r="V218" s="141">
        <v>0</v>
      </c>
      <c r="W218" s="141">
        <f t="shared" si="41"/>
        <v>0</v>
      </c>
      <c r="X218" s="141">
        <v>7.6999999999999996E-4</v>
      </c>
      <c r="Y218" s="141">
        <f t="shared" si="42"/>
        <v>9.2399999999999996E-2</v>
      </c>
      <c r="Z218" s="141">
        <v>0</v>
      </c>
      <c r="AA218" s="142">
        <f t="shared" si="43"/>
        <v>0</v>
      </c>
      <c r="AR218" s="19" t="s">
        <v>331</v>
      </c>
      <c r="AT218" s="19" t="s">
        <v>268</v>
      </c>
      <c r="AU218" s="19" t="s">
        <v>102</v>
      </c>
      <c r="AY218" s="19" t="s">
        <v>267</v>
      </c>
      <c r="BE218" s="143">
        <f t="shared" si="44"/>
        <v>0</v>
      </c>
      <c r="BF218" s="143">
        <f t="shared" si="45"/>
        <v>0</v>
      </c>
      <c r="BG218" s="143">
        <f t="shared" si="46"/>
        <v>0</v>
      </c>
      <c r="BH218" s="143">
        <f t="shared" si="47"/>
        <v>0</v>
      </c>
      <c r="BI218" s="143">
        <f t="shared" si="48"/>
        <v>0</v>
      </c>
      <c r="BJ218" s="19" t="s">
        <v>102</v>
      </c>
      <c r="BK218" s="143">
        <f t="shared" si="49"/>
        <v>0</v>
      </c>
      <c r="BL218" s="19" t="s">
        <v>331</v>
      </c>
      <c r="BM218" s="19" t="s">
        <v>957</v>
      </c>
    </row>
    <row r="219" spans="2:65" s="1" customFormat="1" ht="25.5" customHeight="1">
      <c r="B219" s="134"/>
      <c r="C219" s="135" t="s">
        <v>614</v>
      </c>
      <c r="D219" s="135" t="s">
        <v>268</v>
      </c>
      <c r="E219" s="136" t="s">
        <v>1501</v>
      </c>
      <c r="F219" s="219" t="s">
        <v>1502</v>
      </c>
      <c r="G219" s="219"/>
      <c r="H219" s="219"/>
      <c r="I219" s="219"/>
      <c r="J219" s="137" t="s">
        <v>322</v>
      </c>
      <c r="K219" s="138">
        <v>58</v>
      </c>
      <c r="L219" s="220"/>
      <c r="M219" s="220"/>
      <c r="N219" s="220">
        <f t="shared" si="40"/>
        <v>0</v>
      </c>
      <c r="O219" s="220"/>
      <c r="P219" s="220"/>
      <c r="Q219" s="220"/>
      <c r="R219" s="139"/>
      <c r="T219" s="140" t="s">
        <v>5</v>
      </c>
      <c r="U219" s="38" t="s">
        <v>42</v>
      </c>
      <c r="V219" s="141">
        <v>0</v>
      </c>
      <c r="W219" s="141">
        <f t="shared" si="41"/>
        <v>0</v>
      </c>
      <c r="X219" s="141">
        <v>1.0399999999999999E-3</v>
      </c>
      <c r="Y219" s="141">
        <f t="shared" si="42"/>
        <v>6.0319999999999992E-2</v>
      </c>
      <c r="Z219" s="141">
        <v>0</v>
      </c>
      <c r="AA219" s="142">
        <f t="shared" si="43"/>
        <v>0</v>
      </c>
      <c r="AR219" s="19" t="s">
        <v>331</v>
      </c>
      <c r="AT219" s="19" t="s">
        <v>268</v>
      </c>
      <c r="AU219" s="19" t="s">
        <v>102</v>
      </c>
      <c r="AY219" s="19" t="s">
        <v>267</v>
      </c>
      <c r="BE219" s="143">
        <f t="shared" si="44"/>
        <v>0</v>
      </c>
      <c r="BF219" s="143">
        <f t="shared" si="45"/>
        <v>0</v>
      </c>
      <c r="BG219" s="143">
        <f t="shared" si="46"/>
        <v>0</v>
      </c>
      <c r="BH219" s="143">
        <f t="shared" si="47"/>
        <v>0</v>
      </c>
      <c r="BI219" s="143">
        <f t="shared" si="48"/>
        <v>0</v>
      </c>
      <c r="BJ219" s="19" t="s">
        <v>102</v>
      </c>
      <c r="BK219" s="143">
        <f t="shared" si="49"/>
        <v>0</v>
      </c>
      <c r="BL219" s="19" t="s">
        <v>331</v>
      </c>
      <c r="BM219" s="19" t="s">
        <v>965</v>
      </c>
    </row>
    <row r="220" spans="2:65" s="1" customFormat="1" ht="25.5" customHeight="1">
      <c r="B220" s="134"/>
      <c r="C220" s="135" t="s">
        <v>618</v>
      </c>
      <c r="D220" s="135" t="s">
        <v>268</v>
      </c>
      <c r="E220" s="136" t="s">
        <v>1503</v>
      </c>
      <c r="F220" s="219" t="s">
        <v>1504</v>
      </c>
      <c r="G220" s="219"/>
      <c r="H220" s="219"/>
      <c r="I220" s="219"/>
      <c r="J220" s="137" t="s">
        <v>374</v>
      </c>
      <c r="K220" s="138">
        <v>6</v>
      </c>
      <c r="L220" s="220"/>
      <c r="M220" s="220"/>
      <c r="N220" s="220">
        <f t="shared" si="40"/>
        <v>0</v>
      </c>
      <c r="O220" s="220"/>
      <c r="P220" s="220"/>
      <c r="Q220" s="220"/>
      <c r="R220" s="139"/>
      <c r="T220" s="140" t="s">
        <v>5</v>
      </c>
      <c r="U220" s="38" t="s">
        <v>42</v>
      </c>
      <c r="V220" s="141">
        <v>0</v>
      </c>
      <c r="W220" s="141">
        <f t="shared" si="41"/>
        <v>0</v>
      </c>
      <c r="X220" s="141">
        <v>2.0000000000000002E-5</v>
      </c>
      <c r="Y220" s="141">
        <f t="shared" si="42"/>
        <v>1.2000000000000002E-4</v>
      </c>
      <c r="Z220" s="141">
        <v>0</v>
      </c>
      <c r="AA220" s="142">
        <f t="shared" si="43"/>
        <v>0</v>
      </c>
      <c r="AR220" s="19" t="s">
        <v>331</v>
      </c>
      <c r="AT220" s="19" t="s">
        <v>268</v>
      </c>
      <c r="AU220" s="19" t="s">
        <v>102</v>
      </c>
      <c r="AY220" s="19" t="s">
        <v>267</v>
      </c>
      <c r="BE220" s="143">
        <f t="shared" si="44"/>
        <v>0</v>
      </c>
      <c r="BF220" s="143">
        <f t="shared" si="45"/>
        <v>0</v>
      </c>
      <c r="BG220" s="143">
        <f t="shared" si="46"/>
        <v>0</v>
      </c>
      <c r="BH220" s="143">
        <f t="shared" si="47"/>
        <v>0</v>
      </c>
      <c r="BI220" s="143">
        <f t="shared" si="48"/>
        <v>0</v>
      </c>
      <c r="BJ220" s="19" t="s">
        <v>102</v>
      </c>
      <c r="BK220" s="143">
        <f t="shared" si="49"/>
        <v>0</v>
      </c>
      <c r="BL220" s="19" t="s">
        <v>331</v>
      </c>
      <c r="BM220" s="19" t="s">
        <v>973</v>
      </c>
    </row>
    <row r="221" spans="2:65" s="1" customFormat="1" ht="25.5" customHeight="1">
      <c r="B221" s="134"/>
      <c r="C221" s="144" t="s">
        <v>622</v>
      </c>
      <c r="D221" s="144" t="s">
        <v>315</v>
      </c>
      <c r="E221" s="145" t="s">
        <v>1505</v>
      </c>
      <c r="F221" s="221" t="s">
        <v>1506</v>
      </c>
      <c r="G221" s="221"/>
      <c r="H221" s="221"/>
      <c r="I221" s="221"/>
      <c r="J221" s="146" t="s">
        <v>374</v>
      </c>
      <c r="K221" s="147">
        <v>6</v>
      </c>
      <c r="L221" s="222"/>
      <c r="M221" s="222"/>
      <c r="N221" s="222">
        <f t="shared" si="40"/>
        <v>0</v>
      </c>
      <c r="O221" s="220"/>
      <c r="P221" s="220"/>
      <c r="Q221" s="220"/>
      <c r="R221" s="139"/>
      <c r="T221" s="140" t="s">
        <v>5</v>
      </c>
      <c r="U221" s="38" t="s">
        <v>42</v>
      </c>
      <c r="V221" s="141">
        <v>0</v>
      </c>
      <c r="W221" s="141">
        <f t="shared" si="41"/>
        <v>0</v>
      </c>
      <c r="X221" s="141">
        <v>3.16666666666667E-5</v>
      </c>
      <c r="Y221" s="141">
        <f t="shared" si="42"/>
        <v>1.900000000000002E-4</v>
      </c>
      <c r="Z221" s="141">
        <v>0</v>
      </c>
      <c r="AA221" s="142">
        <f t="shared" si="43"/>
        <v>0</v>
      </c>
      <c r="AR221" s="19" t="s">
        <v>392</v>
      </c>
      <c r="AT221" s="19" t="s">
        <v>315</v>
      </c>
      <c r="AU221" s="19" t="s">
        <v>102</v>
      </c>
      <c r="AY221" s="19" t="s">
        <v>267</v>
      </c>
      <c r="BE221" s="143">
        <f t="shared" si="44"/>
        <v>0</v>
      </c>
      <c r="BF221" s="143">
        <f t="shared" si="45"/>
        <v>0</v>
      </c>
      <c r="BG221" s="143">
        <f t="shared" si="46"/>
        <v>0</v>
      </c>
      <c r="BH221" s="143">
        <f t="shared" si="47"/>
        <v>0</v>
      </c>
      <c r="BI221" s="143">
        <f t="shared" si="48"/>
        <v>0</v>
      </c>
      <c r="BJ221" s="19" t="s">
        <v>102</v>
      </c>
      <c r="BK221" s="143">
        <f t="shared" si="49"/>
        <v>0</v>
      </c>
      <c r="BL221" s="19" t="s">
        <v>331</v>
      </c>
      <c r="BM221" s="19" t="s">
        <v>981</v>
      </c>
    </row>
    <row r="222" spans="2:65" s="1" customFormat="1" ht="25.5" customHeight="1">
      <c r="B222" s="134"/>
      <c r="C222" s="135" t="s">
        <v>626</v>
      </c>
      <c r="D222" s="135" t="s">
        <v>268</v>
      </c>
      <c r="E222" s="136" t="s">
        <v>1507</v>
      </c>
      <c r="F222" s="219" t="s">
        <v>1508</v>
      </c>
      <c r="G222" s="219"/>
      <c r="H222" s="219"/>
      <c r="I222" s="219"/>
      <c r="J222" s="137" t="s">
        <v>374</v>
      </c>
      <c r="K222" s="138">
        <v>58</v>
      </c>
      <c r="L222" s="220"/>
      <c r="M222" s="220"/>
      <c r="N222" s="220">
        <f t="shared" si="40"/>
        <v>0</v>
      </c>
      <c r="O222" s="220"/>
      <c r="P222" s="220"/>
      <c r="Q222" s="220"/>
      <c r="R222" s="139"/>
      <c r="T222" s="140" t="s">
        <v>5</v>
      </c>
      <c r="U222" s="38" t="s">
        <v>42</v>
      </c>
      <c r="V222" s="141">
        <v>0</v>
      </c>
      <c r="W222" s="141">
        <f t="shared" si="41"/>
        <v>0</v>
      </c>
      <c r="X222" s="141">
        <v>3.7241379310344803E-5</v>
      </c>
      <c r="Y222" s="141">
        <f t="shared" si="42"/>
        <v>2.1599999999999987E-3</v>
      </c>
      <c r="Z222" s="141">
        <v>0</v>
      </c>
      <c r="AA222" s="142">
        <f t="shared" si="43"/>
        <v>0</v>
      </c>
      <c r="AR222" s="19" t="s">
        <v>331</v>
      </c>
      <c r="AT222" s="19" t="s">
        <v>268</v>
      </c>
      <c r="AU222" s="19" t="s">
        <v>102</v>
      </c>
      <c r="AY222" s="19" t="s">
        <v>267</v>
      </c>
      <c r="BE222" s="143">
        <f t="shared" si="44"/>
        <v>0</v>
      </c>
      <c r="BF222" s="143">
        <f t="shared" si="45"/>
        <v>0</v>
      </c>
      <c r="BG222" s="143">
        <f t="shared" si="46"/>
        <v>0</v>
      </c>
      <c r="BH222" s="143">
        <f t="shared" si="47"/>
        <v>0</v>
      </c>
      <c r="BI222" s="143">
        <f t="shared" si="48"/>
        <v>0</v>
      </c>
      <c r="BJ222" s="19" t="s">
        <v>102</v>
      </c>
      <c r="BK222" s="143">
        <f t="shared" si="49"/>
        <v>0</v>
      </c>
      <c r="BL222" s="19" t="s">
        <v>331</v>
      </c>
      <c r="BM222" s="19" t="s">
        <v>989</v>
      </c>
    </row>
    <row r="223" spans="2:65" s="1" customFormat="1" ht="25.5" customHeight="1">
      <c r="B223" s="134"/>
      <c r="C223" s="144" t="s">
        <v>630</v>
      </c>
      <c r="D223" s="144" t="s">
        <v>315</v>
      </c>
      <c r="E223" s="145" t="s">
        <v>1509</v>
      </c>
      <c r="F223" s="221" t="s">
        <v>1510</v>
      </c>
      <c r="G223" s="221"/>
      <c r="H223" s="221"/>
      <c r="I223" s="221"/>
      <c r="J223" s="146" t="s">
        <v>374</v>
      </c>
      <c r="K223" s="147">
        <v>58</v>
      </c>
      <c r="L223" s="222"/>
      <c r="M223" s="222"/>
      <c r="N223" s="222">
        <f t="shared" si="40"/>
        <v>0</v>
      </c>
      <c r="O223" s="220"/>
      <c r="P223" s="220"/>
      <c r="Q223" s="220"/>
      <c r="R223" s="139"/>
      <c r="T223" s="140" t="s">
        <v>5</v>
      </c>
      <c r="U223" s="38" t="s">
        <v>42</v>
      </c>
      <c r="V223" s="141">
        <v>0</v>
      </c>
      <c r="W223" s="141">
        <f t="shared" si="41"/>
        <v>0</v>
      </c>
      <c r="X223" s="141">
        <v>3.9137931034482801E-5</v>
      </c>
      <c r="Y223" s="141">
        <f t="shared" si="42"/>
        <v>2.2700000000000025E-3</v>
      </c>
      <c r="Z223" s="141">
        <v>0</v>
      </c>
      <c r="AA223" s="142">
        <f t="shared" si="43"/>
        <v>0</v>
      </c>
      <c r="AR223" s="19" t="s">
        <v>392</v>
      </c>
      <c r="AT223" s="19" t="s">
        <v>315</v>
      </c>
      <c r="AU223" s="19" t="s">
        <v>102</v>
      </c>
      <c r="AY223" s="19" t="s">
        <v>267</v>
      </c>
      <c r="BE223" s="143">
        <f t="shared" si="44"/>
        <v>0</v>
      </c>
      <c r="BF223" s="143">
        <f t="shared" si="45"/>
        <v>0</v>
      </c>
      <c r="BG223" s="143">
        <f t="shared" si="46"/>
        <v>0</v>
      </c>
      <c r="BH223" s="143">
        <f t="shared" si="47"/>
        <v>0</v>
      </c>
      <c r="BI223" s="143">
        <f t="shared" si="48"/>
        <v>0</v>
      </c>
      <c r="BJ223" s="19" t="s">
        <v>102</v>
      </c>
      <c r="BK223" s="143">
        <f t="shared" si="49"/>
        <v>0</v>
      </c>
      <c r="BL223" s="19" t="s">
        <v>331</v>
      </c>
      <c r="BM223" s="19" t="s">
        <v>997</v>
      </c>
    </row>
    <row r="224" spans="2:65" s="1" customFormat="1" ht="25.5" customHeight="1">
      <c r="B224" s="134"/>
      <c r="C224" s="135" t="s">
        <v>634</v>
      </c>
      <c r="D224" s="135" t="s">
        <v>268</v>
      </c>
      <c r="E224" s="136" t="s">
        <v>1511</v>
      </c>
      <c r="F224" s="219" t="s">
        <v>1512</v>
      </c>
      <c r="G224" s="219"/>
      <c r="H224" s="219"/>
      <c r="I224" s="219"/>
      <c r="J224" s="137" t="s">
        <v>374</v>
      </c>
      <c r="K224" s="138">
        <v>15</v>
      </c>
      <c r="L224" s="220"/>
      <c r="M224" s="220"/>
      <c r="N224" s="220">
        <f t="shared" si="40"/>
        <v>0</v>
      </c>
      <c r="O224" s="220"/>
      <c r="P224" s="220"/>
      <c r="Q224" s="220"/>
      <c r="R224" s="139"/>
      <c r="T224" s="140" t="s">
        <v>5</v>
      </c>
      <c r="U224" s="38" t="s">
        <v>42</v>
      </c>
      <c r="V224" s="141">
        <v>0</v>
      </c>
      <c r="W224" s="141">
        <f t="shared" si="41"/>
        <v>0</v>
      </c>
      <c r="X224" s="141">
        <v>5.0000000000000002E-5</v>
      </c>
      <c r="Y224" s="141">
        <f t="shared" si="42"/>
        <v>7.5000000000000002E-4</v>
      </c>
      <c r="Z224" s="141">
        <v>0</v>
      </c>
      <c r="AA224" s="142">
        <f t="shared" si="43"/>
        <v>0</v>
      </c>
      <c r="AR224" s="19" t="s">
        <v>331</v>
      </c>
      <c r="AT224" s="19" t="s">
        <v>268</v>
      </c>
      <c r="AU224" s="19" t="s">
        <v>102</v>
      </c>
      <c r="AY224" s="19" t="s">
        <v>267</v>
      </c>
      <c r="BE224" s="143">
        <f t="shared" si="44"/>
        <v>0</v>
      </c>
      <c r="BF224" s="143">
        <f t="shared" si="45"/>
        <v>0</v>
      </c>
      <c r="BG224" s="143">
        <f t="shared" si="46"/>
        <v>0</v>
      </c>
      <c r="BH224" s="143">
        <f t="shared" si="47"/>
        <v>0</v>
      </c>
      <c r="BI224" s="143">
        <f t="shared" si="48"/>
        <v>0</v>
      </c>
      <c r="BJ224" s="19" t="s">
        <v>102</v>
      </c>
      <c r="BK224" s="143">
        <f t="shared" si="49"/>
        <v>0</v>
      </c>
      <c r="BL224" s="19" t="s">
        <v>331</v>
      </c>
      <c r="BM224" s="19" t="s">
        <v>1005</v>
      </c>
    </row>
    <row r="225" spans="2:65" s="1" customFormat="1" ht="25.5" customHeight="1">
      <c r="B225" s="134"/>
      <c r="C225" s="144" t="s">
        <v>638</v>
      </c>
      <c r="D225" s="144" t="s">
        <v>315</v>
      </c>
      <c r="E225" s="145" t="s">
        <v>1513</v>
      </c>
      <c r="F225" s="221" t="s">
        <v>1514</v>
      </c>
      <c r="G225" s="221"/>
      <c r="H225" s="221"/>
      <c r="I225" s="221"/>
      <c r="J225" s="146" t="s">
        <v>374</v>
      </c>
      <c r="K225" s="147">
        <v>15</v>
      </c>
      <c r="L225" s="222"/>
      <c r="M225" s="222"/>
      <c r="N225" s="222">
        <f t="shared" si="40"/>
        <v>0</v>
      </c>
      <c r="O225" s="220"/>
      <c r="P225" s="220"/>
      <c r="Q225" s="220"/>
      <c r="R225" s="139"/>
      <c r="T225" s="140" t="s">
        <v>5</v>
      </c>
      <c r="U225" s="38" t="s">
        <v>42</v>
      </c>
      <c r="V225" s="141">
        <v>0</v>
      </c>
      <c r="W225" s="141">
        <f t="shared" si="41"/>
        <v>0</v>
      </c>
      <c r="X225" s="141">
        <v>8.0000000000000007E-5</v>
      </c>
      <c r="Y225" s="141">
        <f t="shared" si="42"/>
        <v>1.2000000000000001E-3</v>
      </c>
      <c r="Z225" s="141">
        <v>0</v>
      </c>
      <c r="AA225" s="142">
        <f t="shared" si="43"/>
        <v>0</v>
      </c>
      <c r="AR225" s="19" t="s">
        <v>392</v>
      </c>
      <c r="AT225" s="19" t="s">
        <v>315</v>
      </c>
      <c r="AU225" s="19" t="s">
        <v>102</v>
      </c>
      <c r="AY225" s="19" t="s">
        <v>267</v>
      </c>
      <c r="BE225" s="143">
        <f t="shared" si="44"/>
        <v>0</v>
      </c>
      <c r="BF225" s="143">
        <f t="shared" si="45"/>
        <v>0</v>
      </c>
      <c r="BG225" s="143">
        <f t="shared" si="46"/>
        <v>0</v>
      </c>
      <c r="BH225" s="143">
        <f t="shared" si="47"/>
        <v>0</v>
      </c>
      <c r="BI225" s="143">
        <f t="shared" si="48"/>
        <v>0</v>
      </c>
      <c r="BJ225" s="19" t="s">
        <v>102</v>
      </c>
      <c r="BK225" s="143">
        <f t="shared" si="49"/>
        <v>0</v>
      </c>
      <c r="BL225" s="19" t="s">
        <v>331</v>
      </c>
      <c r="BM225" s="19" t="s">
        <v>1013</v>
      </c>
    </row>
    <row r="226" spans="2:65" s="1" customFormat="1" ht="25.5" customHeight="1">
      <c r="B226" s="134"/>
      <c r="C226" s="135" t="s">
        <v>642</v>
      </c>
      <c r="D226" s="135" t="s">
        <v>268</v>
      </c>
      <c r="E226" s="136" t="s">
        <v>1515</v>
      </c>
      <c r="F226" s="219" t="s">
        <v>1516</v>
      </c>
      <c r="G226" s="219"/>
      <c r="H226" s="219"/>
      <c r="I226" s="219"/>
      <c r="J226" s="137" t="s">
        <v>374</v>
      </c>
      <c r="K226" s="138">
        <v>8</v>
      </c>
      <c r="L226" s="220"/>
      <c r="M226" s="220"/>
      <c r="N226" s="220">
        <f t="shared" si="40"/>
        <v>0</v>
      </c>
      <c r="O226" s="220"/>
      <c r="P226" s="220"/>
      <c r="Q226" s="220"/>
      <c r="R226" s="139"/>
      <c r="T226" s="140" t="s">
        <v>5</v>
      </c>
      <c r="U226" s="38" t="s">
        <v>42</v>
      </c>
      <c r="V226" s="141">
        <v>0</v>
      </c>
      <c r="W226" s="141">
        <f t="shared" si="41"/>
        <v>0</v>
      </c>
      <c r="X226" s="141">
        <v>6.0000000000000002E-5</v>
      </c>
      <c r="Y226" s="141">
        <f t="shared" si="42"/>
        <v>4.8000000000000001E-4</v>
      </c>
      <c r="Z226" s="141">
        <v>0</v>
      </c>
      <c r="AA226" s="142">
        <f t="shared" si="43"/>
        <v>0</v>
      </c>
      <c r="AR226" s="19" t="s">
        <v>331</v>
      </c>
      <c r="AT226" s="19" t="s">
        <v>268</v>
      </c>
      <c r="AU226" s="19" t="s">
        <v>102</v>
      </c>
      <c r="AY226" s="19" t="s">
        <v>267</v>
      </c>
      <c r="BE226" s="143">
        <f t="shared" si="44"/>
        <v>0</v>
      </c>
      <c r="BF226" s="143">
        <f t="shared" si="45"/>
        <v>0</v>
      </c>
      <c r="BG226" s="143">
        <f t="shared" si="46"/>
        <v>0</v>
      </c>
      <c r="BH226" s="143">
        <f t="shared" si="47"/>
        <v>0</v>
      </c>
      <c r="BI226" s="143">
        <f t="shared" si="48"/>
        <v>0</v>
      </c>
      <c r="BJ226" s="19" t="s">
        <v>102</v>
      </c>
      <c r="BK226" s="143">
        <f t="shared" si="49"/>
        <v>0</v>
      </c>
      <c r="BL226" s="19" t="s">
        <v>331</v>
      </c>
      <c r="BM226" s="19" t="s">
        <v>1021</v>
      </c>
    </row>
    <row r="227" spans="2:65" s="1" customFormat="1" ht="25.5" customHeight="1">
      <c r="B227" s="134"/>
      <c r="C227" s="144" t="s">
        <v>646</v>
      </c>
      <c r="D227" s="144" t="s">
        <v>315</v>
      </c>
      <c r="E227" s="145" t="s">
        <v>1517</v>
      </c>
      <c r="F227" s="221" t="s">
        <v>1518</v>
      </c>
      <c r="G227" s="221"/>
      <c r="H227" s="221"/>
      <c r="I227" s="221"/>
      <c r="J227" s="146" t="s">
        <v>374</v>
      </c>
      <c r="K227" s="147">
        <v>8</v>
      </c>
      <c r="L227" s="222"/>
      <c r="M227" s="222"/>
      <c r="N227" s="222">
        <f t="shared" si="40"/>
        <v>0</v>
      </c>
      <c r="O227" s="220"/>
      <c r="P227" s="220"/>
      <c r="Q227" s="220"/>
      <c r="R227" s="139"/>
      <c r="T227" s="140" t="s">
        <v>5</v>
      </c>
      <c r="U227" s="38" t="s">
        <v>42</v>
      </c>
      <c r="V227" s="141">
        <v>0</v>
      </c>
      <c r="W227" s="141">
        <f t="shared" si="41"/>
        <v>0</v>
      </c>
      <c r="X227" s="141">
        <v>7.5000000000000002E-4</v>
      </c>
      <c r="Y227" s="141">
        <f t="shared" si="42"/>
        <v>6.0000000000000001E-3</v>
      </c>
      <c r="Z227" s="141">
        <v>0</v>
      </c>
      <c r="AA227" s="142">
        <f t="shared" si="43"/>
        <v>0</v>
      </c>
      <c r="AR227" s="19" t="s">
        <v>392</v>
      </c>
      <c r="AT227" s="19" t="s">
        <v>315</v>
      </c>
      <c r="AU227" s="19" t="s">
        <v>102</v>
      </c>
      <c r="AY227" s="19" t="s">
        <v>267</v>
      </c>
      <c r="BE227" s="143">
        <f t="shared" si="44"/>
        <v>0</v>
      </c>
      <c r="BF227" s="143">
        <f t="shared" si="45"/>
        <v>0</v>
      </c>
      <c r="BG227" s="143">
        <f t="shared" si="46"/>
        <v>0</v>
      </c>
      <c r="BH227" s="143">
        <f t="shared" si="47"/>
        <v>0</v>
      </c>
      <c r="BI227" s="143">
        <f t="shared" si="48"/>
        <v>0</v>
      </c>
      <c r="BJ227" s="19" t="s">
        <v>102</v>
      </c>
      <c r="BK227" s="143">
        <f t="shared" si="49"/>
        <v>0</v>
      </c>
      <c r="BL227" s="19" t="s">
        <v>331</v>
      </c>
      <c r="BM227" s="19" t="s">
        <v>1029</v>
      </c>
    </row>
    <row r="228" spans="2:65" s="1" customFormat="1" ht="25.5" customHeight="1">
      <c r="B228" s="134"/>
      <c r="C228" s="135" t="s">
        <v>650</v>
      </c>
      <c r="D228" s="135" t="s">
        <v>268</v>
      </c>
      <c r="E228" s="136" t="s">
        <v>1519</v>
      </c>
      <c r="F228" s="219" t="s">
        <v>1520</v>
      </c>
      <c r="G228" s="219"/>
      <c r="H228" s="219"/>
      <c r="I228" s="219"/>
      <c r="J228" s="137" t="s">
        <v>374</v>
      </c>
      <c r="K228" s="138">
        <v>3</v>
      </c>
      <c r="L228" s="220"/>
      <c r="M228" s="220"/>
      <c r="N228" s="220">
        <f t="shared" si="40"/>
        <v>0</v>
      </c>
      <c r="O228" s="220"/>
      <c r="P228" s="220"/>
      <c r="Q228" s="220"/>
      <c r="R228" s="139"/>
      <c r="T228" s="140" t="s">
        <v>5</v>
      </c>
      <c r="U228" s="38" t="s">
        <v>42</v>
      </c>
      <c r="V228" s="141">
        <v>0</v>
      </c>
      <c r="W228" s="141">
        <f t="shared" si="41"/>
        <v>0</v>
      </c>
      <c r="X228" s="141">
        <v>6.0000000000000002E-5</v>
      </c>
      <c r="Y228" s="141">
        <f t="shared" si="42"/>
        <v>1.8000000000000001E-4</v>
      </c>
      <c r="Z228" s="141">
        <v>0</v>
      </c>
      <c r="AA228" s="142">
        <f t="shared" si="43"/>
        <v>0</v>
      </c>
      <c r="AR228" s="19" t="s">
        <v>331</v>
      </c>
      <c r="AT228" s="19" t="s">
        <v>268</v>
      </c>
      <c r="AU228" s="19" t="s">
        <v>102</v>
      </c>
      <c r="AY228" s="19" t="s">
        <v>267</v>
      </c>
      <c r="BE228" s="143">
        <f t="shared" si="44"/>
        <v>0</v>
      </c>
      <c r="BF228" s="143">
        <f t="shared" si="45"/>
        <v>0</v>
      </c>
      <c r="BG228" s="143">
        <f t="shared" si="46"/>
        <v>0</v>
      </c>
      <c r="BH228" s="143">
        <f t="shared" si="47"/>
        <v>0</v>
      </c>
      <c r="BI228" s="143">
        <f t="shared" si="48"/>
        <v>0</v>
      </c>
      <c r="BJ228" s="19" t="s">
        <v>102</v>
      </c>
      <c r="BK228" s="143">
        <f t="shared" si="49"/>
        <v>0</v>
      </c>
      <c r="BL228" s="19" t="s">
        <v>331</v>
      </c>
      <c r="BM228" s="19" t="s">
        <v>1037</v>
      </c>
    </row>
    <row r="229" spans="2:65" s="1" customFormat="1" ht="25.5" customHeight="1">
      <c r="B229" s="134"/>
      <c r="C229" s="144" t="s">
        <v>654</v>
      </c>
      <c r="D229" s="144" t="s">
        <v>315</v>
      </c>
      <c r="E229" s="145" t="s">
        <v>1521</v>
      </c>
      <c r="F229" s="221" t="s">
        <v>1522</v>
      </c>
      <c r="G229" s="221"/>
      <c r="H229" s="221"/>
      <c r="I229" s="221"/>
      <c r="J229" s="146" t="s">
        <v>374</v>
      </c>
      <c r="K229" s="147">
        <v>3</v>
      </c>
      <c r="L229" s="222"/>
      <c r="M229" s="222"/>
      <c r="N229" s="222">
        <f t="shared" si="40"/>
        <v>0</v>
      </c>
      <c r="O229" s="220"/>
      <c r="P229" s="220"/>
      <c r="Q229" s="220"/>
      <c r="R229" s="139"/>
      <c r="T229" s="140" t="s">
        <v>5</v>
      </c>
      <c r="U229" s="38" t="s">
        <v>42</v>
      </c>
      <c r="V229" s="141">
        <v>0</v>
      </c>
      <c r="W229" s="141">
        <f t="shared" si="41"/>
        <v>0</v>
      </c>
      <c r="X229" s="141">
        <v>9.3000000000000005E-4</v>
      </c>
      <c r="Y229" s="141">
        <f t="shared" si="42"/>
        <v>2.7899999999999999E-3</v>
      </c>
      <c r="Z229" s="141">
        <v>0</v>
      </c>
      <c r="AA229" s="142">
        <f t="shared" si="43"/>
        <v>0</v>
      </c>
      <c r="AR229" s="19" t="s">
        <v>392</v>
      </c>
      <c r="AT229" s="19" t="s">
        <v>315</v>
      </c>
      <c r="AU229" s="19" t="s">
        <v>102</v>
      </c>
      <c r="AY229" s="19" t="s">
        <v>267</v>
      </c>
      <c r="BE229" s="143">
        <f t="shared" si="44"/>
        <v>0</v>
      </c>
      <c r="BF229" s="143">
        <f t="shared" si="45"/>
        <v>0</v>
      </c>
      <c r="BG229" s="143">
        <f t="shared" si="46"/>
        <v>0</v>
      </c>
      <c r="BH229" s="143">
        <f t="shared" si="47"/>
        <v>0</v>
      </c>
      <c r="BI229" s="143">
        <f t="shared" si="48"/>
        <v>0</v>
      </c>
      <c r="BJ229" s="19" t="s">
        <v>102</v>
      </c>
      <c r="BK229" s="143">
        <f t="shared" si="49"/>
        <v>0</v>
      </c>
      <c r="BL229" s="19" t="s">
        <v>331</v>
      </c>
      <c r="BM229" s="19" t="s">
        <v>1044</v>
      </c>
    </row>
    <row r="230" spans="2:65" s="1" customFormat="1" ht="25.5" customHeight="1">
      <c r="B230" s="134"/>
      <c r="C230" s="135" t="s">
        <v>657</v>
      </c>
      <c r="D230" s="135" t="s">
        <v>268</v>
      </c>
      <c r="E230" s="136" t="s">
        <v>1523</v>
      </c>
      <c r="F230" s="219" t="s">
        <v>1524</v>
      </c>
      <c r="G230" s="219"/>
      <c r="H230" s="219"/>
      <c r="I230" s="219"/>
      <c r="J230" s="137" t="s">
        <v>374</v>
      </c>
      <c r="K230" s="138">
        <v>4</v>
      </c>
      <c r="L230" s="220"/>
      <c r="M230" s="220"/>
      <c r="N230" s="220">
        <f t="shared" si="40"/>
        <v>0</v>
      </c>
      <c r="O230" s="220"/>
      <c r="P230" s="220"/>
      <c r="Q230" s="220"/>
      <c r="R230" s="139"/>
      <c r="T230" s="140" t="s">
        <v>5</v>
      </c>
      <c r="U230" s="38" t="s">
        <v>42</v>
      </c>
      <c r="V230" s="141">
        <v>0</v>
      </c>
      <c r="W230" s="141">
        <f t="shared" si="41"/>
        <v>0</v>
      </c>
      <c r="X230" s="141">
        <v>6.9999999999999994E-5</v>
      </c>
      <c r="Y230" s="141">
        <f t="shared" si="42"/>
        <v>2.7999999999999998E-4</v>
      </c>
      <c r="Z230" s="141">
        <v>0</v>
      </c>
      <c r="AA230" s="142">
        <f t="shared" si="43"/>
        <v>0</v>
      </c>
      <c r="AR230" s="19" t="s">
        <v>331</v>
      </c>
      <c r="AT230" s="19" t="s">
        <v>268</v>
      </c>
      <c r="AU230" s="19" t="s">
        <v>102</v>
      </c>
      <c r="AY230" s="19" t="s">
        <v>267</v>
      </c>
      <c r="BE230" s="143">
        <f t="shared" si="44"/>
        <v>0</v>
      </c>
      <c r="BF230" s="143">
        <f t="shared" si="45"/>
        <v>0</v>
      </c>
      <c r="BG230" s="143">
        <f t="shared" si="46"/>
        <v>0</v>
      </c>
      <c r="BH230" s="143">
        <f t="shared" si="47"/>
        <v>0</v>
      </c>
      <c r="BI230" s="143">
        <f t="shared" si="48"/>
        <v>0</v>
      </c>
      <c r="BJ230" s="19" t="s">
        <v>102</v>
      </c>
      <c r="BK230" s="143">
        <f t="shared" si="49"/>
        <v>0</v>
      </c>
      <c r="BL230" s="19" t="s">
        <v>331</v>
      </c>
      <c r="BM230" s="19" t="s">
        <v>1052</v>
      </c>
    </row>
    <row r="231" spans="2:65" s="1" customFormat="1" ht="25.5" customHeight="1">
      <c r="B231" s="134"/>
      <c r="C231" s="144" t="s">
        <v>661</v>
      </c>
      <c r="D231" s="144" t="s">
        <v>315</v>
      </c>
      <c r="E231" s="145" t="s">
        <v>1525</v>
      </c>
      <c r="F231" s="221" t="s">
        <v>1526</v>
      </c>
      <c r="G231" s="221"/>
      <c r="H231" s="221"/>
      <c r="I231" s="221"/>
      <c r="J231" s="146" t="s">
        <v>374</v>
      </c>
      <c r="K231" s="147">
        <v>4</v>
      </c>
      <c r="L231" s="222"/>
      <c r="M231" s="222"/>
      <c r="N231" s="222">
        <f t="shared" si="40"/>
        <v>0</v>
      </c>
      <c r="O231" s="220"/>
      <c r="P231" s="220"/>
      <c r="Q231" s="220"/>
      <c r="R231" s="139"/>
      <c r="T231" s="140" t="s">
        <v>5</v>
      </c>
      <c r="U231" s="38" t="s">
        <v>42</v>
      </c>
      <c r="V231" s="141">
        <v>0</v>
      </c>
      <c r="W231" s="141">
        <f t="shared" si="41"/>
        <v>0</v>
      </c>
      <c r="X231" s="141">
        <v>9.7000000000000005E-4</v>
      </c>
      <c r="Y231" s="141">
        <f t="shared" si="42"/>
        <v>3.8800000000000002E-3</v>
      </c>
      <c r="Z231" s="141">
        <v>0</v>
      </c>
      <c r="AA231" s="142">
        <f t="shared" si="43"/>
        <v>0</v>
      </c>
      <c r="AR231" s="19" t="s">
        <v>392</v>
      </c>
      <c r="AT231" s="19" t="s">
        <v>315</v>
      </c>
      <c r="AU231" s="19" t="s">
        <v>102</v>
      </c>
      <c r="AY231" s="19" t="s">
        <v>267</v>
      </c>
      <c r="BE231" s="143">
        <f t="shared" si="44"/>
        <v>0</v>
      </c>
      <c r="BF231" s="143">
        <f t="shared" si="45"/>
        <v>0</v>
      </c>
      <c r="BG231" s="143">
        <f t="shared" si="46"/>
        <v>0</v>
      </c>
      <c r="BH231" s="143">
        <f t="shared" si="47"/>
        <v>0</v>
      </c>
      <c r="BI231" s="143">
        <f t="shared" si="48"/>
        <v>0</v>
      </c>
      <c r="BJ231" s="19" t="s">
        <v>102</v>
      </c>
      <c r="BK231" s="143">
        <f t="shared" si="49"/>
        <v>0</v>
      </c>
      <c r="BL231" s="19" t="s">
        <v>331</v>
      </c>
      <c r="BM231" s="19" t="s">
        <v>1060</v>
      </c>
    </row>
    <row r="232" spans="2:65" s="1" customFormat="1" ht="25.5" customHeight="1">
      <c r="B232" s="134"/>
      <c r="C232" s="135" t="s">
        <v>665</v>
      </c>
      <c r="D232" s="135" t="s">
        <v>268</v>
      </c>
      <c r="E232" s="136" t="s">
        <v>1527</v>
      </c>
      <c r="F232" s="219" t="s">
        <v>1528</v>
      </c>
      <c r="G232" s="219"/>
      <c r="H232" s="219"/>
      <c r="I232" s="219"/>
      <c r="J232" s="137" t="s">
        <v>374</v>
      </c>
      <c r="K232" s="138">
        <v>32</v>
      </c>
      <c r="L232" s="220"/>
      <c r="M232" s="220"/>
      <c r="N232" s="220">
        <f t="shared" si="40"/>
        <v>0</v>
      </c>
      <c r="O232" s="220"/>
      <c r="P232" s="220"/>
      <c r="Q232" s="220"/>
      <c r="R232" s="139"/>
      <c r="T232" s="140" t="s">
        <v>5</v>
      </c>
      <c r="U232" s="38" t="s">
        <v>42</v>
      </c>
      <c r="V232" s="141">
        <v>0</v>
      </c>
      <c r="W232" s="141">
        <f t="shared" si="41"/>
        <v>0</v>
      </c>
      <c r="X232" s="141">
        <v>2.0000000000000002E-5</v>
      </c>
      <c r="Y232" s="141">
        <f t="shared" si="42"/>
        <v>6.4000000000000005E-4</v>
      </c>
      <c r="Z232" s="141">
        <v>0</v>
      </c>
      <c r="AA232" s="142">
        <f t="shared" si="43"/>
        <v>0</v>
      </c>
      <c r="AR232" s="19" t="s">
        <v>331</v>
      </c>
      <c r="AT232" s="19" t="s">
        <v>268</v>
      </c>
      <c r="AU232" s="19" t="s">
        <v>102</v>
      </c>
      <c r="AY232" s="19" t="s">
        <v>267</v>
      </c>
      <c r="BE232" s="143">
        <f t="shared" si="44"/>
        <v>0</v>
      </c>
      <c r="BF232" s="143">
        <f t="shared" si="45"/>
        <v>0</v>
      </c>
      <c r="BG232" s="143">
        <f t="shared" si="46"/>
        <v>0</v>
      </c>
      <c r="BH232" s="143">
        <f t="shared" si="47"/>
        <v>0</v>
      </c>
      <c r="BI232" s="143">
        <f t="shared" si="48"/>
        <v>0</v>
      </c>
      <c r="BJ232" s="19" t="s">
        <v>102</v>
      </c>
      <c r="BK232" s="143">
        <f t="shared" si="49"/>
        <v>0</v>
      </c>
      <c r="BL232" s="19" t="s">
        <v>331</v>
      </c>
      <c r="BM232" s="19" t="s">
        <v>1068</v>
      </c>
    </row>
    <row r="233" spans="2:65" s="1" customFormat="1" ht="25.5" customHeight="1">
      <c r="B233" s="134"/>
      <c r="C233" s="144" t="s">
        <v>669</v>
      </c>
      <c r="D233" s="144" t="s">
        <v>315</v>
      </c>
      <c r="E233" s="145" t="s">
        <v>1529</v>
      </c>
      <c r="F233" s="221" t="s">
        <v>4230</v>
      </c>
      <c r="G233" s="221"/>
      <c r="H233" s="221"/>
      <c r="I233" s="221"/>
      <c r="J233" s="146" t="s">
        <v>374</v>
      </c>
      <c r="K233" s="147">
        <v>32</v>
      </c>
      <c r="L233" s="222"/>
      <c r="M233" s="222"/>
      <c r="N233" s="222">
        <f t="shared" si="40"/>
        <v>0</v>
      </c>
      <c r="O233" s="220"/>
      <c r="P233" s="220"/>
      <c r="Q233" s="220"/>
      <c r="R233" s="139"/>
      <c r="T233" s="140" t="s">
        <v>5</v>
      </c>
      <c r="U233" s="38" t="s">
        <v>42</v>
      </c>
      <c r="V233" s="141">
        <v>0</v>
      </c>
      <c r="W233" s="141">
        <f t="shared" si="41"/>
        <v>0</v>
      </c>
      <c r="X233" s="141">
        <v>7.4999999999999993E-5</v>
      </c>
      <c r="Y233" s="141">
        <f t="shared" si="42"/>
        <v>2.3999999999999998E-3</v>
      </c>
      <c r="Z233" s="141">
        <v>0</v>
      </c>
      <c r="AA233" s="142">
        <f t="shared" si="43"/>
        <v>0</v>
      </c>
      <c r="AR233" s="19" t="s">
        <v>392</v>
      </c>
      <c r="AT233" s="19" t="s">
        <v>315</v>
      </c>
      <c r="AU233" s="19" t="s">
        <v>102</v>
      </c>
      <c r="AY233" s="19" t="s">
        <v>267</v>
      </c>
      <c r="BE233" s="143">
        <f t="shared" si="44"/>
        <v>0</v>
      </c>
      <c r="BF233" s="143">
        <f t="shared" si="45"/>
        <v>0</v>
      </c>
      <c r="BG233" s="143">
        <f t="shared" si="46"/>
        <v>0</v>
      </c>
      <c r="BH233" s="143">
        <f t="shared" si="47"/>
        <v>0</v>
      </c>
      <c r="BI233" s="143">
        <f t="shared" si="48"/>
        <v>0</v>
      </c>
      <c r="BJ233" s="19" t="s">
        <v>102</v>
      </c>
      <c r="BK233" s="143">
        <f t="shared" si="49"/>
        <v>0</v>
      </c>
      <c r="BL233" s="19" t="s">
        <v>331</v>
      </c>
      <c r="BM233" s="19" t="s">
        <v>1076</v>
      </c>
    </row>
    <row r="234" spans="2:65" s="1" customFormat="1" ht="25.5" customHeight="1">
      <c r="B234" s="134"/>
      <c r="C234" s="135" t="s">
        <v>673</v>
      </c>
      <c r="D234" s="135" t="s">
        <v>268</v>
      </c>
      <c r="E234" s="136" t="s">
        <v>1530</v>
      </c>
      <c r="F234" s="219" t="s">
        <v>1531</v>
      </c>
      <c r="G234" s="219"/>
      <c r="H234" s="219"/>
      <c r="I234" s="219"/>
      <c r="J234" s="137" t="s">
        <v>374</v>
      </c>
      <c r="K234" s="138">
        <v>1</v>
      </c>
      <c r="L234" s="220"/>
      <c r="M234" s="220"/>
      <c r="N234" s="220">
        <f t="shared" si="40"/>
        <v>0</v>
      </c>
      <c r="O234" s="220"/>
      <c r="P234" s="220"/>
      <c r="Q234" s="220"/>
      <c r="R234" s="139"/>
      <c r="T234" s="140" t="s">
        <v>5</v>
      </c>
      <c r="U234" s="38" t="s">
        <v>42</v>
      </c>
      <c r="V234" s="141">
        <v>0</v>
      </c>
      <c r="W234" s="141">
        <f t="shared" si="41"/>
        <v>0</v>
      </c>
      <c r="X234" s="141">
        <v>6.0000000000000002E-5</v>
      </c>
      <c r="Y234" s="141">
        <f t="shared" si="42"/>
        <v>6.0000000000000002E-5</v>
      </c>
      <c r="Z234" s="141">
        <v>0</v>
      </c>
      <c r="AA234" s="142">
        <f t="shared" si="43"/>
        <v>0</v>
      </c>
      <c r="AR234" s="19" t="s">
        <v>331</v>
      </c>
      <c r="AT234" s="19" t="s">
        <v>268</v>
      </c>
      <c r="AU234" s="19" t="s">
        <v>102</v>
      </c>
      <c r="AY234" s="19" t="s">
        <v>267</v>
      </c>
      <c r="BE234" s="143">
        <f t="shared" si="44"/>
        <v>0</v>
      </c>
      <c r="BF234" s="143">
        <f t="shared" si="45"/>
        <v>0</v>
      </c>
      <c r="BG234" s="143">
        <f t="shared" si="46"/>
        <v>0</v>
      </c>
      <c r="BH234" s="143">
        <f t="shared" si="47"/>
        <v>0</v>
      </c>
      <c r="BI234" s="143">
        <f t="shared" si="48"/>
        <v>0</v>
      </c>
      <c r="BJ234" s="19" t="s">
        <v>102</v>
      </c>
      <c r="BK234" s="143">
        <f t="shared" si="49"/>
        <v>0</v>
      </c>
      <c r="BL234" s="19" t="s">
        <v>331</v>
      </c>
      <c r="BM234" s="19" t="s">
        <v>1084</v>
      </c>
    </row>
    <row r="235" spans="2:65" s="1" customFormat="1" ht="16.5" customHeight="1">
      <c r="B235" s="134"/>
      <c r="C235" s="144" t="s">
        <v>677</v>
      </c>
      <c r="D235" s="144" t="s">
        <v>315</v>
      </c>
      <c r="E235" s="145" t="s">
        <v>1532</v>
      </c>
      <c r="F235" s="221" t="s">
        <v>1533</v>
      </c>
      <c r="G235" s="221"/>
      <c r="H235" s="221"/>
      <c r="I235" s="221"/>
      <c r="J235" s="146" t="s">
        <v>374</v>
      </c>
      <c r="K235" s="147">
        <v>1</v>
      </c>
      <c r="L235" s="222"/>
      <c r="M235" s="222"/>
      <c r="N235" s="222">
        <f t="shared" si="40"/>
        <v>0</v>
      </c>
      <c r="O235" s="220"/>
      <c r="P235" s="220"/>
      <c r="Q235" s="220"/>
      <c r="R235" s="139"/>
      <c r="T235" s="140" t="s">
        <v>5</v>
      </c>
      <c r="U235" s="38" t="s">
        <v>42</v>
      </c>
      <c r="V235" s="141">
        <v>0</v>
      </c>
      <c r="W235" s="141">
        <f t="shared" si="41"/>
        <v>0</v>
      </c>
      <c r="X235" s="141">
        <v>0</v>
      </c>
      <c r="Y235" s="141">
        <f t="shared" si="42"/>
        <v>0</v>
      </c>
      <c r="Z235" s="141">
        <v>0</v>
      </c>
      <c r="AA235" s="142">
        <f t="shared" si="43"/>
        <v>0</v>
      </c>
      <c r="AR235" s="19" t="s">
        <v>392</v>
      </c>
      <c r="AT235" s="19" t="s">
        <v>315</v>
      </c>
      <c r="AU235" s="19" t="s">
        <v>102</v>
      </c>
      <c r="AY235" s="19" t="s">
        <v>267</v>
      </c>
      <c r="BE235" s="143">
        <f t="shared" si="44"/>
        <v>0</v>
      </c>
      <c r="BF235" s="143">
        <f t="shared" si="45"/>
        <v>0</v>
      </c>
      <c r="BG235" s="143">
        <f t="shared" si="46"/>
        <v>0</v>
      </c>
      <c r="BH235" s="143">
        <f t="shared" si="47"/>
        <v>0</v>
      </c>
      <c r="BI235" s="143">
        <f t="shared" si="48"/>
        <v>0</v>
      </c>
      <c r="BJ235" s="19" t="s">
        <v>102</v>
      </c>
      <c r="BK235" s="143">
        <f t="shared" si="49"/>
        <v>0</v>
      </c>
      <c r="BL235" s="19" t="s">
        <v>331</v>
      </c>
      <c r="BM235" s="19" t="s">
        <v>1092</v>
      </c>
    </row>
    <row r="236" spans="2:65" s="1" customFormat="1" ht="25.5" customHeight="1">
      <c r="B236" s="134"/>
      <c r="C236" s="135" t="s">
        <v>681</v>
      </c>
      <c r="D236" s="135" t="s">
        <v>268</v>
      </c>
      <c r="E236" s="136" t="s">
        <v>1534</v>
      </c>
      <c r="F236" s="219" t="s">
        <v>1535</v>
      </c>
      <c r="G236" s="219"/>
      <c r="H236" s="219"/>
      <c r="I236" s="219"/>
      <c r="J236" s="137" t="s">
        <v>374</v>
      </c>
      <c r="K236" s="138">
        <v>1</v>
      </c>
      <c r="L236" s="220"/>
      <c r="M236" s="220"/>
      <c r="N236" s="220">
        <f t="shared" si="40"/>
        <v>0</v>
      </c>
      <c r="O236" s="220"/>
      <c r="P236" s="220"/>
      <c r="Q236" s="220"/>
      <c r="R236" s="139"/>
      <c r="T236" s="140" t="s">
        <v>5</v>
      </c>
      <c r="U236" s="38" t="s">
        <v>42</v>
      </c>
      <c r="V236" s="141">
        <v>0</v>
      </c>
      <c r="W236" s="141">
        <f t="shared" si="41"/>
        <v>0</v>
      </c>
      <c r="X236" s="141">
        <v>6.9999999999999994E-5</v>
      </c>
      <c r="Y236" s="141">
        <f t="shared" si="42"/>
        <v>6.9999999999999994E-5</v>
      </c>
      <c r="Z236" s="141">
        <v>0</v>
      </c>
      <c r="AA236" s="142">
        <f t="shared" si="43"/>
        <v>0</v>
      </c>
      <c r="AR236" s="19" t="s">
        <v>331</v>
      </c>
      <c r="AT236" s="19" t="s">
        <v>268</v>
      </c>
      <c r="AU236" s="19" t="s">
        <v>102</v>
      </c>
      <c r="AY236" s="19" t="s">
        <v>267</v>
      </c>
      <c r="BE236" s="143">
        <f t="shared" si="44"/>
        <v>0</v>
      </c>
      <c r="BF236" s="143">
        <f t="shared" si="45"/>
        <v>0</v>
      </c>
      <c r="BG236" s="143">
        <f t="shared" si="46"/>
        <v>0</v>
      </c>
      <c r="BH236" s="143">
        <f t="shared" si="47"/>
        <v>0</v>
      </c>
      <c r="BI236" s="143">
        <f t="shared" si="48"/>
        <v>0</v>
      </c>
      <c r="BJ236" s="19" t="s">
        <v>102</v>
      </c>
      <c r="BK236" s="143">
        <f t="shared" si="49"/>
        <v>0</v>
      </c>
      <c r="BL236" s="19" t="s">
        <v>331</v>
      </c>
      <c r="BM236" s="19" t="s">
        <v>1099</v>
      </c>
    </row>
    <row r="237" spans="2:65" s="1" customFormat="1" ht="38.25" customHeight="1">
      <c r="B237" s="134"/>
      <c r="C237" s="144" t="s">
        <v>685</v>
      </c>
      <c r="D237" s="144" t="s">
        <v>315</v>
      </c>
      <c r="E237" s="145" t="s">
        <v>1536</v>
      </c>
      <c r="F237" s="221" t="s">
        <v>1537</v>
      </c>
      <c r="G237" s="221"/>
      <c r="H237" s="221"/>
      <c r="I237" s="221"/>
      <c r="J237" s="146" t="s">
        <v>374</v>
      </c>
      <c r="K237" s="147">
        <v>1</v>
      </c>
      <c r="L237" s="222"/>
      <c r="M237" s="222"/>
      <c r="N237" s="222">
        <f t="shared" si="40"/>
        <v>0</v>
      </c>
      <c r="O237" s="220"/>
      <c r="P237" s="220"/>
      <c r="Q237" s="220"/>
      <c r="R237" s="139"/>
      <c r="T237" s="140" t="s">
        <v>5</v>
      </c>
      <c r="U237" s="38" t="s">
        <v>42</v>
      </c>
      <c r="V237" s="141">
        <v>0</v>
      </c>
      <c r="W237" s="141">
        <f t="shared" si="41"/>
        <v>0</v>
      </c>
      <c r="X237" s="141">
        <v>3.1E-2</v>
      </c>
      <c r="Y237" s="141">
        <f t="shared" si="42"/>
        <v>3.1E-2</v>
      </c>
      <c r="Z237" s="141">
        <v>0</v>
      </c>
      <c r="AA237" s="142">
        <f t="shared" si="43"/>
        <v>0</v>
      </c>
      <c r="AR237" s="19" t="s">
        <v>392</v>
      </c>
      <c r="AT237" s="19" t="s">
        <v>315</v>
      </c>
      <c r="AU237" s="19" t="s">
        <v>102</v>
      </c>
      <c r="AY237" s="19" t="s">
        <v>267</v>
      </c>
      <c r="BE237" s="143">
        <f t="shared" si="44"/>
        <v>0</v>
      </c>
      <c r="BF237" s="143">
        <f t="shared" si="45"/>
        <v>0</v>
      </c>
      <c r="BG237" s="143">
        <f t="shared" si="46"/>
        <v>0</v>
      </c>
      <c r="BH237" s="143">
        <f t="shared" si="47"/>
        <v>0</v>
      </c>
      <c r="BI237" s="143">
        <f t="shared" si="48"/>
        <v>0</v>
      </c>
      <c r="BJ237" s="19" t="s">
        <v>102</v>
      </c>
      <c r="BK237" s="143">
        <f t="shared" si="49"/>
        <v>0</v>
      </c>
      <c r="BL237" s="19" t="s">
        <v>331</v>
      </c>
      <c r="BM237" s="19" t="s">
        <v>1107</v>
      </c>
    </row>
    <row r="238" spans="2:65" s="1" customFormat="1" ht="16.5" customHeight="1">
      <c r="B238" s="134"/>
      <c r="C238" s="135" t="s">
        <v>689</v>
      </c>
      <c r="D238" s="135" t="s">
        <v>268</v>
      </c>
      <c r="E238" s="136" t="s">
        <v>1538</v>
      </c>
      <c r="F238" s="219" t="s">
        <v>1539</v>
      </c>
      <c r="G238" s="219"/>
      <c r="H238" s="219"/>
      <c r="I238" s="219"/>
      <c r="J238" s="137" t="s">
        <v>374</v>
      </c>
      <c r="K238" s="138">
        <v>1</v>
      </c>
      <c r="L238" s="220"/>
      <c r="M238" s="220"/>
      <c r="N238" s="220">
        <f t="shared" si="40"/>
        <v>0</v>
      </c>
      <c r="O238" s="220"/>
      <c r="P238" s="220"/>
      <c r="Q238" s="220"/>
      <c r="R238" s="139"/>
      <c r="T238" s="140" t="s">
        <v>5</v>
      </c>
      <c r="U238" s="38" t="s">
        <v>42</v>
      </c>
      <c r="V238" s="141">
        <v>0</v>
      </c>
      <c r="W238" s="141">
        <f t="shared" si="41"/>
        <v>0</v>
      </c>
      <c r="X238" s="141">
        <v>2.0000000000000002E-5</v>
      </c>
      <c r="Y238" s="141">
        <f t="shared" si="42"/>
        <v>2.0000000000000002E-5</v>
      </c>
      <c r="Z238" s="141">
        <v>0</v>
      </c>
      <c r="AA238" s="142">
        <f t="shared" si="43"/>
        <v>0</v>
      </c>
      <c r="AR238" s="19" t="s">
        <v>331</v>
      </c>
      <c r="AT238" s="19" t="s">
        <v>268</v>
      </c>
      <c r="AU238" s="19" t="s">
        <v>102</v>
      </c>
      <c r="AY238" s="19" t="s">
        <v>267</v>
      </c>
      <c r="BE238" s="143">
        <f t="shared" si="44"/>
        <v>0</v>
      </c>
      <c r="BF238" s="143">
        <f t="shared" si="45"/>
        <v>0</v>
      </c>
      <c r="BG238" s="143">
        <f t="shared" si="46"/>
        <v>0</v>
      </c>
      <c r="BH238" s="143">
        <f t="shared" si="47"/>
        <v>0</v>
      </c>
      <c r="BI238" s="143">
        <f t="shared" si="48"/>
        <v>0</v>
      </c>
      <c r="BJ238" s="19" t="s">
        <v>102</v>
      </c>
      <c r="BK238" s="143">
        <f t="shared" si="49"/>
        <v>0</v>
      </c>
      <c r="BL238" s="19" t="s">
        <v>331</v>
      </c>
      <c r="BM238" s="19" t="s">
        <v>1115</v>
      </c>
    </row>
    <row r="239" spans="2:65" s="1" customFormat="1" ht="25.5" customHeight="1">
      <c r="B239" s="134"/>
      <c r="C239" s="144" t="s">
        <v>693</v>
      </c>
      <c r="D239" s="144" t="s">
        <v>315</v>
      </c>
      <c r="E239" s="145" t="s">
        <v>1540</v>
      </c>
      <c r="F239" s="221" t="s">
        <v>1541</v>
      </c>
      <c r="G239" s="221"/>
      <c r="H239" s="221"/>
      <c r="I239" s="221"/>
      <c r="J239" s="146" t="s">
        <v>374</v>
      </c>
      <c r="K239" s="147">
        <v>1</v>
      </c>
      <c r="L239" s="222"/>
      <c r="M239" s="222"/>
      <c r="N239" s="222">
        <f t="shared" si="40"/>
        <v>0</v>
      </c>
      <c r="O239" s="220"/>
      <c r="P239" s="220"/>
      <c r="Q239" s="220"/>
      <c r="R239" s="139"/>
      <c r="T239" s="140" t="s">
        <v>5</v>
      </c>
      <c r="U239" s="38" t="s">
        <v>42</v>
      </c>
      <c r="V239" s="141">
        <v>0</v>
      </c>
      <c r="W239" s="141">
        <f t="shared" si="41"/>
        <v>0</v>
      </c>
      <c r="X239" s="141">
        <v>5.4000000000000001E-4</v>
      </c>
      <c r="Y239" s="141">
        <f t="shared" si="42"/>
        <v>5.4000000000000001E-4</v>
      </c>
      <c r="Z239" s="141">
        <v>0</v>
      </c>
      <c r="AA239" s="142">
        <f t="shared" si="43"/>
        <v>0</v>
      </c>
      <c r="AR239" s="19" t="s">
        <v>392</v>
      </c>
      <c r="AT239" s="19" t="s">
        <v>315</v>
      </c>
      <c r="AU239" s="19" t="s">
        <v>102</v>
      </c>
      <c r="AY239" s="19" t="s">
        <v>267</v>
      </c>
      <c r="BE239" s="143">
        <f t="shared" si="44"/>
        <v>0</v>
      </c>
      <c r="BF239" s="143">
        <f t="shared" si="45"/>
        <v>0</v>
      </c>
      <c r="BG239" s="143">
        <f t="shared" si="46"/>
        <v>0</v>
      </c>
      <c r="BH239" s="143">
        <f t="shared" si="47"/>
        <v>0</v>
      </c>
      <c r="BI239" s="143">
        <f t="shared" si="48"/>
        <v>0</v>
      </c>
      <c r="BJ239" s="19" t="s">
        <v>102</v>
      </c>
      <c r="BK239" s="143">
        <f t="shared" si="49"/>
        <v>0</v>
      </c>
      <c r="BL239" s="19" t="s">
        <v>331</v>
      </c>
      <c r="BM239" s="19" t="s">
        <v>1123</v>
      </c>
    </row>
    <row r="240" spans="2:65" s="1" customFormat="1" ht="16.5" customHeight="1">
      <c r="B240" s="134"/>
      <c r="C240" s="135" t="s">
        <v>697</v>
      </c>
      <c r="D240" s="135" t="s">
        <v>268</v>
      </c>
      <c r="E240" s="136" t="s">
        <v>1542</v>
      </c>
      <c r="F240" s="219" t="s">
        <v>1543</v>
      </c>
      <c r="G240" s="219"/>
      <c r="H240" s="219"/>
      <c r="I240" s="219"/>
      <c r="J240" s="137" t="s">
        <v>374</v>
      </c>
      <c r="K240" s="138">
        <v>1</v>
      </c>
      <c r="L240" s="220"/>
      <c r="M240" s="220"/>
      <c r="N240" s="220">
        <f t="shared" si="40"/>
        <v>0</v>
      </c>
      <c r="O240" s="220"/>
      <c r="P240" s="220"/>
      <c r="Q240" s="220"/>
      <c r="R240" s="139"/>
      <c r="T240" s="140" t="s">
        <v>5</v>
      </c>
      <c r="U240" s="38" t="s">
        <v>42</v>
      </c>
      <c r="V240" s="141">
        <v>0</v>
      </c>
      <c r="W240" s="141">
        <f t="shared" si="41"/>
        <v>0</v>
      </c>
      <c r="X240" s="141">
        <v>4.0000000000000003E-5</v>
      </c>
      <c r="Y240" s="141">
        <f t="shared" si="42"/>
        <v>4.0000000000000003E-5</v>
      </c>
      <c r="Z240" s="141">
        <v>0</v>
      </c>
      <c r="AA240" s="142">
        <f t="shared" si="43"/>
        <v>0</v>
      </c>
      <c r="AR240" s="19" t="s">
        <v>331</v>
      </c>
      <c r="AT240" s="19" t="s">
        <v>268</v>
      </c>
      <c r="AU240" s="19" t="s">
        <v>102</v>
      </c>
      <c r="AY240" s="19" t="s">
        <v>267</v>
      </c>
      <c r="BE240" s="143">
        <f t="shared" si="44"/>
        <v>0</v>
      </c>
      <c r="BF240" s="143">
        <f t="shared" si="45"/>
        <v>0</v>
      </c>
      <c r="BG240" s="143">
        <f t="shared" si="46"/>
        <v>0</v>
      </c>
      <c r="BH240" s="143">
        <f t="shared" si="47"/>
        <v>0</v>
      </c>
      <c r="BI240" s="143">
        <f t="shared" si="48"/>
        <v>0</v>
      </c>
      <c r="BJ240" s="19" t="s">
        <v>102</v>
      </c>
      <c r="BK240" s="143">
        <f t="shared" si="49"/>
        <v>0</v>
      </c>
      <c r="BL240" s="19" t="s">
        <v>331</v>
      </c>
      <c r="BM240" s="19" t="s">
        <v>1131</v>
      </c>
    </row>
    <row r="241" spans="2:65" s="1" customFormat="1" ht="25.5" customHeight="1">
      <c r="B241" s="134"/>
      <c r="C241" s="144" t="s">
        <v>701</v>
      </c>
      <c r="D241" s="144" t="s">
        <v>315</v>
      </c>
      <c r="E241" s="145" t="s">
        <v>1544</v>
      </c>
      <c r="F241" s="221" t="s">
        <v>1545</v>
      </c>
      <c r="G241" s="221"/>
      <c r="H241" s="221"/>
      <c r="I241" s="221"/>
      <c r="J241" s="146" t="s">
        <v>374</v>
      </c>
      <c r="K241" s="147">
        <v>1</v>
      </c>
      <c r="L241" s="222"/>
      <c r="M241" s="222"/>
      <c r="N241" s="222">
        <f t="shared" ref="N241:N259" si="50">ROUND(L241*K241,2)</f>
        <v>0</v>
      </c>
      <c r="O241" s="220"/>
      <c r="P241" s="220"/>
      <c r="Q241" s="220"/>
      <c r="R241" s="139"/>
      <c r="T241" s="140" t="s">
        <v>5</v>
      </c>
      <c r="U241" s="38" t="s">
        <v>42</v>
      </c>
      <c r="V241" s="141">
        <v>0</v>
      </c>
      <c r="W241" s="141">
        <f t="shared" ref="W241:W259" si="51">V241*K241</f>
        <v>0</v>
      </c>
      <c r="X241" s="141">
        <v>6.7000000000000002E-4</v>
      </c>
      <c r="Y241" s="141">
        <f t="shared" ref="Y241:Y259" si="52">X241*K241</f>
        <v>6.7000000000000002E-4</v>
      </c>
      <c r="Z241" s="141">
        <v>0</v>
      </c>
      <c r="AA241" s="142">
        <f t="shared" ref="AA241:AA259" si="53">Z241*K241</f>
        <v>0</v>
      </c>
      <c r="AR241" s="19" t="s">
        <v>392</v>
      </c>
      <c r="AT241" s="19" t="s">
        <v>315</v>
      </c>
      <c r="AU241" s="19" t="s">
        <v>102</v>
      </c>
      <c r="AY241" s="19" t="s">
        <v>267</v>
      </c>
      <c r="BE241" s="143">
        <f t="shared" ref="BE241:BE259" si="54">IF(U241="základná",N241,0)</f>
        <v>0</v>
      </c>
      <c r="BF241" s="143">
        <f t="shared" ref="BF241:BF259" si="55">IF(U241="znížená",N241,0)</f>
        <v>0</v>
      </c>
      <c r="BG241" s="143">
        <f t="shared" ref="BG241:BG259" si="56">IF(U241="zákl. prenesená",N241,0)</f>
        <v>0</v>
      </c>
      <c r="BH241" s="143">
        <f t="shared" ref="BH241:BH259" si="57">IF(U241="zníž. prenesená",N241,0)</f>
        <v>0</v>
      </c>
      <c r="BI241" s="143">
        <f t="shared" ref="BI241:BI259" si="58">IF(U241="nulová",N241,0)</f>
        <v>0</v>
      </c>
      <c r="BJ241" s="19" t="s">
        <v>102</v>
      </c>
      <c r="BK241" s="143">
        <f t="shared" ref="BK241:BK259" si="59">ROUND(L241*K241,2)</f>
        <v>0</v>
      </c>
      <c r="BL241" s="19" t="s">
        <v>331</v>
      </c>
      <c r="BM241" s="19" t="s">
        <v>1139</v>
      </c>
    </row>
    <row r="242" spans="2:65" s="1" customFormat="1" ht="16.5" customHeight="1">
      <c r="B242" s="134"/>
      <c r="C242" s="135" t="s">
        <v>705</v>
      </c>
      <c r="D242" s="135" t="s">
        <v>268</v>
      </c>
      <c r="E242" s="136" t="s">
        <v>1546</v>
      </c>
      <c r="F242" s="219" t="s">
        <v>1547</v>
      </c>
      <c r="G242" s="219"/>
      <c r="H242" s="219"/>
      <c r="I242" s="219"/>
      <c r="J242" s="137" t="s">
        <v>374</v>
      </c>
      <c r="K242" s="138">
        <v>1</v>
      </c>
      <c r="L242" s="220"/>
      <c r="M242" s="220"/>
      <c r="N242" s="220">
        <f t="shared" si="50"/>
        <v>0</v>
      </c>
      <c r="O242" s="220"/>
      <c r="P242" s="220"/>
      <c r="Q242" s="220"/>
      <c r="R242" s="139"/>
      <c r="T242" s="140" t="s">
        <v>5</v>
      </c>
      <c r="U242" s="38" t="s">
        <v>42</v>
      </c>
      <c r="V242" s="141">
        <v>0</v>
      </c>
      <c r="W242" s="141">
        <f t="shared" si="51"/>
        <v>0</v>
      </c>
      <c r="X242" s="141">
        <v>5.0000000000000002E-5</v>
      </c>
      <c r="Y242" s="141">
        <f t="shared" si="52"/>
        <v>5.0000000000000002E-5</v>
      </c>
      <c r="Z242" s="141">
        <v>0</v>
      </c>
      <c r="AA242" s="142">
        <f t="shared" si="53"/>
        <v>0</v>
      </c>
      <c r="AR242" s="19" t="s">
        <v>331</v>
      </c>
      <c r="AT242" s="19" t="s">
        <v>268</v>
      </c>
      <c r="AU242" s="19" t="s">
        <v>102</v>
      </c>
      <c r="AY242" s="19" t="s">
        <v>267</v>
      </c>
      <c r="BE242" s="143">
        <f t="shared" si="54"/>
        <v>0</v>
      </c>
      <c r="BF242" s="143">
        <f t="shared" si="55"/>
        <v>0</v>
      </c>
      <c r="BG242" s="143">
        <f t="shared" si="56"/>
        <v>0</v>
      </c>
      <c r="BH242" s="143">
        <f t="shared" si="57"/>
        <v>0</v>
      </c>
      <c r="BI242" s="143">
        <f t="shared" si="58"/>
        <v>0</v>
      </c>
      <c r="BJ242" s="19" t="s">
        <v>102</v>
      </c>
      <c r="BK242" s="143">
        <f t="shared" si="59"/>
        <v>0</v>
      </c>
      <c r="BL242" s="19" t="s">
        <v>331</v>
      </c>
      <c r="BM242" s="19" t="s">
        <v>1147</v>
      </c>
    </row>
    <row r="243" spans="2:65" s="1" customFormat="1" ht="25.5" customHeight="1">
      <c r="B243" s="134"/>
      <c r="C243" s="144" t="s">
        <v>709</v>
      </c>
      <c r="D243" s="144" t="s">
        <v>315</v>
      </c>
      <c r="E243" s="145" t="s">
        <v>1548</v>
      </c>
      <c r="F243" s="221" t="s">
        <v>1549</v>
      </c>
      <c r="G243" s="221"/>
      <c r="H243" s="221"/>
      <c r="I243" s="221"/>
      <c r="J243" s="146" t="s">
        <v>374</v>
      </c>
      <c r="K243" s="147">
        <v>1</v>
      </c>
      <c r="L243" s="222"/>
      <c r="M243" s="222"/>
      <c r="N243" s="222">
        <f t="shared" si="50"/>
        <v>0</v>
      </c>
      <c r="O243" s="220"/>
      <c r="P243" s="220"/>
      <c r="Q243" s="220"/>
      <c r="R243" s="139"/>
      <c r="T243" s="140" t="s">
        <v>5</v>
      </c>
      <c r="U243" s="38" t="s">
        <v>42</v>
      </c>
      <c r="V243" s="141">
        <v>0</v>
      </c>
      <c r="W243" s="141">
        <f t="shared" si="51"/>
        <v>0</v>
      </c>
      <c r="X243" s="141">
        <v>7.7999999999999999E-4</v>
      </c>
      <c r="Y243" s="141">
        <f t="shared" si="52"/>
        <v>7.7999999999999999E-4</v>
      </c>
      <c r="Z243" s="141">
        <v>0</v>
      </c>
      <c r="AA243" s="142">
        <f t="shared" si="53"/>
        <v>0</v>
      </c>
      <c r="AR243" s="19" t="s">
        <v>392</v>
      </c>
      <c r="AT243" s="19" t="s">
        <v>315</v>
      </c>
      <c r="AU243" s="19" t="s">
        <v>102</v>
      </c>
      <c r="AY243" s="19" t="s">
        <v>267</v>
      </c>
      <c r="BE243" s="143">
        <f t="shared" si="54"/>
        <v>0</v>
      </c>
      <c r="BF243" s="143">
        <f t="shared" si="55"/>
        <v>0</v>
      </c>
      <c r="BG243" s="143">
        <f t="shared" si="56"/>
        <v>0</v>
      </c>
      <c r="BH243" s="143">
        <f t="shared" si="57"/>
        <v>0</v>
      </c>
      <c r="BI243" s="143">
        <f t="shared" si="58"/>
        <v>0</v>
      </c>
      <c r="BJ243" s="19" t="s">
        <v>102</v>
      </c>
      <c r="BK243" s="143">
        <f t="shared" si="59"/>
        <v>0</v>
      </c>
      <c r="BL243" s="19" t="s">
        <v>331</v>
      </c>
      <c r="BM243" s="19" t="s">
        <v>1155</v>
      </c>
    </row>
    <row r="244" spans="2:65" s="1" customFormat="1" ht="16.5" customHeight="1">
      <c r="B244" s="134"/>
      <c r="C244" s="135" t="s">
        <v>713</v>
      </c>
      <c r="D244" s="135" t="s">
        <v>268</v>
      </c>
      <c r="E244" s="136" t="s">
        <v>1550</v>
      </c>
      <c r="F244" s="219" t="s">
        <v>1551</v>
      </c>
      <c r="G244" s="219"/>
      <c r="H244" s="219"/>
      <c r="I244" s="219"/>
      <c r="J244" s="137" t="s">
        <v>374</v>
      </c>
      <c r="K244" s="138">
        <v>1</v>
      </c>
      <c r="L244" s="220"/>
      <c r="M244" s="220"/>
      <c r="N244" s="220">
        <f t="shared" si="50"/>
        <v>0</v>
      </c>
      <c r="O244" s="220"/>
      <c r="P244" s="220"/>
      <c r="Q244" s="220"/>
      <c r="R244" s="139"/>
      <c r="T244" s="140" t="s">
        <v>5</v>
      </c>
      <c r="U244" s="38" t="s">
        <v>42</v>
      </c>
      <c r="V244" s="141">
        <v>0</v>
      </c>
      <c r="W244" s="141">
        <f t="shared" si="51"/>
        <v>0</v>
      </c>
      <c r="X244" s="141">
        <v>6.0000000000000002E-5</v>
      </c>
      <c r="Y244" s="141">
        <f t="shared" si="52"/>
        <v>6.0000000000000002E-5</v>
      </c>
      <c r="Z244" s="141">
        <v>0</v>
      </c>
      <c r="AA244" s="142">
        <f t="shared" si="53"/>
        <v>0</v>
      </c>
      <c r="AR244" s="19" t="s">
        <v>331</v>
      </c>
      <c r="AT244" s="19" t="s">
        <v>268</v>
      </c>
      <c r="AU244" s="19" t="s">
        <v>102</v>
      </c>
      <c r="AY244" s="19" t="s">
        <v>267</v>
      </c>
      <c r="BE244" s="143">
        <f t="shared" si="54"/>
        <v>0</v>
      </c>
      <c r="BF244" s="143">
        <f t="shared" si="55"/>
        <v>0</v>
      </c>
      <c r="BG244" s="143">
        <f t="shared" si="56"/>
        <v>0</v>
      </c>
      <c r="BH244" s="143">
        <f t="shared" si="57"/>
        <v>0</v>
      </c>
      <c r="BI244" s="143">
        <f t="shared" si="58"/>
        <v>0</v>
      </c>
      <c r="BJ244" s="19" t="s">
        <v>102</v>
      </c>
      <c r="BK244" s="143">
        <f t="shared" si="59"/>
        <v>0</v>
      </c>
      <c r="BL244" s="19" t="s">
        <v>331</v>
      </c>
      <c r="BM244" s="19" t="s">
        <v>1163</v>
      </c>
    </row>
    <row r="245" spans="2:65" s="1" customFormat="1" ht="25.5" customHeight="1">
      <c r="B245" s="134"/>
      <c r="C245" s="144" t="s">
        <v>717</v>
      </c>
      <c r="D245" s="144" t="s">
        <v>315</v>
      </c>
      <c r="E245" s="145" t="s">
        <v>1552</v>
      </c>
      <c r="F245" s="221" t="s">
        <v>1553</v>
      </c>
      <c r="G245" s="221"/>
      <c r="H245" s="221"/>
      <c r="I245" s="221"/>
      <c r="J245" s="146" t="s">
        <v>374</v>
      </c>
      <c r="K245" s="147">
        <v>1</v>
      </c>
      <c r="L245" s="222"/>
      <c r="M245" s="222"/>
      <c r="N245" s="222">
        <f t="shared" si="50"/>
        <v>0</v>
      </c>
      <c r="O245" s="220"/>
      <c r="P245" s="220"/>
      <c r="Q245" s="220"/>
      <c r="R245" s="139"/>
      <c r="T245" s="140" t="s">
        <v>5</v>
      </c>
      <c r="U245" s="38" t="s">
        <v>42</v>
      </c>
      <c r="V245" s="141">
        <v>0</v>
      </c>
      <c r="W245" s="141">
        <f t="shared" si="51"/>
        <v>0</v>
      </c>
      <c r="X245" s="141">
        <v>2E-3</v>
      </c>
      <c r="Y245" s="141">
        <f t="shared" si="52"/>
        <v>2E-3</v>
      </c>
      <c r="Z245" s="141">
        <v>0</v>
      </c>
      <c r="AA245" s="142">
        <f t="shared" si="53"/>
        <v>0</v>
      </c>
      <c r="AR245" s="19" t="s">
        <v>392</v>
      </c>
      <c r="AT245" s="19" t="s">
        <v>315</v>
      </c>
      <c r="AU245" s="19" t="s">
        <v>102</v>
      </c>
      <c r="AY245" s="19" t="s">
        <v>267</v>
      </c>
      <c r="BE245" s="143">
        <f t="shared" si="54"/>
        <v>0</v>
      </c>
      <c r="BF245" s="143">
        <f t="shared" si="55"/>
        <v>0</v>
      </c>
      <c r="BG245" s="143">
        <f t="shared" si="56"/>
        <v>0</v>
      </c>
      <c r="BH245" s="143">
        <f t="shared" si="57"/>
        <v>0</v>
      </c>
      <c r="BI245" s="143">
        <f t="shared" si="58"/>
        <v>0</v>
      </c>
      <c r="BJ245" s="19" t="s">
        <v>102</v>
      </c>
      <c r="BK245" s="143">
        <f t="shared" si="59"/>
        <v>0</v>
      </c>
      <c r="BL245" s="19" t="s">
        <v>331</v>
      </c>
      <c r="BM245" s="19" t="s">
        <v>1171</v>
      </c>
    </row>
    <row r="246" spans="2:65" s="1" customFormat="1" ht="16.5" customHeight="1">
      <c r="B246" s="134"/>
      <c r="C246" s="135" t="s">
        <v>721</v>
      </c>
      <c r="D246" s="135" t="s">
        <v>268</v>
      </c>
      <c r="E246" s="136" t="s">
        <v>1554</v>
      </c>
      <c r="F246" s="219" t="s">
        <v>1555</v>
      </c>
      <c r="G246" s="219"/>
      <c r="H246" s="219"/>
      <c r="I246" s="219"/>
      <c r="J246" s="137" t="s">
        <v>374</v>
      </c>
      <c r="K246" s="138">
        <v>3</v>
      </c>
      <c r="L246" s="220"/>
      <c r="M246" s="220"/>
      <c r="N246" s="220">
        <f t="shared" si="50"/>
        <v>0</v>
      </c>
      <c r="O246" s="220"/>
      <c r="P246" s="220"/>
      <c r="Q246" s="220"/>
      <c r="R246" s="139"/>
      <c r="T246" s="140" t="s">
        <v>5</v>
      </c>
      <c r="U246" s="38" t="s">
        <v>42</v>
      </c>
      <c r="V246" s="141">
        <v>0</v>
      </c>
      <c r="W246" s="141">
        <f t="shared" si="51"/>
        <v>0</v>
      </c>
      <c r="X246" s="141">
        <v>6.9999999999999994E-5</v>
      </c>
      <c r="Y246" s="141">
        <f t="shared" si="52"/>
        <v>2.0999999999999998E-4</v>
      </c>
      <c r="Z246" s="141">
        <v>0</v>
      </c>
      <c r="AA246" s="142">
        <f t="shared" si="53"/>
        <v>0</v>
      </c>
      <c r="AR246" s="19" t="s">
        <v>331</v>
      </c>
      <c r="AT246" s="19" t="s">
        <v>268</v>
      </c>
      <c r="AU246" s="19" t="s">
        <v>102</v>
      </c>
      <c r="AY246" s="19" t="s">
        <v>267</v>
      </c>
      <c r="BE246" s="143">
        <f t="shared" si="54"/>
        <v>0</v>
      </c>
      <c r="BF246" s="143">
        <f t="shared" si="55"/>
        <v>0</v>
      </c>
      <c r="BG246" s="143">
        <f t="shared" si="56"/>
        <v>0</v>
      </c>
      <c r="BH246" s="143">
        <f t="shared" si="57"/>
        <v>0</v>
      </c>
      <c r="BI246" s="143">
        <f t="shared" si="58"/>
        <v>0</v>
      </c>
      <c r="BJ246" s="19" t="s">
        <v>102</v>
      </c>
      <c r="BK246" s="143">
        <f t="shared" si="59"/>
        <v>0</v>
      </c>
      <c r="BL246" s="19" t="s">
        <v>331</v>
      </c>
      <c r="BM246" s="19" t="s">
        <v>1179</v>
      </c>
    </row>
    <row r="247" spans="2:65" s="1" customFormat="1" ht="38.25" customHeight="1">
      <c r="B247" s="134"/>
      <c r="C247" s="144" t="s">
        <v>725</v>
      </c>
      <c r="D247" s="144" t="s">
        <v>315</v>
      </c>
      <c r="E247" s="145" t="s">
        <v>1556</v>
      </c>
      <c r="F247" s="221" t="s">
        <v>1557</v>
      </c>
      <c r="G247" s="221"/>
      <c r="H247" s="221"/>
      <c r="I247" s="221"/>
      <c r="J247" s="146" t="s">
        <v>374</v>
      </c>
      <c r="K247" s="147">
        <v>1</v>
      </c>
      <c r="L247" s="222"/>
      <c r="M247" s="222"/>
      <c r="N247" s="222">
        <f t="shared" si="50"/>
        <v>0</v>
      </c>
      <c r="O247" s="220"/>
      <c r="P247" s="220"/>
      <c r="Q247" s="220"/>
      <c r="R247" s="139"/>
      <c r="T247" s="140" t="s">
        <v>5</v>
      </c>
      <c r="U247" s="38" t="s">
        <v>42</v>
      </c>
      <c r="V247" s="141">
        <v>0</v>
      </c>
      <c r="W247" s="141">
        <f t="shared" si="51"/>
        <v>0</v>
      </c>
      <c r="X247" s="141">
        <v>1.2619999999999999E-2</v>
      </c>
      <c r="Y247" s="141">
        <f t="shared" si="52"/>
        <v>1.2619999999999999E-2</v>
      </c>
      <c r="Z247" s="141">
        <v>0</v>
      </c>
      <c r="AA247" s="142">
        <f t="shared" si="53"/>
        <v>0</v>
      </c>
      <c r="AR247" s="19" t="s">
        <v>392</v>
      </c>
      <c r="AT247" s="19" t="s">
        <v>315</v>
      </c>
      <c r="AU247" s="19" t="s">
        <v>102</v>
      </c>
      <c r="AY247" s="19" t="s">
        <v>267</v>
      </c>
      <c r="BE247" s="143">
        <f t="shared" si="54"/>
        <v>0</v>
      </c>
      <c r="BF247" s="143">
        <f t="shared" si="55"/>
        <v>0</v>
      </c>
      <c r="BG247" s="143">
        <f t="shared" si="56"/>
        <v>0</v>
      </c>
      <c r="BH247" s="143">
        <f t="shared" si="57"/>
        <v>0</v>
      </c>
      <c r="BI247" s="143">
        <f t="shared" si="58"/>
        <v>0</v>
      </c>
      <c r="BJ247" s="19" t="s">
        <v>102</v>
      </c>
      <c r="BK247" s="143">
        <f t="shared" si="59"/>
        <v>0</v>
      </c>
      <c r="BL247" s="19" t="s">
        <v>331</v>
      </c>
      <c r="BM247" s="19" t="s">
        <v>1187</v>
      </c>
    </row>
    <row r="248" spans="2:65" s="1" customFormat="1" ht="16.5" customHeight="1">
      <c r="B248" s="134"/>
      <c r="C248" s="135" t="s">
        <v>729</v>
      </c>
      <c r="D248" s="135" t="s">
        <v>268</v>
      </c>
      <c r="E248" s="136" t="s">
        <v>1558</v>
      </c>
      <c r="F248" s="219" t="s">
        <v>1559</v>
      </c>
      <c r="G248" s="219"/>
      <c r="H248" s="219"/>
      <c r="I248" s="219"/>
      <c r="J248" s="137" t="s">
        <v>374</v>
      </c>
      <c r="K248" s="138">
        <v>1</v>
      </c>
      <c r="L248" s="220"/>
      <c r="M248" s="220"/>
      <c r="N248" s="220">
        <f t="shared" si="50"/>
        <v>0</v>
      </c>
      <c r="O248" s="220"/>
      <c r="P248" s="220"/>
      <c r="Q248" s="220"/>
      <c r="R248" s="139"/>
      <c r="T248" s="140" t="s">
        <v>5</v>
      </c>
      <c r="U248" s="38" t="s">
        <v>42</v>
      </c>
      <c r="V248" s="141">
        <v>0</v>
      </c>
      <c r="W248" s="141">
        <f t="shared" si="51"/>
        <v>0</v>
      </c>
      <c r="X248" s="141">
        <v>2.0000000000000002E-5</v>
      </c>
      <c r="Y248" s="141">
        <f t="shared" si="52"/>
        <v>2.0000000000000002E-5</v>
      </c>
      <c r="Z248" s="141">
        <v>0</v>
      </c>
      <c r="AA248" s="142">
        <f t="shared" si="53"/>
        <v>0</v>
      </c>
      <c r="AR248" s="19" t="s">
        <v>331</v>
      </c>
      <c r="AT248" s="19" t="s">
        <v>268</v>
      </c>
      <c r="AU248" s="19" t="s">
        <v>102</v>
      </c>
      <c r="AY248" s="19" t="s">
        <v>267</v>
      </c>
      <c r="BE248" s="143">
        <f t="shared" si="54"/>
        <v>0</v>
      </c>
      <c r="BF248" s="143">
        <f t="shared" si="55"/>
        <v>0</v>
      </c>
      <c r="BG248" s="143">
        <f t="shared" si="56"/>
        <v>0</v>
      </c>
      <c r="BH248" s="143">
        <f t="shared" si="57"/>
        <v>0</v>
      </c>
      <c r="BI248" s="143">
        <f t="shared" si="58"/>
        <v>0</v>
      </c>
      <c r="BJ248" s="19" t="s">
        <v>102</v>
      </c>
      <c r="BK248" s="143">
        <f t="shared" si="59"/>
        <v>0</v>
      </c>
      <c r="BL248" s="19" t="s">
        <v>331</v>
      </c>
      <c r="BM248" s="19" t="s">
        <v>1195</v>
      </c>
    </row>
    <row r="249" spans="2:65" s="1" customFormat="1" ht="16.5" customHeight="1">
      <c r="B249" s="134"/>
      <c r="C249" s="144" t="s">
        <v>733</v>
      </c>
      <c r="D249" s="144" t="s">
        <v>315</v>
      </c>
      <c r="E249" s="145" t="s">
        <v>1560</v>
      </c>
      <c r="F249" s="221" t="s">
        <v>1561</v>
      </c>
      <c r="G249" s="221"/>
      <c r="H249" s="221"/>
      <c r="I249" s="221"/>
      <c r="J249" s="146" t="s">
        <v>374</v>
      </c>
      <c r="K249" s="147">
        <v>1</v>
      </c>
      <c r="L249" s="222"/>
      <c r="M249" s="222"/>
      <c r="N249" s="222">
        <f t="shared" si="50"/>
        <v>0</v>
      </c>
      <c r="O249" s="220"/>
      <c r="P249" s="220"/>
      <c r="Q249" s="220"/>
      <c r="R249" s="139"/>
      <c r="T249" s="140" t="s">
        <v>5</v>
      </c>
      <c r="U249" s="38" t="s">
        <v>42</v>
      </c>
      <c r="V249" s="141">
        <v>0</v>
      </c>
      <c r="W249" s="141">
        <f t="shared" si="51"/>
        <v>0</v>
      </c>
      <c r="X249" s="141">
        <v>3.3E-4</v>
      </c>
      <c r="Y249" s="141">
        <f t="shared" si="52"/>
        <v>3.3E-4</v>
      </c>
      <c r="Z249" s="141">
        <v>0</v>
      </c>
      <c r="AA249" s="142">
        <f t="shared" si="53"/>
        <v>0</v>
      </c>
      <c r="AR249" s="19" t="s">
        <v>392</v>
      </c>
      <c r="AT249" s="19" t="s">
        <v>315</v>
      </c>
      <c r="AU249" s="19" t="s">
        <v>102</v>
      </c>
      <c r="AY249" s="19" t="s">
        <v>267</v>
      </c>
      <c r="BE249" s="143">
        <f t="shared" si="54"/>
        <v>0</v>
      </c>
      <c r="BF249" s="143">
        <f t="shared" si="55"/>
        <v>0</v>
      </c>
      <c r="BG249" s="143">
        <f t="shared" si="56"/>
        <v>0</v>
      </c>
      <c r="BH249" s="143">
        <f t="shared" si="57"/>
        <v>0</v>
      </c>
      <c r="BI249" s="143">
        <f t="shared" si="58"/>
        <v>0</v>
      </c>
      <c r="BJ249" s="19" t="s">
        <v>102</v>
      </c>
      <c r="BK249" s="143">
        <f t="shared" si="59"/>
        <v>0</v>
      </c>
      <c r="BL249" s="19" t="s">
        <v>331</v>
      </c>
      <c r="BM249" s="19" t="s">
        <v>1203</v>
      </c>
    </row>
    <row r="250" spans="2:65" s="1" customFormat="1" ht="16.5" customHeight="1">
      <c r="B250" s="134"/>
      <c r="C250" s="135" t="s">
        <v>737</v>
      </c>
      <c r="D250" s="135" t="s">
        <v>268</v>
      </c>
      <c r="E250" s="136" t="s">
        <v>1562</v>
      </c>
      <c r="F250" s="219" t="s">
        <v>1563</v>
      </c>
      <c r="G250" s="219"/>
      <c r="H250" s="219"/>
      <c r="I250" s="219"/>
      <c r="J250" s="137" t="s">
        <v>374</v>
      </c>
      <c r="K250" s="138">
        <v>1</v>
      </c>
      <c r="L250" s="220"/>
      <c r="M250" s="220"/>
      <c r="N250" s="220">
        <f t="shared" si="50"/>
        <v>0</v>
      </c>
      <c r="O250" s="220"/>
      <c r="P250" s="220"/>
      <c r="Q250" s="220"/>
      <c r="R250" s="139"/>
      <c r="T250" s="140" t="s">
        <v>5</v>
      </c>
      <c r="U250" s="38" t="s">
        <v>42</v>
      </c>
      <c r="V250" s="141">
        <v>0</v>
      </c>
      <c r="W250" s="141">
        <f t="shared" si="51"/>
        <v>0</v>
      </c>
      <c r="X250" s="141">
        <v>6.9999999999999994E-5</v>
      </c>
      <c r="Y250" s="141">
        <f t="shared" si="52"/>
        <v>6.9999999999999994E-5</v>
      </c>
      <c r="Z250" s="141">
        <v>0</v>
      </c>
      <c r="AA250" s="142">
        <f t="shared" si="53"/>
        <v>0</v>
      </c>
      <c r="AR250" s="19" t="s">
        <v>331</v>
      </c>
      <c r="AT250" s="19" t="s">
        <v>268</v>
      </c>
      <c r="AU250" s="19" t="s">
        <v>102</v>
      </c>
      <c r="AY250" s="19" t="s">
        <v>267</v>
      </c>
      <c r="BE250" s="143">
        <f t="shared" si="54"/>
        <v>0</v>
      </c>
      <c r="BF250" s="143">
        <f t="shared" si="55"/>
        <v>0</v>
      </c>
      <c r="BG250" s="143">
        <f t="shared" si="56"/>
        <v>0</v>
      </c>
      <c r="BH250" s="143">
        <f t="shared" si="57"/>
        <v>0</v>
      </c>
      <c r="BI250" s="143">
        <f t="shared" si="58"/>
        <v>0</v>
      </c>
      <c r="BJ250" s="19" t="s">
        <v>102</v>
      </c>
      <c r="BK250" s="143">
        <f t="shared" si="59"/>
        <v>0</v>
      </c>
      <c r="BL250" s="19" t="s">
        <v>331</v>
      </c>
      <c r="BM250" s="19" t="s">
        <v>1211</v>
      </c>
    </row>
    <row r="251" spans="2:65" s="1" customFormat="1" ht="16.5" customHeight="1">
      <c r="B251" s="134"/>
      <c r="C251" s="144" t="s">
        <v>741</v>
      </c>
      <c r="D251" s="144" t="s">
        <v>315</v>
      </c>
      <c r="E251" s="145" t="s">
        <v>1564</v>
      </c>
      <c r="F251" s="221" t="s">
        <v>1565</v>
      </c>
      <c r="G251" s="221"/>
      <c r="H251" s="221"/>
      <c r="I251" s="221"/>
      <c r="J251" s="146" t="s">
        <v>374</v>
      </c>
      <c r="K251" s="147">
        <v>1</v>
      </c>
      <c r="L251" s="222"/>
      <c r="M251" s="222"/>
      <c r="N251" s="222">
        <f t="shared" si="50"/>
        <v>0</v>
      </c>
      <c r="O251" s="220"/>
      <c r="P251" s="220"/>
      <c r="Q251" s="220"/>
      <c r="R251" s="139"/>
      <c r="T251" s="140" t="s">
        <v>5</v>
      </c>
      <c r="U251" s="38" t="s">
        <v>42</v>
      </c>
      <c r="V251" s="141">
        <v>0</v>
      </c>
      <c r="W251" s="141">
        <f t="shared" si="51"/>
        <v>0</v>
      </c>
      <c r="X251" s="141">
        <v>2.0500000000000002E-3</v>
      </c>
      <c r="Y251" s="141">
        <f t="shared" si="52"/>
        <v>2.0500000000000002E-3</v>
      </c>
      <c r="Z251" s="141">
        <v>0</v>
      </c>
      <c r="AA251" s="142">
        <f t="shared" si="53"/>
        <v>0</v>
      </c>
      <c r="AR251" s="19" t="s">
        <v>392</v>
      </c>
      <c r="AT251" s="19" t="s">
        <v>315</v>
      </c>
      <c r="AU251" s="19" t="s">
        <v>102</v>
      </c>
      <c r="AY251" s="19" t="s">
        <v>267</v>
      </c>
      <c r="BE251" s="143">
        <f t="shared" si="54"/>
        <v>0</v>
      </c>
      <c r="BF251" s="143">
        <f t="shared" si="55"/>
        <v>0</v>
      </c>
      <c r="BG251" s="143">
        <f t="shared" si="56"/>
        <v>0</v>
      </c>
      <c r="BH251" s="143">
        <f t="shared" si="57"/>
        <v>0</v>
      </c>
      <c r="BI251" s="143">
        <f t="shared" si="58"/>
        <v>0</v>
      </c>
      <c r="BJ251" s="19" t="s">
        <v>102</v>
      </c>
      <c r="BK251" s="143">
        <f t="shared" si="59"/>
        <v>0</v>
      </c>
      <c r="BL251" s="19" t="s">
        <v>331</v>
      </c>
      <c r="BM251" s="19" t="s">
        <v>1219</v>
      </c>
    </row>
    <row r="252" spans="2:65" s="1" customFormat="1" ht="38.25" customHeight="1">
      <c r="B252" s="134"/>
      <c r="C252" s="135" t="s">
        <v>745</v>
      </c>
      <c r="D252" s="135" t="s">
        <v>268</v>
      </c>
      <c r="E252" s="136" t="s">
        <v>1566</v>
      </c>
      <c r="F252" s="219" t="s">
        <v>1567</v>
      </c>
      <c r="G252" s="219"/>
      <c r="H252" s="219"/>
      <c r="I252" s="219"/>
      <c r="J252" s="137" t="s">
        <v>374</v>
      </c>
      <c r="K252" s="138">
        <v>10</v>
      </c>
      <c r="L252" s="220"/>
      <c r="M252" s="220"/>
      <c r="N252" s="220">
        <f t="shared" si="50"/>
        <v>0</v>
      </c>
      <c r="O252" s="220"/>
      <c r="P252" s="220"/>
      <c r="Q252" s="220"/>
      <c r="R252" s="139"/>
      <c r="T252" s="140" t="s">
        <v>5</v>
      </c>
      <c r="U252" s="38" t="s">
        <v>42</v>
      </c>
      <c r="V252" s="141">
        <v>0</v>
      </c>
      <c r="W252" s="141">
        <f t="shared" si="51"/>
        <v>0</v>
      </c>
      <c r="X252" s="141">
        <v>2.5999999999999998E-4</v>
      </c>
      <c r="Y252" s="141">
        <f t="shared" si="52"/>
        <v>2.5999999999999999E-3</v>
      </c>
      <c r="Z252" s="141">
        <v>0</v>
      </c>
      <c r="AA252" s="142">
        <f t="shared" si="53"/>
        <v>0</v>
      </c>
      <c r="AR252" s="19" t="s">
        <v>331</v>
      </c>
      <c r="AT252" s="19" t="s">
        <v>268</v>
      </c>
      <c r="AU252" s="19" t="s">
        <v>102</v>
      </c>
      <c r="AY252" s="19" t="s">
        <v>267</v>
      </c>
      <c r="BE252" s="143">
        <f t="shared" si="54"/>
        <v>0</v>
      </c>
      <c r="BF252" s="143">
        <f t="shared" si="55"/>
        <v>0</v>
      </c>
      <c r="BG252" s="143">
        <f t="shared" si="56"/>
        <v>0</v>
      </c>
      <c r="BH252" s="143">
        <f t="shared" si="57"/>
        <v>0</v>
      </c>
      <c r="BI252" s="143">
        <f t="shared" si="58"/>
        <v>0</v>
      </c>
      <c r="BJ252" s="19" t="s">
        <v>102</v>
      </c>
      <c r="BK252" s="143">
        <f t="shared" si="59"/>
        <v>0</v>
      </c>
      <c r="BL252" s="19" t="s">
        <v>331</v>
      </c>
      <c r="BM252" s="19" t="s">
        <v>1227</v>
      </c>
    </row>
    <row r="253" spans="2:65" s="1" customFormat="1" ht="25.5" customHeight="1">
      <c r="B253" s="134"/>
      <c r="C253" s="144" t="s">
        <v>749</v>
      </c>
      <c r="D253" s="144" t="s">
        <v>315</v>
      </c>
      <c r="E253" s="145" t="s">
        <v>1568</v>
      </c>
      <c r="F253" s="221" t="s">
        <v>1569</v>
      </c>
      <c r="G253" s="221"/>
      <c r="H253" s="221"/>
      <c r="I253" s="221"/>
      <c r="J253" s="146" t="s">
        <v>374</v>
      </c>
      <c r="K253" s="147">
        <v>10</v>
      </c>
      <c r="L253" s="222"/>
      <c r="M253" s="222"/>
      <c r="N253" s="222">
        <f t="shared" si="50"/>
        <v>0</v>
      </c>
      <c r="O253" s="220"/>
      <c r="P253" s="220"/>
      <c r="Q253" s="220"/>
      <c r="R253" s="139"/>
      <c r="T253" s="140" t="s">
        <v>5</v>
      </c>
      <c r="U253" s="38" t="s">
        <v>42</v>
      </c>
      <c r="V253" s="141">
        <v>0</v>
      </c>
      <c r="W253" s="141">
        <f t="shared" si="51"/>
        <v>0</v>
      </c>
      <c r="X253" s="141">
        <v>0</v>
      </c>
      <c r="Y253" s="141">
        <f t="shared" si="52"/>
        <v>0</v>
      </c>
      <c r="Z253" s="141">
        <v>0</v>
      </c>
      <c r="AA253" s="142">
        <f t="shared" si="53"/>
        <v>0</v>
      </c>
      <c r="AR253" s="19" t="s">
        <v>392</v>
      </c>
      <c r="AT253" s="19" t="s">
        <v>315</v>
      </c>
      <c r="AU253" s="19" t="s">
        <v>102</v>
      </c>
      <c r="AY253" s="19" t="s">
        <v>267</v>
      </c>
      <c r="BE253" s="143">
        <f t="shared" si="54"/>
        <v>0</v>
      </c>
      <c r="BF253" s="143">
        <f t="shared" si="55"/>
        <v>0</v>
      </c>
      <c r="BG253" s="143">
        <f t="shared" si="56"/>
        <v>0</v>
      </c>
      <c r="BH253" s="143">
        <f t="shared" si="57"/>
        <v>0</v>
      </c>
      <c r="BI253" s="143">
        <f t="shared" si="58"/>
        <v>0</v>
      </c>
      <c r="BJ253" s="19" t="s">
        <v>102</v>
      </c>
      <c r="BK253" s="143">
        <f t="shared" si="59"/>
        <v>0</v>
      </c>
      <c r="BL253" s="19" t="s">
        <v>331</v>
      </c>
      <c r="BM253" s="19" t="s">
        <v>1235</v>
      </c>
    </row>
    <row r="254" spans="2:65" s="1" customFormat="1" ht="25.5" customHeight="1">
      <c r="B254" s="134"/>
      <c r="C254" s="135" t="s">
        <v>753</v>
      </c>
      <c r="D254" s="135" t="s">
        <v>268</v>
      </c>
      <c r="E254" s="136" t="s">
        <v>1570</v>
      </c>
      <c r="F254" s="219" t="s">
        <v>1571</v>
      </c>
      <c r="G254" s="219"/>
      <c r="H254" s="219"/>
      <c r="I254" s="219"/>
      <c r="J254" s="137" t="s">
        <v>4232</v>
      </c>
      <c r="K254" s="138">
        <v>5</v>
      </c>
      <c r="L254" s="220"/>
      <c r="M254" s="220"/>
      <c r="N254" s="220">
        <f t="shared" si="50"/>
        <v>0</v>
      </c>
      <c r="O254" s="220"/>
      <c r="P254" s="220"/>
      <c r="Q254" s="220"/>
      <c r="R254" s="139"/>
      <c r="T254" s="140" t="s">
        <v>5</v>
      </c>
      <c r="U254" s="38" t="s">
        <v>42</v>
      </c>
      <c r="V254" s="141">
        <v>0</v>
      </c>
      <c r="W254" s="141">
        <f t="shared" si="51"/>
        <v>0</v>
      </c>
      <c r="X254" s="141">
        <v>2.5999999999999998E-4</v>
      </c>
      <c r="Y254" s="141">
        <f t="shared" si="52"/>
        <v>1.2999999999999999E-3</v>
      </c>
      <c r="Z254" s="141">
        <v>0</v>
      </c>
      <c r="AA254" s="142">
        <f t="shared" si="53"/>
        <v>0</v>
      </c>
      <c r="AR254" s="19" t="s">
        <v>331</v>
      </c>
      <c r="AT254" s="19" t="s">
        <v>268</v>
      </c>
      <c r="AU254" s="19" t="s">
        <v>102</v>
      </c>
      <c r="AY254" s="19" t="s">
        <v>267</v>
      </c>
      <c r="BE254" s="143">
        <f t="shared" si="54"/>
        <v>0</v>
      </c>
      <c r="BF254" s="143">
        <f t="shared" si="55"/>
        <v>0</v>
      </c>
      <c r="BG254" s="143">
        <f t="shared" si="56"/>
        <v>0</v>
      </c>
      <c r="BH254" s="143">
        <f t="shared" si="57"/>
        <v>0</v>
      </c>
      <c r="BI254" s="143">
        <f t="shared" si="58"/>
        <v>0</v>
      </c>
      <c r="BJ254" s="19" t="s">
        <v>102</v>
      </c>
      <c r="BK254" s="143">
        <f t="shared" si="59"/>
        <v>0</v>
      </c>
      <c r="BL254" s="19" t="s">
        <v>331</v>
      </c>
      <c r="BM254" s="19" t="s">
        <v>1243</v>
      </c>
    </row>
    <row r="255" spans="2:65" s="1" customFormat="1" ht="51" customHeight="1">
      <c r="B255" s="134"/>
      <c r="C255" s="144" t="s">
        <v>757</v>
      </c>
      <c r="D255" s="144" t="s">
        <v>315</v>
      </c>
      <c r="E255" s="145" t="s">
        <v>1572</v>
      </c>
      <c r="F255" s="221" t="s">
        <v>1573</v>
      </c>
      <c r="G255" s="221"/>
      <c r="H255" s="221"/>
      <c r="I255" s="221"/>
      <c r="J255" s="146" t="s">
        <v>374</v>
      </c>
      <c r="K255" s="147">
        <v>5</v>
      </c>
      <c r="L255" s="222"/>
      <c r="M255" s="222"/>
      <c r="N255" s="222">
        <f t="shared" si="50"/>
        <v>0</v>
      </c>
      <c r="O255" s="220"/>
      <c r="P255" s="220"/>
      <c r="Q255" s="220"/>
      <c r="R255" s="139"/>
      <c r="T255" s="140" t="s">
        <v>5</v>
      </c>
      <c r="U255" s="38" t="s">
        <v>42</v>
      </c>
      <c r="V255" s="141">
        <v>0</v>
      </c>
      <c r="W255" s="141">
        <f t="shared" si="51"/>
        <v>0</v>
      </c>
      <c r="X255" s="141">
        <v>1.8499999999999999E-2</v>
      </c>
      <c r="Y255" s="141">
        <f t="shared" si="52"/>
        <v>9.2499999999999999E-2</v>
      </c>
      <c r="Z255" s="141">
        <v>0</v>
      </c>
      <c r="AA255" s="142">
        <f t="shared" si="53"/>
        <v>0</v>
      </c>
      <c r="AR255" s="19" t="s">
        <v>392</v>
      </c>
      <c r="AT255" s="19" t="s">
        <v>315</v>
      </c>
      <c r="AU255" s="19" t="s">
        <v>102</v>
      </c>
      <c r="AY255" s="19" t="s">
        <v>267</v>
      </c>
      <c r="BE255" s="143">
        <f t="shared" si="54"/>
        <v>0</v>
      </c>
      <c r="BF255" s="143">
        <f t="shared" si="55"/>
        <v>0</v>
      </c>
      <c r="BG255" s="143">
        <f t="shared" si="56"/>
        <v>0</v>
      </c>
      <c r="BH255" s="143">
        <f t="shared" si="57"/>
        <v>0</v>
      </c>
      <c r="BI255" s="143">
        <f t="shared" si="58"/>
        <v>0</v>
      </c>
      <c r="BJ255" s="19" t="s">
        <v>102</v>
      </c>
      <c r="BK255" s="143">
        <f t="shared" si="59"/>
        <v>0</v>
      </c>
      <c r="BL255" s="19" t="s">
        <v>331</v>
      </c>
      <c r="BM255" s="19" t="s">
        <v>1251</v>
      </c>
    </row>
    <row r="256" spans="2:65" s="1" customFormat="1" ht="25.5" customHeight="1">
      <c r="B256" s="134"/>
      <c r="C256" s="135" t="s">
        <v>761</v>
      </c>
      <c r="D256" s="135" t="s">
        <v>268</v>
      </c>
      <c r="E256" s="136" t="s">
        <v>1574</v>
      </c>
      <c r="F256" s="219" t="s">
        <v>1575</v>
      </c>
      <c r="G256" s="219"/>
      <c r="H256" s="219"/>
      <c r="I256" s="219"/>
      <c r="J256" s="137" t="s">
        <v>322</v>
      </c>
      <c r="K256" s="138">
        <v>1042</v>
      </c>
      <c r="L256" s="220"/>
      <c r="M256" s="220"/>
      <c r="N256" s="220">
        <f t="shared" si="50"/>
        <v>0</v>
      </c>
      <c r="O256" s="220"/>
      <c r="P256" s="220"/>
      <c r="Q256" s="220"/>
      <c r="R256" s="139"/>
      <c r="T256" s="140" t="s">
        <v>5</v>
      </c>
      <c r="U256" s="38" t="s">
        <v>42</v>
      </c>
      <c r="V256" s="141">
        <v>0</v>
      </c>
      <c r="W256" s="141">
        <f t="shared" si="51"/>
        <v>0</v>
      </c>
      <c r="X256" s="141">
        <v>1.8000000000000001E-4</v>
      </c>
      <c r="Y256" s="141">
        <f t="shared" si="52"/>
        <v>0.18756</v>
      </c>
      <c r="Z256" s="141">
        <v>0</v>
      </c>
      <c r="AA256" s="142">
        <f t="shared" si="53"/>
        <v>0</v>
      </c>
      <c r="AR256" s="19" t="s">
        <v>331</v>
      </c>
      <c r="AT256" s="19" t="s">
        <v>268</v>
      </c>
      <c r="AU256" s="19" t="s">
        <v>102</v>
      </c>
      <c r="AY256" s="19" t="s">
        <v>267</v>
      </c>
      <c r="BE256" s="143">
        <f t="shared" si="54"/>
        <v>0</v>
      </c>
      <c r="BF256" s="143">
        <f t="shared" si="55"/>
        <v>0</v>
      </c>
      <c r="BG256" s="143">
        <f t="shared" si="56"/>
        <v>0</v>
      </c>
      <c r="BH256" s="143">
        <f t="shared" si="57"/>
        <v>0</v>
      </c>
      <c r="BI256" s="143">
        <f t="shared" si="58"/>
        <v>0</v>
      </c>
      <c r="BJ256" s="19" t="s">
        <v>102</v>
      </c>
      <c r="BK256" s="143">
        <f t="shared" si="59"/>
        <v>0</v>
      </c>
      <c r="BL256" s="19" t="s">
        <v>331</v>
      </c>
      <c r="BM256" s="19" t="s">
        <v>1259</v>
      </c>
    </row>
    <row r="257" spans="2:65" s="1" customFormat="1" ht="25.5" customHeight="1">
      <c r="B257" s="134"/>
      <c r="C257" s="135" t="s">
        <v>766</v>
      </c>
      <c r="D257" s="135" t="s">
        <v>268</v>
      </c>
      <c r="E257" s="136" t="s">
        <v>1576</v>
      </c>
      <c r="F257" s="219" t="s">
        <v>1577</v>
      </c>
      <c r="G257" s="219"/>
      <c r="H257" s="219"/>
      <c r="I257" s="219"/>
      <c r="J257" s="137" t="s">
        <v>322</v>
      </c>
      <c r="K257" s="138">
        <v>1042</v>
      </c>
      <c r="L257" s="220"/>
      <c r="M257" s="220"/>
      <c r="N257" s="220">
        <f t="shared" si="50"/>
        <v>0</v>
      </c>
      <c r="O257" s="220"/>
      <c r="P257" s="220"/>
      <c r="Q257" s="220"/>
      <c r="R257" s="139"/>
      <c r="T257" s="140" t="s">
        <v>5</v>
      </c>
      <c r="U257" s="38" t="s">
        <v>42</v>
      </c>
      <c r="V257" s="141">
        <v>0</v>
      </c>
      <c r="W257" s="141">
        <f t="shared" si="51"/>
        <v>0</v>
      </c>
      <c r="X257" s="141">
        <v>1.0000000000000001E-5</v>
      </c>
      <c r="Y257" s="141">
        <f t="shared" si="52"/>
        <v>1.042E-2</v>
      </c>
      <c r="Z257" s="141">
        <v>0</v>
      </c>
      <c r="AA257" s="142">
        <f t="shared" si="53"/>
        <v>0</v>
      </c>
      <c r="AR257" s="19" t="s">
        <v>331</v>
      </c>
      <c r="AT257" s="19" t="s">
        <v>268</v>
      </c>
      <c r="AU257" s="19" t="s">
        <v>102</v>
      </c>
      <c r="AY257" s="19" t="s">
        <v>267</v>
      </c>
      <c r="BE257" s="143">
        <f t="shared" si="54"/>
        <v>0</v>
      </c>
      <c r="BF257" s="143">
        <f t="shared" si="55"/>
        <v>0</v>
      </c>
      <c r="BG257" s="143">
        <f t="shared" si="56"/>
        <v>0</v>
      </c>
      <c r="BH257" s="143">
        <f t="shared" si="57"/>
        <v>0</v>
      </c>
      <c r="BI257" s="143">
        <f t="shared" si="58"/>
        <v>0</v>
      </c>
      <c r="BJ257" s="19" t="s">
        <v>102</v>
      </c>
      <c r="BK257" s="143">
        <f t="shared" si="59"/>
        <v>0</v>
      </c>
      <c r="BL257" s="19" t="s">
        <v>331</v>
      </c>
      <c r="BM257" s="19" t="s">
        <v>1267</v>
      </c>
    </row>
    <row r="258" spans="2:65" s="1" customFormat="1" ht="38.25" customHeight="1">
      <c r="B258" s="134"/>
      <c r="C258" s="135" t="s">
        <v>770</v>
      </c>
      <c r="D258" s="135" t="s">
        <v>268</v>
      </c>
      <c r="E258" s="136" t="s">
        <v>1578</v>
      </c>
      <c r="F258" s="219" t="s">
        <v>1579</v>
      </c>
      <c r="G258" s="219"/>
      <c r="H258" s="219"/>
      <c r="I258" s="219"/>
      <c r="J258" s="137" t="s">
        <v>304</v>
      </c>
      <c r="K258" s="138">
        <v>0.99</v>
      </c>
      <c r="L258" s="220"/>
      <c r="M258" s="220"/>
      <c r="N258" s="220">
        <f t="shared" si="50"/>
        <v>0</v>
      </c>
      <c r="O258" s="220"/>
      <c r="P258" s="220"/>
      <c r="Q258" s="220"/>
      <c r="R258" s="139"/>
      <c r="T258" s="140" t="s">
        <v>5</v>
      </c>
      <c r="U258" s="38" t="s">
        <v>42</v>
      </c>
      <c r="V258" s="141">
        <v>0</v>
      </c>
      <c r="W258" s="141">
        <f t="shared" si="51"/>
        <v>0</v>
      </c>
      <c r="X258" s="141">
        <v>0</v>
      </c>
      <c r="Y258" s="141">
        <f t="shared" si="52"/>
        <v>0</v>
      </c>
      <c r="Z258" s="141">
        <v>0</v>
      </c>
      <c r="AA258" s="142">
        <f t="shared" si="53"/>
        <v>0</v>
      </c>
      <c r="AR258" s="19" t="s">
        <v>331</v>
      </c>
      <c r="AT258" s="19" t="s">
        <v>268</v>
      </c>
      <c r="AU258" s="19" t="s">
        <v>102</v>
      </c>
      <c r="AY258" s="19" t="s">
        <v>267</v>
      </c>
      <c r="BE258" s="143">
        <f t="shared" si="54"/>
        <v>0</v>
      </c>
      <c r="BF258" s="143">
        <f t="shared" si="55"/>
        <v>0</v>
      </c>
      <c r="BG258" s="143">
        <f t="shared" si="56"/>
        <v>0</v>
      </c>
      <c r="BH258" s="143">
        <f t="shared" si="57"/>
        <v>0</v>
      </c>
      <c r="BI258" s="143">
        <f t="shared" si="58"/>
        <v>0</v>
      </c>
      <c r="BJ258" s="19" t="s">
        <v>102</v>
      </c>
      <c r="BK258" s="143">
        <f t="shared" si="59"/>
        <v>0</v>
      </c>
      <c r="BL258" s="19" t="s">
        <v>331</v>
      </c>
      <c r="BM258" s="19" t="s">
        <v>1274</v>
      </c>
    </row>
    <row r="259" spans="2:65" s="1" customFormat="1" ht="25.5" customHeight="1">
      <c r="B259" s="134"/>
      <c r="C259" s="135" t="s">
        <v>774</v>
      </c>
      <c r="D259" s="135" t="s">
        <v>268</v>
      </c>
      <c r="E259" s="136" t="s">
        <v>1580</v>
      </c>
      <c r="F259" s="219" t="s">
        <v>1581</v>
      </c>
      <c r="G259" s="219"/>
      <c r="H259" s="219"/>
      <c r="I259" s="219"/>
      <c r="J259" s="137" t="s">
        <v>785</v>
      </c>
      <c r="K259" s="138">
        <v>293.83800000000002</v>
      </c>
      <c r="L259" s="220"/>
      <c r="M259" s="220"/>
      <c r="N259" s="220">
        <f t="shared" si="50"/>
        <v>0</v>
      </c>
      <c r="O259" s="220"/>
      <c r="P259" s="220"/>
      <c r="Q259" s="220"/>
      <c r="R259" s="139"/>
      <c r="T259" s="140" t="s">
        <v>5</v>
      </c>
      <c r="U259" s="38" t="s">
        <v>42</v>
      </c>
      <c r="V259" s="141">
        <v>0</v>
      </c>
      <c r="W259" s="141">
        <f t="shared" si="51"/>
        <v>0</v>
      </c>
      <c r="X259" s="141">
        <v>0</v>
      </c>
      <c r="Y259" s="141">
        <f t="shared" si="52"/>
        <v>0</v>
      </c>
      <c r="Z259" s="141">
        <v>0</v>
      </c>
      <c r="AA259" s="142">
        <f t="shared" si="53"/>
        <v>0</v>
      </c>
      <c r="AR259" s="19" t="s">
        <v>331</v>
      </c>
      <c r="AT259" s="19" t="s">
        <v>268</v>
      </c>
      <c r="AU259" s="19" t="s">
        <v>102</v>
      </c>
      <c r="AY259" s="19" t="s">
        <v>267</v>
      </c>
      <c r="BE259" s="143">
        <f t="shared" si="54"/>
        <v>0</v>
      </c>
      <c r="BF259" s="143">
        <f t="shared" si="55"/>
        <v>0</v>
      </c>
      <c r="BG259" s="143">
        <f t="shared" si="56"/>
        <v>0</v>
      </c>
      <c r="BH259" s="143">
        <f t="shared" si="57"/>
        <v>0</v>
      </c>
      <c r="BI259" s="143">
        <f t="shared" si="58"/>
        <v>0</v>
      </c>
      <c r="BJ259" s="19" t="s">
        <v>102</v>
      </c>
      <c r="BK259" s="143">
        <f t="shared" si="59"/>
        <v>0</v>
      </c>
      <c r="BL259" s="19" t="s">
        <v>331</v>
      </c>
      <c r="BM259" s="19" t="s">
        <v>1282</v>
      </c>
    </row>
    <row r="260" spans="2:65" s="10" customFormat="1" ht="29.85" customHeight="1">
      <c r="B260" s="124"/>
      <c r="D260" s="133" t="s">
        <v>1333</v>
      </c>
      <c r="E260" s="133"/>
      <c r="F260" s="133"/>
      <c r="G260" s="133"/>
      <c r="H260" s="133"/>
      <c r="I260" s="133"/>
      <c r="J260" s="133"/>
      <c r="K260" s="133"/>
      <c r="L260" s="133"/>
      <c r="M260" s="133"/>
      <c r="N260" s="208">
        <f>BK260</f>
        <v>0</v>
      </c>
      <c r="O260" s="209"/>
      <c r="P260" s="209"/>
      <c r="Q260" s="209"/>
      <c r="R260" s="126"/>
      <c r="T260" s="127"/>
      <c r="W260" s="128">
        <f>SUM(W261:W263)</f>
        <v>0</v>
      </c>
      <c r="Y260" s="128">
        <f>SUM(Y261:Y263)</f>
        <v>5.7999999999999996E-3</v>
      </c>
      <c r="AA260" s="129">
        <f>SUM(AA261:AA263)</f>
        <v>0</v>
      </c>
      <c r="AR260" s="130" t="s">
        <v>102</v>
      </c>
      <c r="AT260" s="131" t="s">
        <v>74</v>
      </c>
      <c r="AU260" s="131" t="s">
        <v>83</v>
      </c>
      <c r="AY260" s="130" t="s">
        <v>267</v>
      </c>
      <c r="BK260" s="132">
        <f>SUM(BK261:BK263)</f>
        <v>0</v>
      </c>
    </row>
    <row r="261" spans="2:65" s="1" customFormat="1" ht="25.5" customHeight="1">
      <c r="B261" s="134"/>
      <c r="C261" s="135" t="s">
        <v>778</v>
      </c>
      <c r="D261" s="135" t="s">
        <v>268</v>
      </c>
      <c r="E261" s="136" t="s">
        <v>1582</v>
      </c>
      <c r="F261" s="219" t="s">
        <v>1583</v>
      </c>
      <c r="G261" s="219"/>
      <c r="H261" s="219"/>
      <c r="I261" s="219"/>
      <c r="J261" s="137" t="s">
        <v>374</v>
      </c>
      <c r="K261" s="138">
        <v>1</v>
      </c>
      <c r="L261" s="220"/>
      <c r="M261" s="220"/>
      <c r="N261" s="220">
        <f>ROUND(L261*K261,2)</f>
        <v>0</v>
      </c>
      <c r="O261" s="220"/>
      <c r="P261" s="220"/>
      <c r="Q261" s="220"/>
      <c r="R261" s="139"/>
      <c r="T261" s="140" t="s">
        <v>5</v>
      </c>
      <c r="U261" s="38" t="s">
        <v>42</v>
      </c>
      <c r="V261" s="141">
        <v>0</v>
      </c>
      <c r="W261" s="141">
        <f>V261*K261</f>
        <v>0</v>
      </c>
      <c r="X261" s="141">
        <v>0</v>
      </c>
      <c r="Y261" s="141">
        <f>X261*K261</f>
        <v>0</v>
      </c>
      <c r="Z261" s="141">
        <v>0</v>
      </c>
      <c r="AA261" s="142">
        <f>Z261*K261</f>
        <v>0</v>
      </c>
      <c r="AR261" s="19" t="s">
        <v>331</v>
      </c>
      <c r="AT261" s="19" t="s">
        <v>268</v>
      </c>
      <c r="AU261" s="19" t="s">
        <v>102</v>
      </c>
      <c r="AY261" s="19" t="s">
        <v>267</v>
      </c>
      <c r="BE261" s="143">
        <f>IF(U261="základná",N261,0)</f>
        <v>0</v>
      </c>
      <c r="BF261" s="143">
        <f>IF(U261="znížená",N261,0)</f>
        <v>0</v>
      </c>
      <c r="BG261" s="143">
        <f>IF(U261="zákl. prenesená",N261,0)</f>
        <v>0</v>
      </c>
      <c r="BH261" s="143">
        <f>IF(U261="zníž. prenesená",N261,0)</f>
        <v>0</v>
      </c>
      <c r="BI261" s="143">
        <f>IF(U261="nulová",N261,0)</f>
        <v>0</v>
      </c>
      <c r="BJ261" s="19" t="s">
        <v>102</v>
      </c>
      <c r="BK261" s="143">
        <f>ROUND(L261*K261,2)</f>
        <v>0</v>
      </c>
      <c r="BL261" s="19" t="s">
        <v>331</v>
      </c>
      <c r="BM261" s="19" t="s">
        <v>1290</v>
      </c>
    </row>
    <row r="262" spans="2:65" s="1" customFormat="1" ht="38.25" customHeight="1">
      <c r="B262" s="134"/>
      <c r="C262" s="144" t="s">
        <v>782</v>
      </c>
      <c r="D262" s="144" t="s">
        <v>315</v>
      </c>
      <c r="E262" s="145" t="s">
        <v>1584</v>
      </c>
      <c r="F262" s="221" t="s">
        <v>1585</v>
      </c>
      <c r="G262" s="221"/>
      <c r="H262" s="221"/>
      <c r="I262" s="221"/>
      <c r="J262" s="146" t="s">
        <v>374</v>
      </c>
      <c r="K262" s="147">
        <v>1</v>
      </c>
      <c r="L262" s="222"/>
      <c r="M262" s="222"/>
      <c r="N262" s="222">
        <f>ROUND(L262*K262,2)</f>
        <v>0</v>
      </c>
      <c r="O262" s="220"/>
      <c r="P262" s="220"/>
      <c r="Q262" s="220"/>
      <c r="R262" s="139"/>
      <c r="T262" s="140" t="s">
        <v>5</v>
      </c>
      <c r="U262" s="38" t="s">
        <v>42</v>
      </c>
      <c r="V262" s="141">
        <v>0</v>
      </c>
      <c r="W262" s="141">
        <f>V262*K262</f>
        <v>0</v>
      </c>
      <c r="X262" s="141">
        <v>5.7999999999999996E-3</v>
      </c>
      <c r="Y262" s="141">
        <f>X262*K262</f>
        <v>5.7999999999999996E-3</v>
      </c>
      <c r="Z262" s="141">
        <v>0</v>
      </c>
      <c r="AA262" s="142">
        <f>Z262*K262</f>
        <v>0</v>
      </c>
      <c r="AR262" s="19" t="s">
        <v>392</v>
      </c>
      <c r="AT262" s="19" t="s">
        <v>315</v>
      </c>
      <c r="AU262" s="19" t="s">
        <v>102</v>
      </c>
      <c r="AY262" s="19" t="s">
        <v>267</v>
      </c>
      <c r="BE262" s="143">
        <f>IF(U262="základná",N262,0)</f>
        <v>0</v>
      </c>
      <c r="BF262" s="143">
        <f>IF(U262="znížená",N262,0)</f>
        <v>0</v>
      </c>
      <c r="BG262" s="143">
        <f>IF(U262="zákl. prenesená",N262,0)</f>
        <v>0</v>
      </c>
      <c r="BH262" s="143">
        <f>IF(U262="zníž. prenesená",N262,0)</f>
        <v>0</v>
      </c>
      <c r="BI262" s="143">
        <f>IF(U262="nulová",N262,0)</f>
        <v>0</v>
      </c>
      <c r="BJ262" s="19" t="s">
        <v>102</v>
      </c>
      <c r="BK262" s="143">
        <f>ROUND(L262*K262,2)</f>
        <v>0</v>
      </c>
      <c r="BL262" s="19" t="s">
        <v>331</v>
      </c>
      <c r="BM262" s="19" t="s">
        <v>1297</v>
      </c>
    </row>
    <row r="263" spans="2:65" s="1" customFormat="1" ht="25.5" customHeight="1">
      <c r="B263" s="134"/>
      <c r="C263" s="135" t="s">
        <v>787</v>
      </c>
      <c r="D263" s="135" t="s">
        <v>268</v>
      </c>
      <c r="E263" s="136" t="s">
        <v>1586</v>
      </c>
      <c r="F263" s="219" t="s">
        <v>1587</v>
      </c>
      <c r="G263" s="219"/>
      <c r="H263" s="219"/>
      <c r="I263" s="219"/>
      <c r="J263" s="137" t="s">
        <v>785</v>
      </c>
      <c r="K263" s="138">
        <v>1.4219999999999999</v>
      </c>
      <c r="L263" s="220"/>
      <c r="M263" s="220"/>
      <c r="N263" s="220">
        <f>ROUND(L263*K263,2)</f>
        <v>0</v>
      </c>
      <c r="O263" s="220"/>
      <c r="P263" s="220"/>
      <c r="Q263" s="220"/>
      <c r="R263" s="139"/>
      <c r="T263" s="140" t="s">
        <v>5</v>
      </c>
      <c r="U263" s="38" t="s">
        <v>42</v>
      </c>
      <c r="V263" s="141">
        <v>0</v>
      </c>
      <c r="W263" s="141">
        <f>V263*K263</f>
        <v>0</v>
      </c>
      <c r="X263" s="141">
        <v>0</v>
      </c>
      <c r="Y263" s="141">
        <f>X263*K263</f>
        <v>0</v>
      </c>
      <c r="Z263" s="141">
        <v>0</v>
      </c>
      <c r="AA263" s="142">
        <f>Z263*K263</f>
        <v>0</v>
      </c>
      <c r="AR263" s="19" t="s">
        <v>331</v>
      </c>
      <c r="AT263" s="19" t="s">
        <v>268</v>
      </c>
      <c r="AU263" s="19" t="s">
        <v>102</v>
      </c>
      <c r="AY263" s="19" t="s">
        <v>267</v>
      </c>
      <c r="BE263" s="143">
        <f>IF(U263="základná",N263,0)</f>
        <v>0</v>
      </c>
      <c r="BF263" s="143">
        <f>IF(U263="znížená",N263,0)</f>
        <v>0</v>
      </c>
      <c r="BG263" s="143">
        <f>IF(U263="zákl. prenesená",N263,0)</f>
        <v>0</v>
      </c>
      <c r="BH263" s="143">
        <f>IF(U263="zníž. prenesená",N263,0)</f>
        <v>0</v>
      </c>
      <c r="BI263" s="143">
        <f>IF(U263="nulová",N263,0)</f>
        <v>0</v>
      </c>
      <c r="BJ263" s="19" t="s">
        <v>102</v>
      </c>
      <c r="BK263" s="143">
        <f>ROUND(L263*K263,2)</f>
        <v>0</v>
      </c>
      <c r="BL263" s="19" t="s">
        <v>331</v>
      </c>
      <c r="BM263" s="19" t="s">
        <v>1305</v>
      </c>
    </row>
    <row r="264" spans="2:65" s="10" customFormat="1" ht="29.85" customHeight="1">
      <c r="B264" s="124"/>
      <c r="D264" s="133" t="s">
        <v>1334</v>
      </c>
      <c r="E264" s="133"/>
      <c r="F264" s="133"/>
      <c r="G264" s="133"/>
      <c r="H264" s="133"/>
      <c r="I264" s="133"/>
      <c r="J264" s="133"/>
      <c r="K264" s="133"/>
      <c r="L264" s="133"/>
      <c r="M264" s="133"/>
      <c r="N264" s="208">
        <f>BK264</f>
        <v>0</v>
      </c>
      <c r="O264" s="209"/>
      <c r="P264" s="209"/>
      <c r="Q264" s="209"/>
      <c r="R264" s="126"/>
      <c r="T264" s="127"/>
      <c r="W264" s="128">
        <f>SUM(W265:W331)</f>
        <v>0</v>
      </c>
      <c r="Y264" s="128">
        <f>SUM(Y265:Y331)</f>
        <v>2.7892922448979593</v>
      </c>
      <c r="AA264" s="129">
        <f>SUM(AA265:AA331)</f>
        <v>0</v>
      </c>
      <c r="AR264" s="130" t="s">
        <v>102</v>
      </c>
      <c r="AT264" s="131" t="s">
        <v>74</v>
      </c>
      <c r="AU264" s="131" t="s">
        <v>83</v>
      </c>
      <c r="AY264" s="130" t="s">
        <v>267</v>
      </c>
      <c r="BK264" s="132">
        <f>SUM(BK265:BK331)</f>
        <v>0</v>
      </c>
    </row>
    <row r="265" spans="2:65" s="1" customFormat="1" ht="25.5" customHeight="1">
      <c r="B265" s="134"/>
      <c r="C265" s="135" t="s">
        <v>791</v>
      </c>
      <c r="D265" s="135" t="s">
        <v>268</v>
      </c>
      <c r="E265" s="136" t="s">
        <v>1588</v>
      </c>
      <c r="F265" s="219" t="s">
        <v>1589</v>
      </c>
      <c r="G265" s="219"/>
      <c r="H265" s="219"/>
      <c r="I265" s="219"/>
      <c r="J265" s="137" t="s">
        <v>4232</v>
      </c>
      <c r="K265" s="138">
        <v>28</v>
      </c>
      <c r="L265" s="220"/>
      <c r="M265" s="220"/>
      <c r="N265" s="220">
        <f t="shared" ref="N265:N296" si="60">ROUND(L265*K265,2)</f>
        <v>0</v>
      </c>
      <c r="O265" s="220"/>
      <c r="P265" s="220"/>
      <c r="Q265" s="220"/>
      <c r="R265" s="139"/>
      <c r="T265" s="140" t="s">
        <v>5</v>
      </c>
      <c r="U265" s="38" t="s">
        <v>42</v>
      </c>
      <c r="V265" s="141">
        <v>0</v>
      </c>
      <c r="W265" s="141">
        <f t="shared" ref="W265:W296" si="61">V265*K265</f>
        <v>0</v>
      </c>
      <c r="X265" s="141">
        <v>0</v>
      </c>
      <c r="Y265" s="141">
        <f t="shared" ref="Y265:Y296" si="62">X265*K265</f>
        <v>0</v>
      </c>
      <c r="Z265" s="141">
        <v>0</v>
      </c>
      <c r="AA265" s="142">
        <f t="shared" ref="AA265:AA296" si="63">Z265*K265</f>
        <v>0</v>
      </c>
      <c r="AR265" s="19" t="s">
        <v>331</v>
      </c>
      <c r="AT265" s="19" t="s">
        <v>268</v>
      </c>
      <c r="AU265" s="19" t="s">
        <v>102</v>
      </c>
      <c r="AY265" s="19" t="s">
        <v>267</v>
      </c>
      <c r="BE265" s="143">
        <f t="shared" ref="BE265:BE296" si="64">IF(U265="základná",N265,0)</f>
        <v>0</v>
      </c>
      <c r="BF265" s="143">
        <f t="shared" ref="BF265:BF296" si="65">IF(U265="znížená",N265,0)</f>
        <v>0</v>
      </c>
      <c r="BG265" s="143">
        <f t="shared" ref="BG265:BG296" si="66">IF(U265="zákl. prenesená",N265,0)</f>
        <v>0</v>
      </c>
      <c r="BH265" s="143">
        <f t="shared" ref="BH265:BH296" si="67">IF(U265="zníž. prenesená",N265,0)</f>
        <v>0</v>
      </c>
      <c r="BI265" s="143">
        <f t="shared" ref="BI265:BI296" si="68">IF(U265="nulová",N265,0)</f>
        <v>0</v>
      </c>
      <c r="BJ265" s="19" t="s">
        <v>102</v>
      </c>
      <c r="BK265" s="143">
        <f t="shared" ref="BK265:BK296" si="69">ROUND(L265*K265,2)</f>
        <v>0</v>
      </c>
      <c r="BL265" s="19" t="s">
        <v>331</v>
      </c>
      <c r="BM265" s="19" t="s">
        <v>1313</v>
      </c>
    </row>
    <row r="266" spans="2:65" s="1" customFormat="1" ht="25.5" customHeight="1">
      <c r="B266" s="134"/>
      <c r="C266" s="135" t="s">
        <v>795</v>
      </c>
      <c r="D266" s="135" t="s">
        <v>268</v>
      </c>
      <c r="E266" s="136" t="s">
        <v>1590</v>
      </c>
      <c r="F266" s="219" t="s">
        <v>1591</v>
      </c>
      <c r="G266" s="219"/>
      <c r="H266" s="219"/>
      <c r="I266" s="219"/>
      <c r="J266" s="137" t="s">
        <v>374</v>
      </c>
      <c r="K266" s="138">
        <v>39</v>
      </c>
      <c r="L266" s="220"/>
      <c r="M266" s="220"/>
      <c r="N266" s="220">
        <f t="shared" si="60"/>
        <v>0</v>
      </c>
      <c r="O266" s="220"/>
      <c r="P266" s="220"/>
      <c r="Q266" s="220"/>
      <c r="R266" s="139"/>
      <c r="T266" s="140" t="s">
        <v>5</v>
      </c>
      <c r="U266" s="38" t="s">
        <v>42</v>
      </c>
      <c r="V266" s="141">
        <v>0</v>
      </c>
      <c r="W266" s="141">
        <f t="shared" si="61"/>
        <v>0</v>
      </c>
      <c r="X266" s="141">
        <v>8.4000000000000003E-4</v>
      </c>
      <c r="Y266" s="141">
        <f t="shared" si="62"/>
        <v>3.2760000000000004E-2</v>
      </c>
      <c r="Z266" s="141">
        <v>0</v>
      </c>
      <c r="AA266" s="142">
        <f t="shared" si="63"/>
        <v>0</v>
      </c>
      <c r="AR266" s="19" t="s">
        <v>331</v>
      </c>
      <c r="AT266" s="19" t="s">
        <v>268</v>
      </c>
      <c r="AU266" s="19" t="s">
        <v>102</v>
      </c>
      <c r="AY266" s="19" t="s">
        <v>267</v>
      </c>
      <c r="BE266" s="143">
        <f t="shared" si="64"/>
        <v>0</v>
      </c>
      <c r="BF266" s="143">
        <f t="shared" si="65"/>
        <v>0</v>
      </c>
      <c r="BG266" s="143">
        <f t="shared" si="66"/>
        <v>0</v>
      </c>
      <c r="BH266" s="143">
        <f t="shared" si="67"/>
        <v>0</v>
      </c>
      <c r="BI266" s="143">
        <f t="shared" si="68"/>
        <v>0</v>
      </c>
      <c r="BJ266" s="19" t="s">
        <v>102</v>
      </c>
      <c r="BK266" s="143">
        <f t="shared" si="69"/>
        <v>0</v>
      </c>
      <c r="BL266" s="19" t="s">
        <v>331</v>
      </c>
      <c r="BM266" s="19" t="s">
        <v>1321</v>
      </c>
    </row>
    <row r="267" spans="2:65" s="1" customFormat="1" ht="25.5" customHeight="1">
      <c r="B267" s="134"/>
      <c r="C267" s="144" t="s">
        <v>799</v>
      </c>
      <c r="D267" s="144" t="s">
        <v>315</v>
      </c>
      <c r="E267" s="145" t="s">
        <v>1592</v>
      </c>
      <c r="F267" s="221" t="s">
        <v>1593</v>
      </c>
      <c r="G267" s="221"/>
      <c r="H267" s="221"/>
      <c r="I267" s="221"/>
      <c r="J267" s="146" t="s">
        <v>374</v>
      </c>
      <c r="K267" s="147">
        <v>38</v>
      </c>
      <c r="L267" s="222"/>
      <c r="M267" s="222"/>
      <c r="N267" s="222">
        <f t="shared" si="60"/>
        <v>0</v>
      </c>
      <c r="O267" s="220"/>
      <c r="P267" s="220"/>
      <c r="Q267" s="220"/>
      <c r="R267" s="139"/>
      <c r="T267" s="140" t="s">
        <v>5</v>
      </c>
      <c r="U267" s="38" t="s">
        <v>42</v>
      </c>
      <c r="V267" s="141">
        <v>0</v>
      </c>
      <c r="W267" s="141">
        <f t="shared" si="61"/>
        <v>0</v>
      </c>
      <c r="X267" s="141">
        <v>2.58E-2</v>
      </c>
      <c r="Y267" s="141">
        <f t="shared" si="62"/>
        <v>0.98040000000000005</v>
      </c>
      <c r="Z267" s="141">
        <v>0</v>
      </c>
      <c r="AA267" s="142">
        <f t="shared" si="63"/>
        <v>0</v>
      </c>
      <c r="AR267" s="19" t="s">
        <v>392</v>
      </c>
      <c r="AT267" s="19" t="s">
        <v>315</v>
      </c>
      <c r="AU267" s="19" t="s">
        <v>102</v>
      </c>
      <c r="AY267" s="19" t="s">
        <v>267</v>
      </c>
      <c r="BE267" s="143">
        <f t="shared" si="64"/>
        <v>0</v>
      </c>
      <c r="BF267" s="143">
        <f t="shared" si="65"/>
        <v>0</v>
      </c>
      <c r="BG267" s="143">
        <f t="shared" si="66"/>
        <v>0</v>
      </c>
      <c r="BH267" s="143">
        <f t="shared" si="67"/>
        <v>0</v>
      </c>
      <c r="BI267" s="143">
        <f t="shared" si="68"/>
        <v>0</v>
      </c>
      <c r="BJ267" s="19" t="s">
        <v>102</v>
      </c>
      <c r="BK267" s="143">
        <f t="shared" si="69"/>
        <v>0</v>
      </c>
      <c r="BL267" s="19" t="s">
        <v>331</v>
      </c>
      <c r="BM267" s="19" t="s">
        <v>1594</v>
      </c>
    </row>
    <row r="268" spans="2:65" s="1" customFormat="1" ht="16.5" customHeight="1">
      <c r="B268" s="134"/>
      <c r="C268" s="144" t="s">
        <v>803</v>
      </c>
      <c r="D268" s="144" t="s">
        <v>315</v>
      </c>
      <c r="E268" s="145" t="s">
        <v>1595</v>
      </c>
      <c r="F268" s="221" t="s">
        <v>1596</v>
      </c>
      <c r="G268" s="221"/>
      <c r="H268" s="221"/>
      <c r="I268" s="221"/>
      <c r="J268" s="146" t="s">
        <v>374</v>
      </c>
      <c r="K268" s="147">
        <v>1</v>
      </c>
      <c r="L268" s="222"/>
      <c r="M268" s="222"/>
      <c r="N268" s="222">
        <f t="shared" si="60"/>
        <v>0</v>
      </c>
      <c r="O268" s="220"/>
      <c r="P268" s="220"/>
      <c r="Q268" s="220"/>
      <c r="R268" s="139"/>
      <c r="T268" s="140" t="s">
        <v>5</v>
      </c>
      <c r="U268" s="38" t="s">
        <v>42</v>
      </c>
      <c r="V268" s="141">
        <v>0</v>
      </c>
      <c r="W268" s="141">
        <f t="shared" si="61"/>
        <v>0</v>
      </c>
      <c r="X268" s="141">
        <v>3.4000000000000002E-2</v>
      </c>
      <c r="Y268" s="141">
        <f t="shared" si="62"/>
        <v>3.4000000000000002E-2</v>
      </c>
      <c r="Z268" s="141">
        <v>0</v>
      </c>
      <c r="AA268" s="142">
        <f t="shared" si="63"/>
        <v>0</v>
      </c>
      <c r="AR268" s="19" t="s">
        <v>392</v>
      </c>
      <c r="AT268" s="19" t="s">
        <v>315</v>
      </c>
      <c r="AU268" s="19" t="s">
        <v>102</v>
      </c>
      <c r="AY268" s="19" t="s">
        <v>267</v>
      </c>
      <c r="BE268" s="143">
        <f t="shared" si="64"/>
        <v>0</v>
      </c>
      <c r="BF268" s="143">
        <f t="shared" si="65"/>
        <v>0</v>
      </c>
      <c r="BG268" s="143">
        <f t="shared" si="66"/>
        <v>0</v>
      </c>
      <c r="BH268" s="143">
        <f t="shared" si="67"/>
        <v>0</v>
      </c>
      <c r="BI268" s="143">
        <f t="shared" si="68"/>
        <v>0</v>
      </c>
      <c r="BJ268" s="19" t="s">
        <v>102</v>
      </c>
      <c r="BK268" s="143">
        <f t="shared" si="69"/>
        <v>0</v>
      </c>
      <c r="BL268" s="19" t="s">
        <v>331</v>
      </c>
      <c r="BM268" s="19" t="s">
        <v>1597</v>
      </c>
    </row>
    <row r="269" spans="2:65" s="1" customFormat="1" ht="25.5" customHeight="1">
      <c r="B269" s="134"/>
      <c r="C269" s="135" t="s">
        <v>807</v>
      </c>
      <c r="D269" s="135" t="s">
        <v>268</v>
      </c>
      <c r="E269" s="136" t="s">
        <v>1598</v>
      </c>
      <c r="F269" s="219" t="s">
        <v>1599</v>
      </c>
      <c r="G269" s="219"/>
      <c r="H269" s="219"/>
      <c r="I269" s="219"/>
      <c r="J269" s="137" t="s">
        <v>4233</v>
      </c>
      <c r="K269" s="138">
        <v>1</v>
      </c>
      <c r="L269" s="220"/>
      <c r="M269" s="220"/>
      <c r="N269" s="220">
        <f t="shared" si="60"/>
        <v>0</v>
      </c>
      <c r="O269" s="220"/>
      <c r="P269" s="220"/>
      <c r="Q269" s="220"/>
      <c r="R269" s="139"/>
      <c r="T269" s="140" t="s">
        <v>5</v>
      </c>
      <c r="U269" s="38" t="s">
        <v>42</v>
      </c>
      <c r="V269" s="141">
        <v>0</v>
      </c>
      <c r="W269" s="141">
        <f t="shared" si="61"/>
        <v>0</v>
      </c>
      <c r="X269" s="141">
        <v>3.7399999999999998E-3</v>
      </c>
      <c r="Y269" s="141">
        <f t="shared" si="62"/>
        <v>3.7399999999999998E-3</v>
      </c>
      <c r="Z269" s="141">
        <v>0</v>
      </c>
      <c r="AA269" s="142">
        <f t="shared" si="63"/>
        <v>0</v>
      </c>
      <c r="AR269" s="19" t="s">
        <v>331</v>
      </c>
      <c r="AT269" s="19" t="s">
        <v>268</v>
      </c>
      <c r="AU269" s="19" t="s">
        <v>102</v>
      </c>
      <c r="AY269" s="19" t="s">
        <v>267</v>
      </c>
      <c r="BE269" s="143">
        <f t="shared" si="64"/>
        <v>0</v>
      </c>
      <c r="BF269" s="143">
        <f t="shared" si="65"/>
        <v>0</v>
      </c>
      <c r="BG269" s="143">
        <f t="shared" si="66"/>
        <v>0</v>
      </c>
      <c r="BH269" s="143">
        <f t="shared" si="67"/>
        <v>0</v>
      </c>
      <c r="BI269" s="143">
        <f t="shared" si="68"/>
        <v>0</v>
      </c>
      <c r="BJ269" s="19" t="s">
        <v>102</v>
      </c>
      <c r="BK269" s="143">
        <f t="shared" si="69"/>
        <v>0</v>
      </c>
      <c r="BL269" s="19" t="s">
        <v>331</v>
      </c>
      <c r="BM269" s="19" t="s">
        <v>1600</v>
      </c>
    </row>
    <row r="270" spans="2:65" s="1" customFormat="1" ht="16.5" customHeight="1">
      <c r="B270" s="134"/>
      <c r="C270" s="144" t="s">
        <v>811</v>
      </c>
      <c r="D270" s="144" t="s">
        <v>315</v>
      </c>
      <c r="E270" s="145" t="s">
        <v>1601</v>
      </c>
      <c r="F270" s="221" t="s">
        <v>1602</v>
      </c>
      <c r="G270" s="221"/>
      <c r="H270" s="221"/>
      <c r="I270" s="221"/>
      <c r="J270" s="146" t="s">
        <v>374</v>
      </c>
      <c r="K270" s="147">
        <v>1</v>
      </c>
      <c r="L270" s="222"/>
      <c r="M270" s="222"/>
      <c r="N270" s="222">
        <f t="shared" si="60"/>
        <v>0</v>
      </c>
      <c r="O270" s="220"/>
      <c r="P270" s="220"/>
      <c r="Q270" s="220"/>
      <c r="R270" s="139"/>
      <c r="T270" s="140" t="s">
        <v>5</v>
      </c>
      <c r="U270" s="38" t="s">
        <v>42</v>
      </c>
      <c r="V270" s="141">
        <v>0</v>
      </c>
      <c r="W270" s="141">
        <f t="shared" si="61"/>
        <v>0</v>
      </c>
      <c r="X270" s="141">
        <v>1.7000000000000001E-2</v>
      </c>
      <c r="Y270" s="141">
        <f t="shared" si="62"/>
        <v>1.7000000000000001E-2</v>
      </c>
      <c r="Z270" s="141">
        <v>0</v>
      </c>
      <c r="AA270" s="142">
        <f t="shared" si="63"/>
        <v>0</v>
      </c>
      <c r="AR270" s="19" t="s">
        <v>392</v>
      </c>
      <c r="AT270" s="19" t="s">
        <v>315</v>
      </c>
      <c r="AU270" s="19" t="s">
        <v>102</v>
      </c>
      <c r="AY270" s="19" t="s">
        <v>267</v>
      </c>
      <c r="BE270" s="143">
        <f t="shared" si="64"/>
        <v>0</v>
      </c>
      <c r="BF270" s="143">
        <f t="shared" si="65"/>
        <v>0</v>
      </c>
      <c r="BG270" s="143">
        <f t="shared" si="66"/>
        <v>0</v>
      </c>
      <c r="BH270" s="143">
        <f t="shared" si="67"/>
        <v>0</v>
      </c>
      <c r="BI270" s="143">
        <f t="shared" si="68"/>
        <v>0</v>
      </c>
      <c r="BJ270" s="19" t="s">
        <v>102</v>
      </c>
      <c r="BK270" s="143">
        <f t="shared" si="69"/>
        <v>0</v>
      </c>
      <c r="BL270" s="19" t="s">
        <v>331</v>
      </c>
      <c r="BM270" s="19" t="s">
        <v>1603</v>
      </c>
    </row>
    <row r="271" spans="2:65" s="1" customFormat="1" ht="25.5" customHeight="1">
      <c r="B271" s="134"/>
      <c r="C271" s="135" t="s">
        <v>815</v>
      </c>
      <c r="D271" s="135" t="s">
        <v>268</v>
      </c>
      <c r="E271" s="136" t="s">
        <v>1604</v>
      </c>
      <c r="F271" s="219" t="s">
        <v>1605</v>
      </c>
      <c r="G271" s="219"/>
      <c r="H271" s="219"/>
      <c r="I271" s="219"/>
      <c r="J271" s="137" t="s">
        <v>374</v>
      </c>
      <c r="K271" s="138">
        <v>1</v>
      </c>
      <c r="L271" s="220"/>
      <c r="M271" s="220"/>
      <c r="N271" s="220">
        <f t="shared" si="60"/>
        <v>0</v>
      </c>
      <c r="O271" s="220"/>
      <c r="P271" s="220"/>
      <c r="Q271" s="220"/>
      <c r="R271" s="139"/>
      <c r="T271" s="140" t="s">
        <v>5</v>
      </c>
      <c r="U271" s="38" t="s">
        <v>42</v>
      </c>
      <c r="V271" s="141">
        <v>0</v>
      </c>
      <c r="W271" s="141">
        <f t="shared" si="61"/>
        <v>0</v>
      </c>
      <c r="X271" s="141">
        <v>0</v>
      </c>
      <c r="Y271" s="141">
        <f t="shared" si="62"/>
        <v>0</v>
      </c>
      <c r="Z271" s="141">
        <v>0</v>
      </c>
      <c r="AA271" s="142">
        <f t="shared" si="63"/>
        <v>0</v>
      </c>
      <c r="AR271" s="19" t="s">
        <v>331</v>
      </c>
      <c r="AT271" s="19" t="s">
        <v>268</v>
      </c>
      <c r="AU271" s="19" t="s">
        <v>102</v>
      </c>
      <c r="AY271" s="19" t="s">
        <v>267</v>
      </c>
      <c r="BE271" s="143">
        <f t="shared" si="64"/>
        <v>0</v>
      </c>
      <c r="BF271" s="143">
        <f t="shared" si="65"/>
        <v>0</v>
      </c>
      <c r="BG271" s="143">
        <f t="shared" si="66"/>
        <v>0</v>
      </c>
      <c r="BH271" s="143">
        <f t="shared" si="67"/>
        <v>0</v>
      </c>
      <c r="BI271" s="143">
        <f t="shared" si="68"/>
        <v>0</v>
      </c>
      <c r="BJ271" s="19" t="s">
        <v>102</v>
      </c>
      <c r="BK271" s="143">
        <f t="shared" si="69"/>
        <v>0</v>
      </c>
      <c r="BL271" s="19" t="s">
        <v>331</v>
      </c>
      <c r="BM271" s="19" t="s">
        <v>1606</v>
      </c>
    </row>
    <row r="272" spans="2:65" s="1" customFormat="1" ht="25.5" customHeight="1">
      <c r="B272" s="134"/>
      <c r="C272" s="135" t="s">
        <v>817</v>
      </c>
      <c r="D272" s="135" t="s">
        <v>268</v>
      </c>
      <c r="E272" s="136" t="s">
        <v>1607</v>
      </c>
      <c r="F272" s="219" t="s">
        <v>1608</v>
      </c>
      <c r="G272" s="219"/>
      <c r="H272" s="219"/>
      <c r="I272" s="219"/>
      <c r="J272" s="137" t="s">
        <v>4233</v>
      </c>
      <c r="K272" s="138">
        <v>45</v>
      </c>
      <c r="L272" s="220"/>
      <c r="M272" s="220"/>
      <c r="N272" s="220">
        <f t="shared" si="60"/>
        <v>0</v>
      </c>
      <c r="O272" s="220"/>
      <c r="P272" s="220"/>
      <c r="Q272" s="220"/>
      <c r="R272" s="139"/>
      <c r="T272" s="140" t="s">
        <v>5</v>
      </c>
      <c r="U272" s="38" t="s">
        <v>42</v>
      </c>
      <c r="V272" s="141">
        <v>0</v>
      </c>
      <c r="W272" s="141">
        <f t="shared" si="61"/>
        <v>0</v>
      </c>
      <c r="X272" s="141">
        <v>0</v>
      </c>
      <c r="Y272" s="141">
        <f t="shared" si="62"/>
        <v>0</v>
      </c>
      <c r="Z272" s="141">
        <v>0</v>
      </c>
      <c r="AA272" s="142">
        <f t="shared" si="63"/>
        <v>0</v>
      </c>
      <c r="AR272" s="19" t="s">
        <v>331</v>
      </c>
      <c r="AT272" s="19" t="s">
        <v>268</v>
      </c>
      <c r="AU272" s="19" t="s">
        <v>102</v>
      </c>
      <c r="AY272" s="19" t="s">
        <v>267</v>
      </c>
      <c r="BE272" s="143">
        <f t="shared" si="64"/>
        <v>0</v>
      </c>
      <c r="BF272" s="143">
        <f t="shared" si="65"/>
        <v>0</v>
      </c>
      <c r="BG272" s="143">
        <f t="shared" si="66"/>
        <v>0</v>
      </c>
      <c r="BH272" s="143">
        <f t="shared" si="67"/>
        <v>0</v>
      </c>
      <c r="BI272" s="143">
        <f t="shared" si="68"/>
        <v>0</v>
      </c>
      <c r="BJ272" s="19" t="s">
        <v>102</v>
      </c>
      <c r="BK272" s="143">
        <f t="shared" si="69"/>
        <v>0</v>
      </c>
      <c r="BL272" s="19" t="s">
        <v>331</v>
      </c>
      <c r="BM272" s="19" t="s">
        <v>1609</v>
      </c>
    </row>
    <row r="273" spans="2:65" s="1" customFormat="1" ht="25.5" customHeight="1">
      <c r="B273" s="134"/>
      <c r="C273" s="135" t="s">
        <v>821</v>
      </c>
      <c r="D273" s="135" t="s">
        <v>268</v>
      </c>
      <c r="E273" s="136" t="s">
        <v>1610</v>
      </c>
      <c r="F273" s="219" t="s">
        <v>1611</v>
      </c>
      <c r="G273" s="219"/>
      <c r="H273" s="219"/>
      <c r="I273" s="219"/>
      <c r="J273" s="137" t="s">
        <v>4233</v>
      </c>
      <c r="K273" s="138">
        <v>86</v>
      </c>
      <c r="L273" s="220"/>
      <c r="M273" s="220"/>
      <c r="N273" s="220">
        <f t="shared" si="60"/>
        <v>0</v>
      </c>
      <c r="O273" s="220"/>
      <c r="P273" s="220"/>
      <c r="Q273" s="220"/>
      <c r="R273" s="139"/>
      <c r="T273" s="140" t="s">
        <v>5</v>
      </c>
      <c r="U273" s="38" t="s">
        <v>42</v>
      </c>
      <c r="V273" s="141">
        <v>0</v>
      </c>
      <c r="W273" s="141">
        <f t="shared" si="61"/>
        <v>0</v>
      </c>
      <c r="X273" s="141">
        <v>5.6999999999999998E-4</v>
      </c>
      <c r="Y273" s="141">
        <f t="shared" si="62"/>
        <v>4.9020000000000001E-2</v>
      </c>
      <c r="Z273" s="141">
        <v>0</v>
      </c>
      <c r="AA273" s="142">
        <f t="shared" si="63"/>
        <v>0</v>
      </c>
      <c r="AR273" s="19" t="s">
        <v>331</v>
      </c>
      <c r="AT273" s="19" t="s">
        <v>268</v>
      </c>
      <c r="AU273" s="19" t="s">
        <v>102</v>
      </c>
      <c r="AY273" s="19" t="s">
        <v>267</v>
      </c>
      <c r="BE273" s="143">
        <f t="shared" si="64"/>
        <v>0</v>
      </c>
      <c r="BF273" s="143">
        <f t="shared" si="65"/>
        <v>0</v>
      </c>
      <c r="BG273" s="143">
        <f t="shared" si="66"/>
        <v>0</v>
      </c>
      <c r="BH273" s="143">
        <f t="shared" si="67"/>
        <v>0</v>
      </c>
      <c r="BI273" s="143">
        <f t="shared" si="68"/>
        <v>0</v>
      </c>
      <c r="BJ273" s="19" t="s">
        <v>102</v>
      </c>
      <c r="BK273" s="143">
        <f t="shared" si="69"/>
        <v>0</v>
      </c>
      <c r="BL273" s="19" t="s">
        <v>331</v>
      </c>
      <c r="BM273" s="19" t="s">
        <v>1612</v>
      </c>
    </row>
    <row r="274" spans="2:65" s="1" customFormat="1" ht="38.25" customHeight="1">
      <c r="B274" s="134"/>
      <c r="C274" s="144" t="s">
        <v>825</v>
      </c>
      <c r="D274" s="144" t="s">
        <v>315</v>
      </c>
      <c r="E274" s="145" t="s">
        <v>1613</v>
      </c>
      <c r="F274" s="221" t="s">
        <v>1614</v>
      </c>
      <c r="G274" s="221"/>
      <c r="H274" s="221"/>
      <c r="I274" s="221"/>
      <c r="J274" s="146" t="s">
        <v>374</v>
      </c>
      <c r="K274" s="147">
        <v>84</v>
      </c>
      <c r="L274" s="222"/>
      <c r="M274" s="222"/>
      <c r="N274" s="222">
        <f t="shared" si="60"/>
        <v>0</v>
      </c>
      <c r="O274" s="220"/>
      <c r="P274" s="220"/>
      <c r="Q274" s="220"/>
      <c r="R274" s="139"/>
      <c r="T274" s="140" t="s">
        <v>5</v>
      </c>
      <c r="U274" s="38" t="s">
        <v>42</v>
      </c>
      <c r="V274" s="141">
        <v>0</v>
      </c>
      <c r="W274" s="141">
        <f t="shared" si="61"/>
        <v>0</v>
      </c>
      <c r="X274" s="141">
        <v>8.0000000000000002E-3</v>
      </c>
      <c r="Y274" s="141">
        <f t="shared" si="62"/>
        <v>0.67200000000000004</v>
      </c>
      <c r="Z274" s="141">
        <v>0</v>
      </c>
      <c r="AA274" s="142">
        <f t="shared" si="63"/>
        <v>0</v>
      </c>
      <c r="AR274" s="19" t="s">
        <v>392</v>
      </c>
      <c r="AT274" s="19" t="s">
        <v>315</v>
      </c>
      <c r="AU274" s="19" t="s">
        <v>102</v>
      </c>
      <c r="AY274" s="19" t="s">
        <v>267</v>
      </c>
      <c r="BE274" s="143">
        <f t="shared" si="64"/>
        <v>0</v>
      </c>
      <c r="BF274" s="143">
        <f t="shared" si="65"/>
        <v>0</v>
      </c>
      <c r="BG274" s="143">
        <f t="shared" si="66"/>
        <v>0</v>
      </c>
      <c r="BH274" s="143">
        <f t="shared" si="67"/>
        <v>0</v>
      </c>
      <c r="BI274" s="143">
        <f t="shared" si="68"/>
        <v>0</v>
      </c>
      <c r="BJ274" s="19" t="s">
        <v>102</v>
      </c>
      <c r="BK274" s="143">
        <f t="shared" si="69"/>
        <v>0</v>
      </c>
      <c r="BL274" s="19" t="s">
        <v>331</v>
      </c>
      <c r="BM274" s="19" t="s">
        <v>1615</v>
      </c>
    </row>
    <row r="275" spans="2:65" s="1" customFormat="1" ht="25.5" customHeight="1">
      <c r="B275" s="134"/>
      <c r="C275" s="144" t="s">
        <v>829</v>
      </c>
      <c r="D275" s="144" t="s">
        <v>315</v>
      </c>
      <c r="E275" s="145" t="s">
        <v>1616</v>
      </c>
      <c r="F275" s="221" t="s">
        <v>1617</v>
      </c>
      <c r="G275" s="221"/>
      <c r="H275" s="221"/>
      <c r="I275" s="221"/>
      <c r="J275" s="146" t="s">
        <v>374</v>
      </c>
      <c r="K275" s="147">
        <v>1</v>
      </c>
      <c r="L275" s="222"/>
      <c r="M275" s="222"/>
      <c r="N275" s="222">
        <f t="shared" si="60"/>
        <v>0</v>
      </c>
      <c r="O275" s="220"/>
      <c r="P275" s="220"/>
      <c r="Q275" s="220"/>
      <c r="R275" s="139"/>
      <c r="T275" s="140" t="s">
        <v>5</v>
      </c>
      <c r="U275" s="38" t="s">
        <v>42</v>
      </c>
      <c r="V275" s="141">
        <v>0</v>
      </c>
      <c r="W275" s="141">
        <f t="shared" si="61"/>
        <v>0</v>
      </c>
      <c r="X275" s="141">
        <v>1.84E-2</v>
      </c>
      <c r="Y275" s="141">
        <f t="shared" si="62"/>
        <v>1.84E-2</v>
      </c>
      <c r="Z275" s="141">
        <v>0</v>
      </c>
      <c r="AA275" s="142">
        <f t="shared" si="63"/>
        <v>0</v>
      </c>
      <c r="AR275" s="19" t="s">
        <v>392</v>
      </c>
      <c r="AT275" s="19" t="s">
        <v>315</v>
      </c>
      <c r="AU275" s="19" t="s">
        <v>102</v>
      </c>
      <c r="AY275" s="19" t="s">
        <v>267</v>
      </c>
      <c r="BE275" s="143">
        <f t="shared" si="64"/>
        <v>0</v>
      </c>
      <c r="BF275" s="143">
        <f t="shared" si="65"/>
        <v>0</v>
      </c>
      <c r="BG275" s="143">
        <f t="shared" si="66"/>
        <v>0</v>
      </c>
      <c r="BH275" s="143">
        <f t="shared" si="67"/>
        <v>0</v>
      </c>
      <c r="BI275" s="143">
        <f t="shared" si="68"/>
        <v>0</v>
      </c>
      <c r="BJ275" s="19" t="s">
        <v>102</v>
      </c>
      <c r="BK275" s="143">
        <f t="shared" si="69"/>
        <v>0</v>
      </c>
      <c r="BL275" s="19" t="s">
        <v>331</v>
      </c>
      <c r="BM275" s="19" t="s">
        <v>1618</v>
      </c>
    </row>
    <row r="276" spans="2:65" s="1" customFormat="1" ht="25.5" customHeight="1">
      <c r="B276" s="134"/>
      <c r="C276" s="144" t="s">
        <v>833</v>
      </c>
      <c r="D276" s="144" t="s">
        <v>315</v>
      </c>
      <c r="E276" s="145" t="s">
        <v>1619</v>
      </c>
      <c r="F276" s="221" t="s">
        <v>4231</v>
      </c>
      <c r="G276" s="221"/>
      <c r="H276" s="221"/>
      <c r="I276" s="221"/>
      <c r="J276" s="146" t="s">
        <v>374</v>
      </c>
      <c r="K276" s="147">
        <v>1</v>
      </c>
      <c r="L276" s="222"/>
      <c r="M276" s="222"/>
      <c r="N276" s="222">
        <f t="shared" si="60"/>
        <v>0</v>
      </c>
      <c r="O276" s="220"/>
      <c r="P276" s="220"/>
      <c r="Q276" s="220"/>
      <c r="R276" s="139"/>
      <c r="T276" s="140" t="s">
        <v>5</v>
      </c>
      <c r="U276" s="38" t="s">
        <v>42</v>
      </c>
      <c r="V276" s="141">
        <v>0</v>
      </c>
      <c r="W276" s="141">
        <f t="shared" si="61"/>
        <v>0</v>
      </c>
      <c r="X276" s="141">
        <v>6.0000000000000001E-3</v>
      </c>
      <c r="Y276" s="141">
        <f t="shared" si="62"/>
        <v>6.0000000000000001E-3</v>
      </c>
      <c r="Z276" s="141">
        <v>0</v>
      </c>
      <c r="AA276" s="142">
        <f t="shared" si="63"/>
        <v>0</v>
      </c>
      <c r="AR276" s="19" t="s">
        <v>392</v>
      </c>
      <c r="AT276" s="19" t="s">
        <v>315</v>
      </c>
      <c r="AU276" s="19" t="s">
        <v>102</v>
      </c>
      <c r="AY276" s="19" t="s">
        <v>267</v>
      </c>
      <c r="BE276" s="143">
        <f t="shared" si="64"/>
        <v>0</v>
      </c>
      <c r="BF276" s="143">
        <f t="shared" si="65"/>
        <v>0</v>
      </c>
      <c r="BG276" s="143">
        <f t="shared" si="66"/>
        <v>0</v>
      </c>
      <c r="BH276" s="143">
        <f t="shared" si="67"/>
        <v>0</v>
      </c>
      <c r="BI276" s="143">
        <f t="shared" si="68"/>
        <v>0</v>
      </c>
      <c r="BJ276" s="19" t="s">
        <v>102</v>
      </c>
      <c r="BK276" s="143">
        <f t="shared" si="69"/>
        <v>0</v>
      </c>
      <c r="BL276" s="19" t="s">
        <v>331</v>
      </c>
      <c r="BM276" s="19" t="s">
        <v>1620</v>
      </c>
    </row>
    <row r="277" spans="2:65" s="1" customFormat="1" ht="25.5" customHeight="1">
      <c r="B277" s="134"/>
      <c r="C277" s="135" t="s">
        <v>837</v>
      </c>
      <c r="D277" s="135" t="s">
        <v>268</v>
      </c>
      <c r="E277" s="136" t="s">
        <v>1621</v>
      </c>
      <c r="F277" s="219" t="s">
        <v>1622</v>
      </c>
      <c r="G277" s="219"/>
      <c r="H277" s="219"/>
      <c r="I277" s="219"/>
      <c r="J277" s="137" t="s">
        <v>4233</v>
      </c>
      <c r="K277" s="138">
        <v>1</v>
      </c>
      <c r="L277" s="220"/>
      <c r="M277" s="220"/>
      <c r="N277" s="220">
        <f t="shared" si="60"/>
        <v>0</v>
      </c>
      <c r="O277" s="220"/>
      <c r="P277" s="220"/>
      <c r="Q277" s="220"/>
      <c r="R277" s="139"/>
      <c r="T277" s="140" t="s">
        <v>5</v>
      </c>
      <c r="U277" s="38" t="s">
        <v>42</v>
      </c>
      <c r="V277" s="141">
        <v>0</v>
      </c>
      <c r="W277" s="141">
        <f t="shared" si="61"/>
        <v>0</v>
      </c>
      <c r="X277" s="141">
        <v>0</v>
      </c>
      <c r="Y277" s="141">
        <f t="shared" si="62"/>
        <v>0</v>
      </c>
      <c r="Z277" s="141">
        <v>0</v>
      </c>
      <c r="AA277" s="142">
        <f t="shared" si="63"/>
        <v>0</v>
      </c>
      <c r="AR277" s="19" t="s">
        <v>331</v>
      </c>
      <c r="AT277" s="19" t="s">
        <v>268</v>
      </c>
      <c r="AU277" s="19" t="s">
        <v>102</v>
      </c>
      <c r="AY277" s="19" t="s">
        <v>267</v>
      </c>
      <c r="BE277" s="143">
        <f t="shared" si="64"/>
        <v>0</v>
      </c>
      <c r="BF277" s="143">
        <f t="shared" si="65"/>
        <v>0</v>
      </c>
      <c r="BG277" s="143">
        <f t="shared" si="66"/>
        <v>0</v>
      </c>
      <c r="BH277" s="143">
        <f t="shared" si="67"/>
        <v>0</v>
      </c>
      <c r="BI277" s="143">
        <f t="shared" si="68"/>
        <v>0</v>
      </c>
      <c r="BJ277" s="19" t="s">
        <v>102</v>
      </c>
      <c r="BK277" s="143">
        <f t="shared" si="69"/>
        <v>0</v>
      </c>
      <c r="BL277" s="19" t="s">
        <v>331</v>
      </c>
      <c r="BM277" s="19" t="s">
        <v>1623</v>
      </c>
    </row>
    <row r="278" spans="2:65" s="1" customFormat="1" ht="25.5" customHeight="1">
      <c r="B278" s="134"/>
      <c r="C278" s="135" t="s">
        <v>841</v>
      </c>
      <c r="D278" s="135" t="s">
        <v>268</v>
      </c>
      <c r="E278" s="136" t="s">
        <v>1624</v>
      </c>
      <c r="F278" s="219" t="s">
        <v>1625</v>
      </c>
      <c r="G278" s="219"/>
      <c r="H278" s="219"/>
      <c r="I278" s="219"/>
      <c r="J278" s="137" t="s">
        <v>4233</v>
      </c>
      <c r="K278" s="138">
        <v>18</v>
      </c>
      <c r="L278" s="220"/>
      <c r="M278" s="220"/>
      <c r="N278" s="220">
        <f t="shared" si="60"/>
        <v>0</v>
      </c>
      <c r="O278" s="220"/>
      <c r="P278" s="220"/>
      <c r="Q278" s="220"/>
      <c r="R278" s="139"/>
      <c r="T278" s="140" t="s">
        <v>5</v>
      </c>
      <c r="U278" s="38" t="s">
        <v>42</v>
      </c>
      <c r="V278" s="141">
        <v>0</v>
      </c>
      <c r="W278" s="141">
        <f t="shared" si="61"/>
        <v>0</v>
      </c>
      <c r="X278" s="141">
        <v>0</v>
      </c>
      <c r="Y278" s="141">
        <f t="shared" si="62"/>
        <v>0</v>
      </c>
      <c r="Z278" s="141">
        <v>0</v>
      </c>
      <c r="AA278" s="142">
        <f t="shared" si="63"/>
        <v>0</v>
      </c>
      <c r="AR278" s="19" t="s">
        <v>331</v>
      </c>
      <c r="AT278" s="19" t="s">
        <v>268</v>
      </c>
      <c r="AU278" s="19" t="s">
        <v>102</v>
      </c>
      <c r="AY278" s="19" t="s">
        <v>267</v>
      </c>
      <c r="BE278" s="143">
        <f t="shared" si="64"/>
        <v>0</v>
      </c>
      <c r="BF278" s="143">
        <f t="shared" si="65"/>
        <v>0</v>
      </c>
      <c r="BG278" s="143">
        <f t="shared" si="66"/>
        <v>0</v>
      </c>
      <c r="BH278" s="143">
        <f t="shared" si="67"/>
        <v>0</v>
      </c>
      <c r="BI278" s="143">
        <f t="shared" si="68"/>
        <v>0</v>
      </c>
      <c r="BJ278" s="19" t="s">
        <v>102</v>
      </c>
      <c r="BK278" s="143">
        <f t="shared" si="69"/>
        <v>0</v>
      </c>
      <c r="BL278" s="19" t="s">
        <v>331</v>
      </c>
      <c r="BM278" s="19" t="s">
        <v>1626</v>
      </c>
    </row>
    <row r="279" spans="2:65" s="1" customFormat="1" ht="25.5" customHeight="1">
      <c r="B279" s="134"/>
      <c r="C279" s="135" t="s">
        <v>845</v>
      </c>
      <c r="D279" s="135" t="s">
        <v>268</v>
      </c>
      <c r="E279" s="136" t="s">
        <v>1627</v>
      </c>
      <c r="F279" s="219" t="s">
        <v>1628</v>
      </c>
      <c r="G279" s="219"/>
      <c r="H279" s="219"/>
      <c r="I279" s="219"/>
      <c r="J279" s="137" t="s">
        <v>4233</v>
      </c>
      <c r="K279" s="138">
        <v>3</v>
      </c>
      <c r="L279" s="220"/>
      <c r="M279" s="220"/>
      <c r="N279" s="220">
        <f t="shared" si="60"/>
        <v>0</v>
      </c>
      <c r="O279" s="220"/>
      <c r="P279" s="220"/>
      <c r="Q279" s="220"/>
      <c r="R279" s="139"/>
      <c r="T279" s="140" t="s">
        <v>5</v>
      </c>
      <c r="U279" s="38" t="s">
        <v>42</v>
      </c>
      <c r="V279" s="141">
        <v>0</v>
      </c>
      <c r="W279" s="141">
        <f t="shared" si="61"/>
        <v>0</v>
      </c>
      <c r="X279" s="141">
        <v>3.4000000000000002E-4</v>
      </c>
      <c r="Y279" s="141">
        <f t="shared" si="62"/>
        <v>1.0200000000000001E-3</v>
      </c>
      <c r="Z279" s="141">
        <v>0</v>
      </c>
      <c r="AA279" s="142">
        <f t="shared" si="63"/>
        <v>0</v>
      </c>
      <c r="AR279" s="19" t="s">
        <v>331</v>
      </c>
      <c r="AT279" s="19" t="s">
        <v>268</v>
      </c>
      <c r="AU279" s="19" t="s">
        <v>102</v>
      </c>
      <c r="AY279" s="19" t="s">
        <v>267</v>
      </c>
      <c r="BE279" s="143">
        <f t="shared" si="64"/>
        <v>0</v>
      </c>
      <c r="BF279" s="143">
        <f t="shared" si="65"/>
        <v>0</v>
      </c>
      <c r="BG279" s="143">
        <f t="shared" si="66"/>
        <v>0</v>
      </c>
      <c r="BH279" s="143">
        <f t="shared" si="67"/>
        <v>0</v>
      </c>
      <c r="BI279" s="143">
        <f t="shared" si="68"/>
        <v>0</v>
      </c>
      <c r="BJ279" s="19" t="s">
        <v>102</v>
      </c>
      <c r="BK279" s="143">
        <f t="shared" si="69"/>
        <v>0</v>
      </c>
      <c r="BL279" s="19" t="s">
        <v>331</v>
      </c>
      <c r="BM279" s="19" t="s">
        <v>1629</v>
      </c>
    </row>
    <row r="280" spans="2:65" s="1" customFormat="1" ht="25.5" customHeight="1">
      <c r="B280" s="134"/>
      <c r="C280" s="144" t="s">
        <v>849</v>
      </c>
      <c r="D280" s="144" t="s">
        <v>315</v>
      </c>
      <c r="E280" s="145" t="s">
        <v>1630</v>
      </c>
      <c r="F280" s="221" t="s">
        <v>1631</v>
      </c>
      <c r="G280" s="221"/>
      <c r="H280" s="221"/>
      <c r="I280" s="221"/>
      <c r="J280" s="146" t="s">
        <v>374</v>
      </c>
      <c r="K280" s="147">
        <v>3</v>
      </c>
      <c r="L280" s="222"/>
      <c r="M280" s="222"/>
      <c r="N280" s="222">
        <f t="shared" si="60"/>
        <v>0</v>
      </c>
      <c r="O280" s="220"/>
      <c r="P280" s="220"/>
      <c r="Q280" s="220"/>
      <c r="R280" s="139"/>
      <c r="T280" s="140" t="s">
        <v>5</v>
      </c>
      <c r="U280" s="38" t="s">
        <v>42</v>
      </c>
      <c r="V280" s="141">
        <v>0</v>
      </c>
      <c r="W280" s="141">
        <f t="shared" si="61"/>
        <v>0</v>
      </c>
      <c r="X280" s="141">
        <v>1.7000000000000001E-2</v>
      </c>
      <c r="Y280" s="141">
        <f t="shared" si="62"/>
        <v>5.1000000000000004E-2</v>
      </c>
      <c r="Z280" s="141">
        <v>0</v>
      </c>
      <c r="AA280" s="142">
        <f t="shared" si="63"/>
        <v>0</v>
      </c>
      <c r="AR280" s="19" t="s">
        <v>392</v>
      </c>
      <c r="AT280" s="19" t="s">
        <v>315</v>
      </c>
      <c r="AU280" s="19" t="s">
        <v>102</v>
      </c>
      <c r="AY280" s="19" t="s">
        <v>267</v>
      </c>
      <c r="BE280" s="143">
        <f t="shared" si="64"/>
        <v>0</v>
      </c>
      <c r="BF280" s="143">
        <f t="shared" si="65"/>
        <v>0</v>
      </c>
      <c r="BG280" s="143">
        <f t="shared" si="66"/>
        <v>0</v>
      </c>
      <c r="BH280" s="143">
        <f t="shared" si="67"/>
        <v>0</v>
      </c>
      <c r="BI280" s="143">
        <f t="shared" si="68"/>
        <v>0</v>
      </c>
      <c r="BJ280" s="19" t="s">
        <v>102</v>
      </c>
      <c r="BK280" s="143">
        <f t="shared" si="69"/>
        <v>0</v>
      </c>
      <c r="BL280" s="19" t="s">
        <v>331</v>
      </c>
      <c r="BM280" s="19" t="s">
        <v>1632</v>
      </c>
    </row>
    <row r="281" spans="2:65" s="1" customFormat="1" ht="25.5" customHeight="1">
      <c r="B281" s="134"/>
      <c r="C281" s="135" t="s">
        <v>853</v>
      </c>
      <c r="D281" s="135" t="s">
        <v>268</v>
      </c>
      <c r="E281" s="136" t="s">
        <v>1633</v>
      </c>
      <c r="F281" s="219" t="s">
        <v>1634</v>
      </c>
      <c r="G281" s="219"/>
      <c r="H281" s="219"/>
      <c r="I281" s="219"/>
      <c r="J281" s="137" t="s">
        <v>4233</v>
      </c>
      <c r="K281" s="138">
        <v>8</v>
      </c>
      <c r="L281" s="220"/>
      <c r="M281" s="220"/>
      <c r="N281" s="220">
        <f t="shared" si="60"/>
        <v>0</v>
      </c>
      <c r="O281" s="220"/>
      <c r="P281" s="220"/>
      <c r="Q281" s="220"/>
      <c r="R281" s="139"/>
      <c r="T281" s="140" t="s">
        <v>5</v>
      </c>
      <c r="U281" s="38" t="s">
        <v>42</v>
      </c>
      <c r="V281" s="141">
        <v>0</v>
      </c>
      <c r="W281" s="141">
        <f t="shared" si="61"/>
        <v>0</v>
      </c>
      <c r="X281" s="141">
        <v>3.4000000000000002E-4</v>
      </c>
      <c r="Y281" s="141">
        <f t="shared" si="62"/>
        <v>2.7200000000000002E-3</v>
      </c>
      <c r="Z281" s="141">
        <v>0</v>
      </c>
      <c r="AA281" s="142">
        <f t="shared" si="63"/>
        <v>0</v>
      </c>
      <c r="AR281" s="19" t="s">
        <v>331</v>
      </c>
      <c r="AT281" s="19" t="s">
        <v>268</v>
      </c>
      <c r="AU281" s="19" t="s">
        <v>102</v>
      </c>
      <c r="AY281" s="19" t="s">
        <v>267</v>
      </c>
      <c r="BE281" s="143">
        <f t="shared" si="64"/>
        <v>0</v>
      </c>
      <c r="BF281" s="143">
        <f t="shared" si="65"/>
        <v>0</v>
      </c>
      <c r="BG281" s="143">
        <f t="shared" si="66"/>
        <v>0</v>
      </c>
      <c r="BH281" s="143">
        <f t="shared" si="67"/>
        <v>0</v>
      </c>
      <c r="BI281" s="143">
        <f t="shared" si="68"/>
        <v>0</v>
      </c>
      <c r="BJ281" s="19" t="s">
        <v>102</v>
      </c>
      <c r="BK281" s="143">
        <f t="shared" si="69"/>
        <v>0</v>
      </c>
      <c r="BL281" s="19" t="s">
        <v>331</v>
      </c>
      <c r="BM281" s="19" t="s">
        <v>1635</v>
      </c>
    </row>
    <row r="282" spans="2:65" s="1" customFormat="1" ht="25.5" customHeight="1">
      <c r="B282" s="134"/>
      <c r="C282" s="144" t="s">
        <v>857</v>
      </c>
      <c r="D282" s="144" t="s">
        <v>315</v>
      </c>
      <c r="E282" s="145" t="s">
        <v>1636</v>
      </c>
      <c r="F282" s="221" t="s">
        <v>1637</v>
      </c>
      <c r="G282" s="221"/>
      <c r="H282" s="221"/>
      <c r="I282" s="221"/>
      <c r="J282" s="146" t="s">
        <v>374</v>
      </c>
      <c r="K282" s="147">
        <v>8</v>
      </c>
      <c r="L282" s="222"/>
      <c r="M282" s="222"/>
      <c r="N282" s="222">
        <f t="shared" si="60"/>
        <v>0</v>
      </c>
      <c r="O282" s="220"/>
      <c r="P282" s="220"/>
      <c r="Q282" s="220"/>
      <c r="R282" s="139"/>
      <c r="T282" s="140" t="s">
        <v>5</v>
      </c>
      <c r="U282" s="38" t="s">
        <v>42</v>
      </c>
      <c r="V282" s="141">
        <v>0</v>
      </c>
      <c r="W282" s="141">
        <f t="shared" si="61"/>
        <v>0</v>
      </c>
      <c r="X282" s="141">
        <v>1.0999999999999999E-2</v>
      </c>
      <c r="Y282" s="141">
        <f t="shared" si="62"/>
        <v>8.7999999999999995E-2</v>
      </c>
      <c r="Z282" s="141">
        <v>0</v>
      </c>
      <c r="AA282" s="142">
        <f t="shared" si="63"/>
        <v>0</v>
      </c>
      <c r="AR282" s="19" t="s">
        <v>392</v>
      </c>
      <c r="AT282" s="19" t="s">
        <v>315</v>
      </c>
      <c r="AU282" s="19" t="s">
        <v>102</v>
      </c>
      <c r="AY282" s="19" t="s">
        <v>267</v>
      </c>
      <c r="BE282" s="143">
        <f t="shared" si="64"/>
        <v>0</v>
      </c>
      <c r="BF282" s="143">
        <f t="shared" si="65"/>
        <v>0</v>
      </c>
      <c r="BG282" s="143">
        <f t="shared" si="66"/>
        <v>0</v>
      </c>
      <c r="BH282" s="143">
        <f t="shared" si="67"/>
        <v>0</v>
      </c>
      <c r="BI282" s="143">
        <f t="shared" si="68"/>
        <v>0</v>
      </c>
      <c r="BJ282" s="19" t="s">
        <v>102</v>
      </c>
      <c r="BK282" s="143">
        <f t="shared" si="69"/>
        <v>0</v>
      </c>
      <c r="BL282" s="19" t="s">
        <v>331</v>
      </c>
      <c r="BM282" s="19" t="s">
        <v>1638</v>
      </c>
    </row>
    <row r="283" spans="2:65" s="1" customFormat="1" ht="25.5" customHeight="1">
      <c r="B283" s="134"/>
      <c r="C283" s="135" t="s">
        <v>861</v>
      </c>
      <c r="D283" s="135" t="s">
        <v>268</v>
      </c>
      <c r="E283" s="136" t="s">
        <v>1639</v>
      </c>
      <c r="F283" s="219" t="s">
        <v>1640</v>
      </c>
      <c r="G283" s="219"/>
      <c r="H283" s="219"/>
      <c r="I283" s="219"/>
      <c r="J283" s="137" t="s">
        <v>4233</v>
      </c>
      <c r="K283" s="138">
        <v>16</v>
      </c>
      <c r="L283" s="220"/>
      <c r="M283" s="220"/>
      <c r="N283" s="220">
        <f t="shared" si="60"/>
        <v>0</v>
      </c>
      <c r="O283" s="220"/>
      <c r="P283" s="220"/>
      <c r="Q283" s="220"/>
      <c r="R283" s="139"/>
      <c r="T283" s="140" t="s">
        <v>5</v>
      </c>
      <c r="U283" s="38" t="s">
        <v>42</v>
      </c>
      <c r="V283" s="141">
        <v>0</v>
      </c>
      <c r="W283" s="141">
        <f t="shared" si="61"/>
        <v>0</v>
      </c>
      <c r="X283" s="141">
        <v>3.4000000000000002E-4</v>
      </c>
      <c r="Y283" s="141">
        <f t="shared" si="62"/>
        <v>5.4400000000000004E-3</v>
      </c>
      <c r="Z283" s="141">
        <v>0</v>
      </c>
      <c r="AA283" s="142">
        <f t="shared" si="63"/>
        <v>0</v>
      </c>
      <c r="AR283" s="19" t="s">
        <v>331</v>
      </c>
      <c r="AT283" s="19" t="s">
        <v>268</v>
      </c>
      <c r="AU283" s="19" t="s">
        <v>102</v>
      </c>
      <c r="AY283" s="19" t="s">
        <v>267</v>
      </c>
      <c r="BE283" s="143">
        <f t="shared" si="64"/>
        <v>0</v>
      </c>
      <c r="BF283" s="143">
        <f t="shared" si="65"/>
        <v>0</v>
      </c>
      <c r="BG283" s="143">
        <f t="shared" si="66"/>
        <v>0</v>
      </c>
      <c r="BH283" s="143">
        <f t="shared" si="67"/>
        <v>0</v>
      </c>
      <c r="BI283" s="143">
        <f t="shared" si="68"/>
        <v>0</v>
      </c>
      <c r="BJ283" s="19" t="s">
        <v>102</v>
      </c>
      <c r="BK283" s="143">
        <f t="shared" si="69"/>
        <v>0</v>
      </c>
      <c r="BL283" s="19" t="s">
        <v>331</v>
      </c>
      <c r="BM283" s="19" t="s">
        <v>1641</v>
      </c>
    </row>
    <row r="284" spans="2:65" s="1" customFormat="1" ht="25.5" customHeight="1">
      <c r="B284" s="134"/>
      <c r="C284" s="144" t="s">
        <v>865</v>
      </c>
      <c r="D284" s="144" t="s">
        <v>315</v>
      </c>
      <c r="E284" s="145" t="s">
        <v>1642</v>
      </c>
      <c r="F284" s="221" t="s">
        <v>1643</v>
      </c>
      <c r="G284" s="221"/>
      <c r="H284" s="221"/>
      <c r="I284" s="221"/>
      <c r="J284" s="146" t="s">
        <v>374</v>
      </c>
      <c r="K284" s="147">
        <v>16</v>
      </c>
      <c r="L284" s="222"/>
      <c r="M284" s="222"/>
      <c r="N284" s="222">
        <f t="shared" si="60"/>
        <v>0</v>
      </c>
      <c r="O284" s="220"/>
      <c r="P284" s="220"/>
      <c r="Q284" s="220"/>
      <c r="R284" s="139"/>
      <c r="T284" s="140" t="s">
        <v>5</v>
      </c>
      <c r="U284" s="38" t="s">
        <v>42</v>
      </c>
      <c r="V284" s="141">
        <v>0</v>
      </c>
      <c r="W284" s="141">
        <f t="shared" si="61"/>
        <v>0</v>
      </c>
      <c r="X284" s="141">
        <v>1.2500000000000001E-2</v>
      </c>
      <c r="Y284" s="141">
        <f t="shared" si="62"/>
        <v>0.2</v>
      </c>
      <c r="Z284" s="141">
        <v>0</v>
      </c>
      <c r="AA284" s="142">
        <f t="shared" si="63"/>
        <v>0</v>
      </c>
      <c r="AR284" s="19" t="s">
        <v>392</v>
      </c>
      <c r="AT284" s="19" t="s">
        <v>315</v>
      </c>
      <c r="AU284" s="19" t="s">
        <v>102</v>
      </c>
      <c r="AY284" s="19" t="s">
        <v>267</v>
      </c>
      <c r="BE284" s="143">
        <f t="shared" si="64"/>
        <v>0</v>
      </c>
      <c r="BF284" s="143">
        <f t="shared" si="65"/>
        <v>0</v>
      </c>
      <c r="BG284" s="143">
        <f t="shared" si="66"/>
        <v>0</v>
      </c>
      <c r="BH284" s="143">
        <f t="shared" si="67"/>
        <v>0</v>
      </c>
      <c r="BI284" s="143">
        <f t="shared" si="68"/>
        <v>0</v>
      </c>
      <c r="BJ284" s="19" t="s">
        <v>102</v>
      </c>
      <c r="BK284" s="143">
        <f t="shared" si="69"/>
        <v>0</v>
      </c>
      <c r="BL284" s="19" t="s">
        <v>331</v>
      </c>
      <c r="BM284" s="19" t="s">
        <v>1644</v>
      </c>
    </row>
    <row r="285" spans="2:65" s="1" customFormat="1" ht="25.5" customHeight="1">
      <c r="B285" s="134"/>
      <c r="C285" s="135" t="s">
        <v>869</v>
      </c>
      <c r="D285" s="135" t="s">
        <v>268</v>
      </c>
      <c r="E285" s="136" t="s">
        <v>1645</v>
      </c>
      <c r="F285" s="219" t="s">
        <v>1646</v>
      </c>
      <c r="G285" s="219"/>
      <c r="H285" s="219"/>
      <c r="I285" s="219"/>
      <c r="J285" s="137" t="s">
        <v>4233</v>
      </c>
      <c r="K285" s="138">
        <v>39</v>
      </c>
      <c r="L285" s="220"/>
      <c r="M285" s="220"/>
      <c r="N285" s="220">
        <f t="shared" si="60"/>
        <v>0</v>
      </c>
      <c r="O285" s="220"/>
      <c r="P285" s="220"/>
      <c r="Q285" s="220"/>
      <c r="R285" s="139"/>
      <c r="T285" s="140" t="s">
        <v>5</v>
      </c>
      <c r="U285" s="38" t="s">
        <v>42</v>
      </c>
      <c r="V285" s="141">
        <v>0</v>
      </c>
      <c r="W285" s="141">
        <f t="shared" si="61"/>
        <v>0</v>
      </c>
      <c r="X285" s="141">
        <v>3.0000000000000001E-5</v>
      </c>
      <c r="Y285" s="141">
        <f t="shared" si="62"/>
        <v>1.17E-3</v>
      </c>
      <c r="Z285" s="141">
        <v>0</v>
      </c>
      <c r="AA285" s="142">
        <f t="shared" si="63"/>
        <v>0</v>
      </c>
      <c r="AR285" s="19" t="s">
        <v>331</v>
      </c>
      <c r="AT285" s="19" t="s">
        <v>268</v>
      </c>
      <c r="AU285" s="19" t="s">
        <v>102</v>
      </c>
      <c r="AY285" s="19" t="s">
        <v>267</v>
      </c>
      <c r="BE285" s="143">
        <f t="shared" si="64"/>
        <v>0</v>
      </c>
      <c r="BF285" s="143">
        <f t="shared" si="65"/>
        <v>0</v>
      </c>
      <c r="BG285" s="143">
        <f t="shared" si="66"/>
        <v>0</v>
      </c>
      <c r="BH285" s="143">
        <f t="shared" si="67"/>
        <v>0</v>
      </c>
      <c r="BI285" s="143">
        <f t="shared" si="68"/>
        <v>0</v>
      </c>
      <c r="BJ285" s="19" t="s">
        <v>102</v>
      </c>
      <c r="BK285" s="143">
        <f t="shared" si="69"/>
        <v>0</v>
      </c>
      <c r="BL285" s="19" t="s">
        <v>331</v>
      </c>
      <c r="BM285" s="19" t="s">
        <v>1647</v>
      </c>
    </row>
    <row r="286" spans="2:65" s="1" customFormat="1" ht="16.5" customHeight="1">
      <c r="B286" s="134"/>
      <c r="C286" s="144" t="s">
        <v>873</v>
      </c>
      <c r="D286" s="144" t="s">
        <v>315</v>
      </c>
      <c r="E286" s="145" t="s">
        <v>1648</v>
      </c>
      <c r="F286" s="221" t="s">
        <v>1649</v>
      </c>
      <c r="G286" s="221"/>
      <c r="H286" s="221"/>
      <c r="I286" s="221"/>
      <c r="J286" s="146" t="s">
        <v>374</v>
      </c>
      <c r="K286" s="147">
        <v>39</v>
      </c>
      <c r="L286" s="222"/>
      <c r="M286" s="222"/>
      <c r="N286" s="222">
        <f t="shared" si="60"/>
        <v>0</v>
      </c>
      <c r="O286" s="220"/>
      <c r="P286" s="220"/>
      <c r="Q286" s="220"/>
      <c r="R286" s="139"/>
      <c r="T286" s="140" t="s">
        <v>5</v>
      </c>
      <c r="U286" s="38" t="s">
        <v>42</v>
      </c>
      <c r="V286" s="141">
        <v>0</v>
      </c>
      <c r="W286" s="141">
        <f t="shared" si="61"/>
        <v>0</v>
      </c>
      <c r="X286" s="141">
        <v>1.6999999999999999E-3</v>
      </c>
      <c r="Y286" s="141">
        <f t="shared" si="62"/>
        <v>6.6299999999999998E-2</v>
      </c>
      <c r="Z286" s="141">
        <v>0</v>
      </c>
      <c r="AA286" s="142">
        <f t="shared" si="63"/>
        <v>0</v>
      </c>
      <c r="AR286" s="19" t="s">
        <v>392</v>
      </c>
      <c r="AT286" s="19" t="s">
        <v>315</v>
      </c>
      <c r="AU286" s="19" t="s">
        <v>102</v>
      </c>
      <c r="AY286" s="19" t="s">
        <v>267</v>
      </c>
      <c r="BE286" s="143">
        <f t="shared" si="64"/>
        <v>0</v>
      </c>
      <c r="BF286" s="143">
        <f t="shared" si="65"/>
        <v>0</v>
      </c>
      <c r="BG286" s="143">
        <f t="shared" si="66"/>
        <v>0</v>
      </c>
      <c r="BH286" s="143">
        <f t="shared" si="67"/>
        <v>0</v>
      </c>
      <c r="BI286" s="143">
        <f t="shared" si="68"/>
        <v>0</v>
      </c>
      <c r="BJ286" s="19" t="s">
        <v>102</v>
      </c>
      <c r="BK286" s="143">
        <f t="shared" si="69"/>
        <v>0</v>
      </c>
      <c r="BL286" s="19" t="s">
        <v>331</v>
      </c>
      <c r="BM286" s="19" t="s">
        <v>1650</v>
      </c>
    </row>
    <row r="287" spans="2:65" s="1" customFormat="1" ht="25.5" customHeight="1">
      <c r="B287" s="134"/>
      <c r="C287" s="135" t="s">
        <v>877</v>
      </c>
      <c r="D287" s="135" t="s">
        <v>268</v>
      </c>
      <c r="E287" s="136" t="s">
        <v>1651</v>
      </c>
      <c r="F287" s="219" t="s">
        <v>1652</v>
      </c>
      <c r="G287" s="219"/>
      <c r="H287" s="219"/>
      <c r="I287" s="219"/>
      <c r="J287" s="137" t="s">
        <v>4233</v>
      </c>
      <c r="K287" s="138">
        <v>2</v>
      </c>
      <c r="L287" s="220"/>
      <c r="M287" s="220"/>
      <c r="N287" s="220">
        <f t="shared" si="60"/>
        <v>0</v>
      </c>
      <c r="O287" s="220"/>
      <c r="P287" s="220"/>
      <c r="Q287" s="220"/>
      <c r="R287" s="139"/>
      <c r="T287" s="140" t="s">
        <v>5</v>
      </c>
      <c r="U287" s="38" t="s">
        <v>42</v>
      </c>
      <c r="V287" s="141">
        <v>0</v>
      </c>
      <c r="W287" s="141">
        <f t="shared" si="61"/>
        <v>0</v>
      </c>
      <c r="X287" s="141">
        <v>0</v>
      </c>
      <c r="Y287" s="141">
        <f t="shared" si="62"/>
        <v>0</v>
      </c>
      <c r="Z287" s="141">
        <v>0</v>
      </c>
      <c r="AA287" s="142">
        <f t="shared" si="63"/>
        <v>0</v>
      </c>
      <c r="AR287" s="19" t="s">
        <v>331</v>
      </c>
      <c r="AT287" s="19" t="s">
        <v>268</v>
      </c>
      <c r="AU287" s="19" t="s">
        <v>102</v>
      </c>
      <c r="AY287" s="19" t="s">
        <v>267</v>
      </c>
      <c r="BE287" s="143">
        <f t="shared" si="64"/>
        <v>0</v>
      </c>
      <c r="BF287" s="143">
        <f t="shared" si="65"/>
        <v>0</v>
      </c>
      <c r="BG287" s="143">
        <f t="shared" si="66"/>
        <v>0</v>
      </c>
      <c r="BH287" s="143">
        <f t="shared" si="67"/>
        <v>0</v>
      </c>
      <c r="BI287" s="143">
        <f t="shared" si="68"/>
        <v>0</v>
      </c>
      <c r="BJ287" s="19" t="s">
        <v>102</v>
      </c>
      <c r="BK287" s="143">
        <f t="shared" si="69"/>
        <v>0</v>
      </c>
      <c r="BL287" s="19" t="s">
        <v>331</v>
      </c>
      <c r="BM287" s="19" t="s">
        <v>1653</v>
      </c>
    </row>
    <row r="288" spans="2:65" s="1" customFormat="1" ht="25.5" customHeight="1">
      <c r="B288" s="134"/>
      <c r="C288" s="144" t="s">
        <v>881</v>
      </c>
      <c r="D288" s="144" t="s">
        <v>315</v>
      </c>
      <c r="E288" s="145" t="s">
        <v>1654</v>
      </c>
      <c r="F288" s="221" t="s">
        <v>1655</v>
      </c>
      <c r="G288" s="221"/>
      <c r="H288" s="221"/>
      <c r="I288" s="221"/>
      <c r="J288" s="146" t="s">
        <v>374</v>
      </c>
      <c r="K288" s="147">
        <v>1</v>
      </c>
      <c r="L288" s="222"/>
      <c r="M288" s="222"/>
      <c r="N288" s="222">
        <f t="shared" si="60"/>
        <v>0</v>
      </c>
      <c r="O288" s="220"/>
      <c r="P288" s="220"/>
      <c r="Q288" s="220"/>
      <c r="R288" s="139"/>
      <c r="T288" s="140" t="s">
        <v>5</v>
      </c>
      <c r="U288" s="38" t="s">
        <v>42</v>
      </c>
      <c r="V288" s="141">
        <v>0</v>
      </c>
      <c r="W288" s="141">
        <f t="shared" si="61"/>
        <v>0</v>
      </c>
      <c r="X288" s="141">
        <v>2.5100000000000001E-3</v>
      </c>
      <c r="Y288" s="141">
        <f t="shared" si="62"/>
        <v>2.5100000000000001E-3</v>
      </c>
      <c r="Z288" s="141">
        <v>0</v>
      </c>
      <c r="AA288" s="142">
        <f t="shared" si="63"/>
        <v>0</v>
      </c>
      <c r="AR288" s="19" t="s">
        <v>392</v>
      </c>
      <c r="AT288" s="19" t="s">
        <v>315</v>
      </c>
      <c r="AU288" s="19" t="s">
        <v>102</v>
      </c>
      <c r="AY288" s="19" t="s">
        <v>267</v>
      </c>
      <c r="BE288" s="143">
        <f t="shared" si="64"/>
        <v>0</v>
      </c>
      <c r="BF288" s="143">
        <f t="shared" si="65"/>
        <v>0</v>
      </c>
      <c r="BG288" s="143">
        <f t="shared" si="66"/>
        <v>0</v>
      </c>
      <c r="BH288" s="143">
        <f t="shared" si="67"/>
        <v>0</v>
      </c>
      <c r="BI288" s="143">
        <f t="shared" si="68"/>
        <v>0</v>
      </c>
      <c r="BJ288" s="19" t="s">
        <v>102</v>
      </c>
      <c r="BK288" s="143">
        <f t="shared" si="69"/>
        <v>0</v>
      </c>
      <c r="BL288" s="19" t="s">
        <v>331</v>
      </c>
      <c r="BM288" s="19" t="s">
        <v>1656</v>
      </c>
    </row>
    <row r="289" spans="2:65" s="1" customFormat="1" ht="25.5" customHeight="1">
      <c r="B289" s="134"/>
      <c r="C289" s="144" t="s">
        <v>885</v>
      </c>
      <c r="D289" s="144" t="s">
        <v>315</v>
      </c>
      <c r="E289" s="145" t="s">
        <v>1657</v>
      </c>
      <c r="F289" s="221" t="s">
        <v>1658</v>
      </c>
      <c r="G289" s="221"/>
      <c r="H289" s="221"/>
      <c r="I289" s="221"/>
      <c r="J289" s="146" t="s">
        <v>374</v>
      </c>
      <c r="K289" s="147">
        <v>1</v>
      </c>
      <c r="L289" s="222"/>
      <c r="M289" s="222"/>
      <c r="N289" s="222">
        <f t="shared" si="60"/>
        <v>0</v>
      </c>
      <c r="O289" s="220"/>
      <c r="P289" s="220"/>
      <c r="Q289" s="220"/>
      <c r="R289" s="139"/>
      <c r="T289" s="140" t="s">
        <v>5</v>
      </c>
      <c r="U289" s="38" t="s">
        <v>42</v>
      </c>
      <c r="V289" s="141">
        <v>0</v>
      </c>
      <c r="W289" s="141">
        <f t="shared" si="61"/>
        <v>0</v>
      </c>
      <c r="X289" s="141">
        <v>1.56E-3</v>
      </c>
      <c r="Y289" s="141">
        <f t="shared" si="62"/>
        <v>1.56E-3</v>
      </c>
      <c r="Z289" s="141">
        <v>0</v>
      </c>
      <c r="AA289" s="142">
        <f t="shared" si="63"/>
        <v>0</v>
      </c>
      <c r="AR289" s="19" t="s">
        <v>392</v>
      </c>
      <c r="AT289" s="19" t="s">
        <v>315</v>
      </c>
      <c r="AU289" s="19" t="s">
        <v>102</v>
      </c>
      <c r="AY289" s="19" t="s">
        <v>267</v>
      </c>
      <c r="BE289" s="143">
        <f t="shared" si="64"/>
        <v>0</v>
      </c>
      <c r="BF289" s="143">
        <f t="shared" si="65"/>
        <v>0</v>
      </c>
      <c r="BG289" s="143">
        <f t="shared" si="66"/>
        <v>0</v>
      </c>
      <c r="BH289" s="143">
        <f t="shared" si="67"/>
        <v>0</v>
      </c>
      <c r="BI289" s="143">
        <f t="shared" si="68"/>
        <v>0</v>
      </c>
      <c r="BJ289" s="19" t="s">
        <v>102</v>
      </c>
      <c r="BK289" s="143">
        <f t="shared" si="69"/>
        <v>0</v>
      </c>
      <c r="BL289" s="19" t="s">
        <v>331</v>
      </c>
      <c r="BM289" s="19" t="s">
        <v>1659</v>
      </c>
    </row>
    <row r="290" spans="2:65" s="1" customFormat="1" ht="38.25" customHeight="1">
      <c r="B290" s="134"/>
      <c r="C290" s="135" t="s">
        <v>889</v>
      </c>
      <c r="D290" s="135" t="s">
        <v>268</v>
      </c>
      <c r="E290" s="136" t="s">
        <v>1660</v>
      </c>
      <c r="F290" s="219" t="s">
        <v>1661</v>
      </c>
      <c r="G290" s="219"/>
      <c r="H290" s="219"/>
      <c r="I290" s="219"/>
      <c r="J290" s="137" t="s">
        <v>4233</v>
      </c>
      <c r="K290" s="138">
        <v>2</v>
      </c>
      <c r="L290" s="220"/>
      <c r="M290" s="220"/>
      <c r="N290" s="220">
        <f t="shared" si="60"/>
        <v>0</v>
      </c>
      <c r="O290" s="220"/>
      <c r="P290" s="220"/>
      <c r="Q290" s="220"/>
      <c r="R290" s="139"/>
      <c r="T290" s="140" t="s">
        <v>5</v>
      </c>
      <c r="U290" s="38" t="s">
        <v>42</v>
      </c>
      <c r="V290" s="141">
        <v>0</v>
      </c>
      <c r="W290" s="141">
        <f t="shared" si="61"/>
        <v>0</v>
      </c>
      <c r="X290" s="141">
        <v>0</v>
      </c>
      <c r="Y290" s="141">
        <f t="shared" si="62"/>
        <v>0</v>
      </c>
      <c r="Z290" s="141">
        <v>0</v>
      </c>
      <c r="AA290" s="142">
        <f t="shared" si="63"/>
        <v>0</v>
      </c>
      <c r="AR290" s="19" t="s">
        <v>331</v>
      </c>
      <c r="AT290" s="19" t="s">
        <v>268</v>
      </c>
      <c r="AU290" s="19" t="s">
        <v>102</v>
      </c>
      <c r="AY290" s="19" t="s">
        <v>267</v>
      </c>
      <c r="BE290" s="143">
        <f t="shared" si="64"/>
        <v>0</v>
      </c>
      <c r="BF290" s="143">
        <f t="shared" si="65"/>
        <v>0</v>
      </c>
      <c r="BG290" s="143">
        <f t="shared" si="66"/>
        <v>0</v>
      </c>
      <c r="BH290" s="143">
        <f t="shared" si="67"/>
        <v>0</v>
      </c>
      <c r="BI290" s="143">
        <f t="shared" si="68"/>
        <v>0</v>
      </c>
      <c r="BJ290" s="19" t="s">
        <v>102</v>
      </c>
      <c r="BK290" s="143">
        <f t="shared" si="69"/>
        <v>0</v>
      </c>
      <c r="BL290" s="19" t="s">
        <v>331</v>
      </c>
      <c r="BM290" s="19" t="s">
        <v>1662</v>
      </c>
    </row>
    <row r="291" spans="2:65" s="1" customFormat="1" ht="38.25" customHeight="1">
      <c r="B291" s="134"/>
      <c r="C291" s="135" t="s">
        <v>893</v>
      </c>
      <c r="D291" s="135" t="s">
        <v>268</v>
      </c>
      <c r="E291" s="136" t="s">
        <v>1663</v>
      </c>
      <c r="F291" s="219" t="s">
        <v>1664</v>
      </c>
      <c r="G291" s="219"/>
      <c r="H291" s="219"/>
      <c r="I291" s="219"/>
      <c r="J291" s="137" t="s">
        <v>4233</v>
      </c>
      <c r="K291" s="138">
        <v>7</v>
      </c>
      <c r="L291" s="220"/>
      <c r="M291" s="220"/>
      <c r="N291" s="220">
        <f t="shared" si="60"/>
        <v>0</v>
      </c>
      <c r="O291" s="220"/>
      <c r="P291" s="220"/>
      <c r="Q291" s="220"/>
      <c r="R291" s="139"/>
      <c r="T291" s="140" t="s">
        <v>5</v>
      </c>
      <c r="U291" s="38" t="s">
        <v>42</v>
      </c>
      <c r="V291" s="141">
        <v>0</v>
      </c>
      <c r="W291" s="141">
        <f t="shared" si="61"/>
        <v>0</v>
      </c>
      <c r="X291" s="141">
        <v>2.5999999999999998E-4</v>
      </c>
      <c r="Y291" s="141">
        <f t="shared" si="62"/>
        <v>1.8199999999999998E-3</v>
      </c>
      <c r="Z291" s="141">
        <v>0</v>
      </c>
      <c r="AA291" s="142">
        <f t="shared" si="63"/>
        <v>0</v>
      </c>
      <c r="AR291" s="19" t="s">
        <v>331</v>
      </c>
      <c r="AT291" s="19" t="s">
        <v>268</v>
      </c>
      <c r="AU291" s="19" t="s">
        <v>102</v>
      </c>
      <c r="AY291" s="19" t="s">
        <v>267</v>
      </c>
      <c r="BE291" s="143">
        <f t="shared" si="64"/>
        <v>0</v>
      </c>
      <c r="BF291" s="143">
        <f t="shared" si="65"/>
        <v>0</v>
      </c>
      <c r="BG291" s="143">
        <f t="shared" si="66"/>
        <v>0</v>
      </c>
      <c r="BH291" s="143">
        <f t="shared" si="67"/>
        <v>0</v>
      </c>
      <c r="BI291" s="143">
        <f t="shared" si="68"/>
        <v>0</v>
      </c>
      <c r="BJ291" s="19" t="s">
        <v>102</v>
      </c>
      <c r="BK291" s="143">
        <f t="shared" si="69"/>
        <v>0</v>
      </c>
      <c r="BL291" s="19" t="s">
        <v>331</v>
      </c>
      <c r="BM291" s="19" t="s">
        <v>1665</v>
      </c>
    </row>
    <row r="292" spans="2:65" s="1" customFormat="1" ht="25.5" customHeight="1">
      <c r="B292" s="134"/>
      <c r="C292" s="144" t="s">
        <v>897</v>
      </c>
      <c r="D292" s="144" t="s">
        <v>315</v>
      </c>
      <c r="E292" s="145" t="s">
        <v>1666</v>
      </c>
      <c r="F292" s="221" t="s">
        <v>1667</v>
      </c>
      <c r="G292" s="221"/>
      <c r="H292" s="221"/>
      <c r="I292" s="221"/>
      <c r="J292" s="146" t="s">
        <v>374</v>
      </c>
      <c r="K292" s="147">
        <v>6</v>
      </c>
      <c r="L292" s="222"/>
      <c r="M292" s="222"/>
      <c r="N292" s="222">
        <f t="shared" si="60"/>
        <v>0</v>
      </c>
      <c r="O292" s="220"/>
      <c r="P292" s="220"/>
      <c r="Q292" s="220"/>
      <c r="R292" s="139"/>
      <c r="T292" s="140" t="s">
        <v>5</v>
      </c>
      <c r="U292" s="38" t="s">
        <v>42</v>
      </c>
      <c r="V292" s="141">
        <v>0</v>
      </c>
      <c r="W292" s="141">
        <f t="shared" si="61"/>
        <v>0</v>
      </c>
      <c r="X292" s="141">
        <v>6.0000000000000001E-3</v>
      </c>
      <c r="Y292" s="141">
        <f t="shared" si="62"/>
        <v>3.6000000000000004E-2</v>
      </c>
      <c r="Z292" s="141">
        <v>0</v>
      </c>
      <c r="AA292" s="142">
        <f t="shared" si="63"/>
        <v>0</v>
      </c>
      <c r="AR292" s="19" t="s">
        <v>392</v>
      </c>
      <c r="AT292" s="19" t="s">
        <v>315</v>
      </c>
      <c r="AU292" s="19" t="s">
        <v>102</v>
      </c>
      <c r="AY292" s="19" t="s">
        <v>267</v>
      </c>
      <c r="BE292" s="143">
        <f t="shared" si="64"/>
        <v>0</v>
      </c>
      <c r="BF292" s="143">
        <f t="shared" si="65"/>
        <v>0</v>
      </c>
      <c r="BG292" s="143">
        <f t="shared" si="66"/>
        <v>0</v>
      </c>
      <c r="BH292" s="143">
        <f t="shared" si="67"/>
        <v>0</v>
      </c>
      <c r="BI292" s="143">
        <f t="shared" si="68"/>
        <v>0</v>
      </c>
      <c r="BJ292" s="19" t="s">
        <v>102</v>
      </c>
      <c r="BK292" s="143">
        <f t="shared" si="69"/>
        <v>0</v>
      </c>
      <c r="BL292" s="19" t="s">
        <v>331</v>
      </c>
      <c r="BM292" s="19" t="s">
        <v>1668</v>
      </c>
    </row>
    <row r="293" spans="2:65" s="1" customFormat="1" ht="25.5" customHeight="1">
      <c r="B293" s="134"/>
      <c r="C293" s="144" t="s">
        <v>901</v>
      </c>
      <c r="D293" s="144" t="s">
        <v>315</v>
      </c>
      <c r="E293" s="145" t="s">
        <v>1669</v>
      </c>
      <c r="F293" s="221" t="s">
        <v>1670</v>
      </c>
      <c r="G293" s="221"/>
      <c r="H293" s="221"/>
      <c r="I293" s="221"/>
      <c r="J293" s="146" t="s">
        <v>374</v>
      </c>
      <c r="K293" s="147">
        <v>1</v>
      </c>
      <c r="L293" s="222"/>
      <c r="M293" s="222"/>
      <c r="N293" s="222">
        <f t="shared" si="60"/>
        <v>0</v>
      </c>
      <c r="O293" s="220"/>
      <c r="P293" s="220"/>
      <c r="Q293" s="220"/>
      <c r="R293" s="139"/>
      <c r="T293" s="140" t="s">
        <v>5</v>
      </c>
      <c r="U293" s="38" t="s">
        <v>42</v>
      </c>
      <c r="V293" s="141">
        <v>0</v>
      </c>
      <c r="W293" s="141">
        <f t="shared" si="61"/>
        <v>0</v>
      </c>
      <c r="X293" s="141">
        <v>1.1310000000000001E-2</v>
      </c>
      <c r="Y293" s="141">
        <f t="shared" si="62"/>
        <v>1.1310000000000001E-2</v>
      </c>
      <c r="Z293" s="141">
        <v>0</v>
      </c>
      <c r="AA293" s="142">
        <f t="shared" si="63"/>
        <v>0</v>
      </c>
      <c r="AR293" s="19" t="s">
        <v>392</v>
      </c>
      <c r="AT293" s="19" t="s">
        <v>315</v>
      </c>
      <c r="AU293" s="19" t="s">
        <v>102</v>
      </c>
      <c r="AY293" s="19" t="s">
        <v>267</v>
      </c>
      <c r="BE293" s="143">
        <f t="shared" si="64"/>
        <v>0</v>
      </c>
      <c r="BF293" s="143">
        <f t="shared" si="65"/>
        <v>0</v>
      </c>
      <c r="BG293" s="143">
        <f t="shared" si="66"/>
        <v>0</v>
      </c>
      <c r="BH293" s="143">
        <f t="shared" si="67"/>
        <v>0</v>
      </c>
      <c r="BI293" s="143">
        <f t="shared" si="68"/>
        <v>0</v>
      </c>
      <c r="BJ293" s="19" t="s">
        <v>102</v>
      </c>
      <c r="BK293" s="143">
        <f t="shared" si="69"/>
        <v>0</v>
      </c>
      <c r="BL293" s="19" t="s">
        <v>331</v>
      </c>
      <c r="BM293" s="19" t="s">
        <v>1671</v>
      </c>
    </row>
    <row r="294" spans="2:65" s="1" customFormat="1" ht="16.5" customHeight="1">
      <c r="B294" s="134"/>
      <c r="C294" s="144" t="s">
        <v>905</v>
      </c>
      <c r="D294" s="144" t="s">
        <v>315</v>
      </c>
      <c r="E294" s="145" t="s">
        <v>1672</v>
      </c>
      <c r="F294" s="221" t="s">
        <v>1673</v>
      </c>
      <c r="G294" s="221"/>
      <c r="H294" s="221"/>
      <c r="I294" s="221"/>
      <c r="J294" s="146" t="s">
        <v>374</v>
      </c>
      <c r="K294" s="147">
        <v>4</v>
      </c>
      <c r="L294" s="222"/>
      <c r="M294" s="222"/>
      <c r="N294" s="222">
        <f t="shared" si="60"/>
        <v>0</v>
      </c>
      <c r="O294" s="220"/>
      <c r="P294" s="220"/>
      <c r="Q294" s="220"/>
      <c r="R294" s="139"/>
      <c r="T294" s="140" t="s">
        <v>5</v>
      </c>
      <c r="U294" s="38" t="s">
        <v>42</v>
      </c>
      <c r="V294" s="141">
        <v>0</v>
      </c>
      <c r="W294" s="141">
        <f t="shared" si="61"/>
        <v>0</v>
      </c>
      <c r="X294" s="141">
        <v>1.1310000000000001E-2</v>
      </c>
      <c r="Y294" s="141">
        <f t="shared" si="62"/>
        <v>4.5240000000000002E-2</v>
      </c>
      <c r="Z294" s="141">
        <v>0</v>
      </c>
      <c r="AA294" s="142">
        <f t="shared" si="63"/>
        <v>0</v>
      </c>
      <c r="AR294" s="19" t="s">
        <v>392</v>
      </c>
      <c r="AT294" s="19" t="s">
        <v>315</v>
      </c>
      <c r="AU294" s="19" t="s">
        <v>102</v>
      </c>
      <c r="AY294" s="19" t="s">
        <v>267</v>
      </c>
      <c r="BE294" s="143">
        <f t="shared" si="64"/>
        <v>0</v>
      </c>
      <c r="BF294" s="143">
        <f t="shared" si="65"/>
        <v>0</v>
      </c>
      <c r="BG294" s="143">
        <f t="shared" si="66"/>
        <v>0</v>
      </c>
      <c r="BH294" s="143">
        <f t="shared" si="67"/>
        <v>0</v>
      </c>
      <c r="BI294" s="143">
        <f t="shared" si="68"/>
        <v>0</v>
      </c>
      <c r="BJ294" s="19" t="s">
        <v>102</v>
      </c>
      <c r="BK294" s="143">
        <f t="shared" si="69"/>
        <v>0</v>
      </c>
      <c r="BL294" s="19" t="s">
        <v>331</v>
      </c>
      <c r="BM294" s="19" t="s">
        <v>1674</v>
      </c>
    </row>
    <row r="295" spans="2:65" s="1" customFormat="1" ht="38.25" customHeight="1">
      <c r="B295" s="134"/>
      <c r="C295" s="135" t="s">
        <v>909</v>
      </c>
      <c r="D295" s="135" t="s">
        <v>268</v>
      </c>
      <c r="E295" s="136" t="s">
        <v>1675</v>
      </c>
      <c r="F295" s="219" t="s">
        <v>1676</v>
      </c>
      <c r="G295" s="219"/>
      <c r="H295" s="219"/>
      <c r="I295" s="219"/>
      <c r="J295" s="137" t="s">
        <v>4233</v>
      </c>
      <c r="K295" s="138">
        <v>3</v>
      </c>
      <c r="L295" s="220"/>
      <c r="M295" s="220"/>
      <c r="N295" s="220">
        <f t="shared" si="60"/>
        <v>0</v>
      </c>
      <c r="O295" s="220"/>
      <c r="P295" s="220"/>
      <c r="Q295" s="220"/>
      <c r="R295" s="139"/>
      <c r="T295" s="140" t="s">
        <v>5</v>
      </c>
      <c r="U295" s="38" t="s">
        <v>42</v>
      </c>
      <c r="V295" s="141">
        <v>0</v>
      </c>
      <c r="W295" s="141">
        <f t="shared" si="61"/>
        <v>0</v>
      </c>
      <c r="X295" s="141">
        <v>0</v>
      </c>
      <c r="Y295" s="141">
        <f t="shared" si="62"/>
        <v>0</v>
      </c>
      <c r="Z295" s="141">
        <v>0</v>
      </c>
      <c r="AA295" s="142">
        <f t="shared" si="63"/>
        <v>0</v>
      </c>
      <c r="AR295" s="19" t="s">
        <v>331</v>
      </c>
      <c r="AT295" s="19" t="s">
        <v>268</v>
      </c>
      <c r="AU295" s="19" t="s">
        <v>102</v>
      </c>
      <c r="AY295" s="19" t="s">
        <v>267</v>
      </c>
      <c r="BE295" s="143">
        <f t="shared" si="64"/>
        <v>0</v>
      </c>
      <c r="BF295" s="143">
        <f t="shared" si="65"/>
        <v>0</v>
      </c>
      <c r="BG295" s="143">
        <f t="shared" si="66"/>
        <v>0</v>
      </c>
      <c r="BH295" s="143">
        <f t="shared" si="67"/>
        <v>0</v>
      </c>
      <c r="BI295" s="143">
        <f t="shared" si="68"/>
        <v>0</v>
      </c>
      <c r="BJ295" s="19" t="s">
        <v>102</v>
      </c>
      <c r="BK295" s="143">
        <f t="shared" si="69"/>
        <v>0</v>
      </c>
      <c r="BL295" s="19" t="s">
        <v>331</v>
      </c>
      <c r="BM295" s="19" t="s">
        <v>1677</v>
      </c>
    </row>
    <row r="296" spans="2:65" s="1" customFormat="1" ht="25.5" customHeight="1">
      <c r="B296" s="134"/>
      <c r="C296" s="135" t="s">
        <v>913</v>
      </c>
      <c r="D296" s="135" t="s">
        <v>268</v>
      </c>
      <c r="E296" s="136" t="s">
        <v>1678</v>
      </c>
      <c r="F296" s="219" t="s">
        <v>1679</v>
      </c>
      <c r="G296" s="219"/>
      <c r="H296" s="219"/>
      <c r="I296" s="219"/>
      <c r="J296" s="137" t="s">
        <v>4233</v>
      </c>
      <c r="K296" s="138">
        <v>3</v>
      </c>
      <c r="L296" s="220"/>
      <c r="M296" s="220"/>
      <c r="N296" s="220">
        <f t="shared" si="60"/>
        <v>0</v>
      </c>
      <c r="O296" s="220"/>
      <c r="P296" s="220"/>
      <c r="Q296" s="220"/>
      <c r="R296" s="139"/>
      <c r="T296" s="140" t="s">
        <v>5</v>
      </c>
      <c r="U296" s="38" t="s">
        <v>42</v>
      </c>
      <c r="V296" s="141">
        <v>0</v>
      </c>
      <c r="W296" s="141">
        <f t="shared" si="61"/>
        <v>0</v>
      </c>
      <c r="X296" s="141">
        <v>4.8999999999999998E-4</v>
      </c>
      <c r="Y296" s="141">
        <f t="shared" si="62"/>
        <v>1.47E-3</v>
      </c>
      <c r="Z296" s="141">
        <v>0</v>
      </c>
      <c r="AA296" s="142">
        <f t="shared" si="63"/>
        <v>0</v>
      </c>
      <c r="AR296" s="19" t="s">
        <v>331</v>
      </c>
      <c r="AT296" s="19" t="s">
        <v>268</v>
      </c>
      <c r="AU296" s="19" t="s">
        <v>102</v>
      </c>
      <c r="AY296" s="19" t="s">
        <v>267</v>
      </c>
      <c r="BE296" s="143">
        <f t="shared" si="64"/>
        <v>0</v>
      </c>
      <c r="BF296" s="143">
        <f t="shared" si="65"/>
        <v>0</v>
      </c>
      <c r="BG296" s="143">
        <f t="shared" si="66"/>
        <v>0</v>
      </c>
      <c r="BH296" s="143">
        <f t="shared" si="67"/>
        <v>0</v>
      </c>
      <c r="BI296" s="143">
        <f t="shared" si="68"/>
        <v>0</v>
      </c>
      <c r="BJ296" s="19" t="s">
        <v>102</v>
      </c>
      <c r="BK296" s="143">
        <f t="shared" si="69"/>
        <v>0</v>
      </c>
      <c r="BL296" s="19" t="s">
        <v>331</v>
      </c>
      <c r="BM296" s="19" t="s">
        <v>1680</v>
      </c>
    </row>
    <row r="297" spans="2:65" s="1" customFormat="1" ht="16.5" customHeight="1">
      <c r="B297" s="134"/>
      <c r="C297" s="144" t="s">
        <v>917</v>
      </c>
      <c r="D297" s="144" t="s">
        <v>315</v>
      </c>
      <c r="E297" s="145" t="s">
        <v>1681</v>
      </c>
      <c r="F297" s="221" t="s">
        <v>1682</v>
      </c>
      <c r="G297" s="221"/>
      <c r="H297" s="221"/>
      <c r="I297" s="221"/>
      <c r="J297" s="146" t="s">
        <v>374</v>
      </c>
      <c r="K297" s="147">
        <v>3</v>
      </c>
      <c r="L297" s="222"/>
      <c r="M297" s="222"/>
      <c r="N297" s="222">
        <f t="shared" ref="N297:N331" si="70">ROUND(L297*K297,2)</f>
        <v>0</v>
      </c>
      <c r="O297" s="220"/>
      <c r="P297" s="220"/>
      <c r="Q297" s="220"/>
      <c r="R297" s="139"/>
      <c r="T297" s="140" t="s">
        <v>5</v>
      </c>
      <c r="U297" s="38" t="s">
        <v>42</v>
      </c>
      <c r="V297" s="141">
        <v>0</v>
      </c>
      <c r="W297" s="141">
        <f t="shared" ref="W297:W328" si="71">V297*K297</f>
        <v>0</v>
      </c>
      <c r="X297" s="141">
        <v>0.01</v>
      </c>
      <c r="Y297" s="141">
        <f t="shared" ref="Y297:Y328" si="72">X297*K297</f>
        <v>0.03</v>
      </c>
      <c r="Z297" s="141">
        <v>0</v>
      </c>
      <c r="AA297" s="142">
        <f t="shared" ref="AA297:AA328" si="73">Z297*K297</f>
        <v>0</v>
      </c>
      <c r="AR297" s="19" t="s">
        <v>392</v>
      </c>
      <c r="AT297" s="19" t="s">
        <v>315</v>
      </c>
      <c r="AU297" s="19" t="s">
        <v>102</v>
      </c>
      <c r="AY297" s="19" t="s">
        <v>267</v>
      </c>
      <c r="BE297" s="143">
        <f t="shared" ref="BE297:BE331" si="74">IF(U297="základná",N297,0)</f>
        <v>0</v>
      </c>
      <c r="BF297" s="143">
        <f t="shared" ref="BF297:BF331" si="75">IF(U297="znížená",N297,0)</f>
        <v>0</v>
      </c>
      <c r="BG297" s="143">
        <f t="shared" ref="BG297:BG331" si="76">IF(U297="zákl. prenesená",N297,0)</f>
        <v>0</v>
      </c>
      <c r="BH297" s="143">
        <f t="shared" ref="BH297:BH331" si="77">IF(U297="zníž. prenesená",N297,0)</f>
        <v>0</v>
      </c>
      <c r="BI297" s="143">
        <f t="shared" ref="BI297:BI331" si="78">IF(U297="nulová",N297,0)</f>
        <v>0</v>
      </c>
      <c r="BJ297" s="19" t="s">
        <v>102</v>
      </c>
      <c r="BK297" s="143">
        <f t="shared" ref="BK297:BK331" si="79">ROUND(L297*K297,2)</f>
        <v>0</v>
      </c>
      <c r="BL297" s="19" t="s">
        <v>331</v>
      </c>
      <c r="BM297" s="19" t="s">
        <v>1683</v>
      </c>
    </row>
    <row r="298" spans="2:65" s="1" customFormat="1" ht="38.25" customHeight="1">
      <c r="B298" s="134"/>
      <c r="C298" s="135" t="s">
        <v>921</v>
      </c>
      <c r="D298" s="135" t="s">
        <v>268</v>
      </c>
      <c r="E298" s="136" t="s">
        <v>1684</v>
      </c>
      <c r="F298" s="219" t="s">
        <v>1685</v>
      </c>
      <c r="G298" s="219"/>
      <c r="H298" s="219"/>
      <c r="I298" s="219"/>
      <c r="J298" s="137" t="s">
        <v>304</v>
      </c>
      <c r="K298" s="138">
        <v>3.95</v>
      </c>
      <c r="L298" s="220"/>
      <c r="M298" s="220"/>
      <c r="N298" s="220">
        <f t="shared" si="70"/>
        <v>0</v>
      </c>
      <c r="O298" s="220"/>
      <c r="P298" s="220"/>
      <c r="Q298" s="220"/>
      <c r="R298" s="139"/>
      <c r="T298" s="140" t="s">
        <v>5</v>
      </c>
      <c r="U298" s="38" t="s">
        <v>42</v>
      </c>
      <c r="V298" s="141">
        <v>0</v>
      </c>
      <c r="W298" s="141">
        <f t="shared" si="71"/>
        <v>0</v>
      </c>
      <c r="X298" s="141">
        <v>0</v>
      </c>
      <c r="Y298" s="141">
        <f t="shared" si="72"/>
        <v>0</v>
      </c>
      <c r="Z298" s="141">
        <v>0</v>
      </c>
      <c r="AA298" s="142">
        <f t="shared" si="73"/>
        <v>0</v>
      </c>
      <c r="AR298" s="19" t="s">
        <v>331</v>
      </c>
      <c r="AT298" s="19" t="s">
        <v>268</v>
      </c>
      <c r="AU298" s="19" t="s">
        <v>102</v>
      </c>
      <c r="AY298" s="19" t="s">
        <v>267</v>
      </c>
      <c r="BE298" s="143">
        <f t="shared" si="74"/>
        <v>0</v>
      </c>
      <c r="BF298" s="143">
        <f t="shared" si="75"/>
        <v>0</v>
      </c>
      <c r="BG298" s="143">
        <f t="shared" si="76"/>
        <v>0</v>
      </c>
      <c r="BH298" s="143">
        <f t="shared" si="77"/>
        <v>0</v>
      </c>
      <c r="BI298" s="143">
        <f t="shared" si="78"/>
        <v>0</v>
      </c>
      <c r="BJ298" s="19" t="s">
        <v>102</v>
      </c>
      <c r="BK298" s="143">
        <f t="shared" si="79"/>
        <v>0</v>
      </c>
      <c r="BL298" s="19" t="s">
        <v>331</v>
      </c>
      <c r="BM298" s="19" t="s">
        <v>1686</v>
      </c>
    </row>
    <row r="299" spans="2:65" s="1" customFormat="1" ht="25.5" customHeight="1">
      <c r="B299" s="134"/>
      <c r="C299" s="135" t="s">
        <v>925</v>
      </c>
      <c r="D299" s="135" t="s">
        <v>268</v>
      </c>
      <c r="E299" s="136" t="s">
        <v>1687</v>
      </c>
      <c r="F299" s="219" t="s">
        <v>1688</v>
      </c>
      <c r="G299" s="219"/>
      <c r="H299" s="219"/>
      <c r="I299" s="219"/>
      <c r="J299" s="137" t="s">
        <v>374</v>
      </c>
      <c r="K299" s="138">
        <v>181</v>
      </c>
      <c r="L299" s="220"/>
      <c r="M299" s="220"/>
      <c r="N299" s="220">
        <f t="shared" si="70"/>
        <v>0</v>
      </c>
      <c r="O299" s="220"/>
      <c r="P299" s="220"/>
      <c r="Q299" s="220"/>
      <c r="R299" s="139"/>
      <c r="T299" s="140" t="s">
        <v>5</v>
      </c>
      <c r="U299" s="38" t="s">
        <v>42</v>
      </c>
      <c r="V299" s="141">
        <v>0</v>
      </c>
      <c r="W299" s="141">
        <f t="shared" si="71"/>
        <v>0</v>
      </c>
      <c r="X299" s="141">
        <v>2.7999999999999998E-4</v>
      </c>
      <c r="Y299" s="141">
        <f t="shared" si="72"/>
        <v>5.0679999999999996E-2</v>
      </c>
      <c r="Z299" s="141">
        <v>0</v>
      </c>
      <c r="AA299" s="142">
        <f t="shared" si="73"/>
        <v>0</v>
      </c>
      <c r="AR299" s="19" t="s">
        <v>331</v>
      </c>
      <c r="AT299" s="19" t="s">
        <v>268</v>
      </c>
      <c r="AU299" s="19" t="s">
        <v>102</v>
      </c>
      <c r="AY299" s="19" t="s">
        <v>267</v>
      </c>
      <c r="BE299" s="143">
        <f t="shared" si="74"/>
        <v>0</v>
      </c>
      <c r="BF299" s="143">
        <f t="shared" si="75"/>
        <v>0</v>
      </c>
      <c r="BG299" s="143">
        <f t="shared" si="76"/>
        <v>0</v>
      </c>
      <c r="BH299" s="143">
        <f t="shared" si="77"/>
        <v>0</v>
      </c>
      <c r="BI299" s="143">
        <f t="shared" si="78"/>
        <v>0</v>
      </c>
      <c r="BJ299" s="19" t="s">
        <v>102</v>
      </c>
      <c r="BK299" s="143">
        <f t="shared" si="79"/>
        <v>0</v>
      </c>
      <c r="BL299" s="19" t="s">
        <v>331</v>
      </c>
      <c r="BM299" s="19" t="s">
        <v>1689</v>
      </c>
    </row>
    <row r="300" spans="2:65" s="1" customFormat="1" ht="38.25" customHeight="1">
      <c r="B300" s="134"/>
      <c r="C300" s="144" t="s">
        <v>929</v>
      </c>
      <c r="D300" s="144" t="s">
        <v>315</v>
      </c>
      <c r="E300" s="145" t="s">
        <v>1690</v>
      </c>
      <c r="F300" s="221" t="s">
        <v>1691</v>
      </c>
      <c r="G300" s="221"/>
      <c r="H300" s="221"/>
      <c r="I300" s="221"/>
      <c r="J300" s="146" t="s">
        <v>374</v>
      </c>
      <c r="K300" s="147">
        <v>181</v>
      </c>
      <c r="L300" s="222"/>
      <c r="M300" s="222"/>
      <c r="N300" s="222">
        <f t="shared" si="70"/>
        <v>0</v>
      </c>
      <c r="O300" s="220"/>
      <c r="P300" s="220"/>
      <c r="Q300" s="220"/>
      <c r="R300" s="139"/>
      <c r="T300" s="140" t="s">
        <v>5</v>
      </c>
      <c r="U300" s="38" t="s">
        <v>42</v>
      </c>
      <c r="V300" s="141">
        <v>0</v>
      </c>
      <c r="W300" s="141">
        <f t="shared" si="71"/>
        <v>0</v>
      </c>
      <c r="X300" s="141">
        <v>0</v>
      </c>
      <c r="Y300" s="141">
        <f t="shared" si="72"/>
        <v>0</v>
      </c>
      <c r="Z300" s="141">
        <v>0</v>
      </c>
      <c r="AA300" s="142">
        <f t="shared" si="73"/>
        <v>0</v>
      </c>
      <c r="AR300" s="19" t="s">
        <v>392</v>
      </c>
      <c r="AT300" s="19" t="s">
        <v>315</v>
      </c>
      <c r="AU300" s="19" t="s">
        <v>102</v>
      </c>
      <c r="AY300" s="19" t="s">
        <v>267</v>
      </c>
      <c r="BE300" s="143">
        <f t="shared" si="74"/>
        <v>0</v>
      </c>
      <c r="BF300" s="143">
        <f t="shared" si="75"/>
        <v>0</v>
      </c>
      <c r="BG300" s="143">
        <f t="shared" si="76"/>
        <v>0</v>
      </c>
      <c r="BH300" s="143">
        <f t="shared" si="77"/>
        <v>0</v>
      </c>
      <c r="BI300" s="143">
        <f t="shared" si="78"/>
        <v>0</v>
      </c>
      <c r="BJ300" s="19" t="s">
        <v>102</v>
      </c>
      <c r="BK300" s="143">
        <f t="shared" si="79"/>
        <v>0</v>
      </c>
      <c r="BL300" s="19" t="s">
        <v>331</v>
      </c>
      <c r="BM300" s="19" t="s">
        <v>1692</v>
      </c>
    </row>
    <row r="301" spans="2:65" s="1" customFormat="1" ht="25.5" customHeight="1">
      <c r="B301" s="134"/>
      <c r="C301" s="135" t="s">
        <v>933</v>
      </c>
      <c r="D301" s="135" t="s">
        <v>268</v>
      </c>
      <c r="E301" s="136" t="s">
        <v>1693</v>
      </c>
      <c r="F301" s="219" t="s">
        <v>1694</v>
      </c>
      <c r="G301" s="219"/>
      <c r="H301" s="219"/>
      <c r="I301" s="219"/>
      <c r="J301" s="137" t="s">
        <v>374</v>
      </c>
      <c r="K301" s="138">
        <v>47</v>
      </c>
      <c r="L301" s="220"/>
      <c r="M301" s="220"/>
      <c r="N301" s="220">
        <f t="shared" si="70"/>
        <v>0</v>
      </c>
      <c r="O301" s="220"/>
      <c r="P301" s="220"/>
      <c r="Q301" s="220"/>
      <c r="R301" s="139"/>
      <c r="T301" s="140" t="s">
        <v>5</v>
      </c>
      <c r="U301" s="38" t="s">
        <v>42</v>
      </c>
      <c r="V301" s="141">
        <v>0</v>
      </c>
      <c r="W301" s="141">
        <f t="shared" si="71"/>
        <v>0</v>
      </c>
      <c r="X301" s="141">
        <v>0</v>
      </c>
      <c r="Y301" s="141">
        <f t="shared" si="72"/>
        <v>0</v>
      </c>
      <c r="Z301" s="141">
        <v>0</v>
      </c>
      <c r="AA301" s="142">
        <f t="shared" si="73"/>
        <v>0</v>
      </c>
      <c r="AR301" s="19" t="s">
        <v>331</v>
      </c>
      <c r="AT301" s="19" t="s">
        <v>268</v>
      </c>
      <c r="AU301" s="19" t="s">
        <v>102</v>
      </c>
      <c r="AY301" s="19" t="s">
        <v>267</v>
      </c>
      <c r="BE301" s="143">
        <f t="shared" si="74"/>
        <v>0</v>
      </c>
      <c r="BF301" s="143">
        <f t="shared" si="75"/>
        <v>0</v>
      </c>
      <c r="BG301" s="143">
        <f t="shared" si="76"/>
        <v>0</v>
      </c>
      <c r="BH301" s="143">
        <f t="shared" si="77"/>
        <v>0</v>
      </c>
      <c r="BI301" s="143">
        <f t="shared" si="78"/>
        <v>0</v>
      </c>
      <c r="BJ301" s="19" t="s">
        <v>102</v>
      </c>
      <c r="BK301" s="143">
        <f t="shared" si="79"/>
        <v>0</v>
      </c>
      <c r="BL301" s="19" t="s">
        <v>331</v>
      </c>
      <c r="BM301" s="19" t="s">
        <v>1695</v>
      </c>
    </row>
    <row r="302" spans="2:65" s="1" customFormat="1" ht="25.5" customHeight="1">
      <c r="B302" s="134"/>
      <c r="C302" s="135" t="s">
        <v>937</v>
      </c>
      <c r="D302" s="135" t="s">
        <v>268</v>
      </c>
      <c r="E302" s="136" t="s">
        <v>1696</v>
      </c>
      <c r="F302" s="219" t="s">
        <v>1697</v>
      </c>
      <c r="G302" s="219"/>
      <c r="H302" s="219"/>
      <c r="I302" s="219"/>
      <c r="J302" s="137" t="s">
        <v>374</v>
      </c>
      <c r="K302" s="138">
        <v>18</v>
      </c>
      <c r="L302" s="220"/>
      <c r="M302" s="220"/>
      <c r="N302" s="220">
        <f t="shared" si="70"/>
        <v>0</v>
      </c>
      <c r="O302" s="220"/>
      <c r="P302" s="220"/>
      <c r="Q302" s="220"/>
      <c r="R302" s="139"/>
      <c r="T302" s="140" t="s">
        <v>5</v>
      </c>
      <c r="U302" s="38" t="s">
        <v>42</v>
      </c>
      <c r="V302" s="141">
        <v>0</v>
      </c>
      <c r="W302" s="141">
        <f t="shared" si="71"/>
        <v>0</v>
      </c>
      <c r="X302" s="141">
        <v>1.2E-4</v>
      </c>
      <c r="Y302" s="141">
        <f t="shared" si="72"/>
        <v>2.16E-3</v>
      </c>
      <c r="Z302" s="141">
        <v>0</v>
      </c>
      <c r="AA302" s="142">
        <f t="shared" si="73"/>
        <v>0</v>
      </c>
      <c r="AR302" s="19" t="s">
        <v>331</v>
      </c>
      <c r="AT302" s="19" t="s">
        <v>268</v>
      </c>
      <c r="AU302" s="19" t="s">
        <v>102</v>
      </c>
      <c r="AY302" s="19" t="s">
        <v>267</v>
      </c>
      <c r="BE302" s="143">
        <f t="shared" si="74"/>
        <v>0</v>
      </c>
      <c r="BF302" s="143">
        <f t="shared" si="75"/>
        <v>0</v>
      </c>
      <c r="BG302" s="143">
        <f t="shared" si="76"/>
        <v>0</v>
      </c>
      <c r="BH302" s="143">
        <f t="shared" si="77"/>
        <v>0</v>
      </c>
      <c r="BI302" s="143">
        <f t="shared" si="78"/>
        <v>0</v>
      </c>
      <c r="BJ302" s="19" t="s">
        <v>102</v>
      </c>
      <c r="BK302" s="143">
        <f t="shared" si="79"/>
        <v>0</v>
      </c>
      <c r="BL302" s="19" t="s">
        <v>331</v>
      </c>
      <c r="BM302" s="19" t="s">
        <v>1698</v>
      </c>
    </row>
    <row r="303" spans="2:65" s="1" customFormat="1" ht="16.5" customHeight="1">
      <c r="B303" s="134"/>
      <c r="C303" s="144" t="s">
        <v>941</v>
      </c>
      <c r="D303" s="144" t="s">
        <v>315</v>
      </c>
      <c r="E303" s="145" t="s">
        <v>1699</v>
      </c>
      <c r="F303" s="221" t="s">
        <v>1700</v>
      </c>
      <c r="G303" s="221"/>
      <c r="H303" s="221"/>
      <c r="I303" s="221"/>
      <c r="J303" s="146" t="s">
        <v>4232</v>
      </c>
      <c r="K303" s="147">
        <v>18</v>
      </c>
      <c r="L303" s="222"/>
      <c r="M303" s="222"/>
      <c r="N303" s="222">
        <f t="shared" si="70"/>
        <v>0</v>
      </c>
      <c r="O303" s="220"/>
      <c r="P303" s="220"/>
      <c r="Q303" s="220"/>
      <c r="R303" s="139"/>
      <c r="T303" s="140" t="s">
        <v>5</v>
      </c>
      <c r="U303" s="38" t="s">
        <v>42</v>
      </c>
      <c r="V303" s="141">
        <v>0</v>
      </c>
      <c r="W303" s="141">
        <f t="shared" si="71"/>
        <v>0</v>
      </c>
      <c r="X303" s="141">
        <v>1.4942857142857099E-3</v>
      </c>
      <c r="Y303" s="141">
        <f t="shared" si="72"/>
        <v>2.6897142857142779E-2</v>
      </c>
      <c r="Z303" s="141">
        <v>0</v>
      </c>
      <c r="AA303" s="142">
        <f t="shared" si="73"/>
        <v>0</v>
      </c>
      <c r="AR303" s="19" t="s">
        <v>392</v>
      </c>
      <c r="AT303" s="19" t="s">
        <v>315</v>
      </c>
      <c r="AU303" s="19" t="s">
        <v>102</v>
      </c>
      <c r="AY303" s="19" t="s">
        <v>267</v>
      </c>
      <c r="BE303" s="143">
        <f t="shared" si="74"/>
        <v>0</v>
      </c>
      <c r="BF303" s="143">
        <f t="shared" si="75"/>
        <v>0</v>
      </c>
      <c r="BG303" s="143">
        <f t="shared" si="76"/>
        <v>0</v>
      </c>
      <c r="BH303" s="143">
        <f t="shared" si="77"/>
        <v>0</v>
      </c>
      <c r="BI303" s="143">
        <f t="shared" si="78"/>
        <v>0</v>
      </c>
      <c r="BJ303" s="19" t="s">
        <v>102</v>
      </c>
      <c r="BK303" s="143">
        <f t="shared" si="79"/>
        <v>0</v>
      </c>
      <c r="BL303" s="19" t="s">
        <v>331</v>
      </c>
      <c r="BM303" s="19" t="s">
        <v>1701</v>
      </c>
    </row>
    <row r="304" spans="2:65" s="1" customFormat="1" ht="25.5" customHeight="1">
      <c r="B304" s="134"/>
      <c r="C304" s="135" t="s">
        <v>945</v>
      </c>
      <c r="D304" s="135" t="s">
        <v>268</v>
      </c>
      <c r="E304" s="136" t="s">
        <v>1702</v>
      </c>
      <c r="F304" s="219" t="s">
        <v>1703</v>
      </c>
      <c r="G304" s="219"/>
      <c r="H304" s="219"/>
      <c r="I304" s="219"/>
      <c r="J304" s="137" t="s">
        <v>374</v>
      </c>
      <c r="K304" s="138">
        <v>70</v>
      </c>
      <c r="L304" s="220"/>
      <c r="M304" s="220"/>
      <c r="N304" s="220">
        <f t="shared" si="70"/>
        <v>0</v>
      </c>
      <c r="O304" s="220"/>
      <c r="P304" s="220"/>
      <c r="Q304" s="220"/>
      <c r="R304" s="139"/>
      <c r="T304" s="140" t="s">
        <v>5</v>
      </c>
      <c r="U304" s="38" t="s">
        <v>42</v>
      </c>
      <c r="V304" s="141">
        <v>0</v>
      </c>
      <c r="W304" s="141">
        <f t="shared" si="71"/>
        <v>0</v>
      </c>
      <c r="X304" s="141">
        <v>1E-4</v>
      </c>
      <c r="Y304" s="141">
        <f t="shared" si="72"/>
        <v>7.0000000000000001E-3</v>
      </c>
      <c r="Z304" s="141">
        <v>0</v>
      </c>
      <c r="AA304" s="142">
        <f t="shared" si="73"/>
        <v>0</v>
      </c>
      <c r="AR304" s="19" t="s">
        <v>331</v>
      </c>
      <c r="AT304" s="19" t="s">
        <v>268</v>
      </c>
      <c r="AU304" s="19" t="s">
        <v>102</v>
      </c>
      <c r="AY304" s="19" t="s">
        <v>267</v>
      </c>
      <c r="BE304" s="143">
        <f t="shared" si="74"/>
        <v>0</v>
      </c>
      <c r="BF304" s="143">
        <f t="shared" si="75"/>
        <v>0</v>
      </c>
      <c r="BG304" s="143">
        <f t="shared" si="76"/>
        <v>0</v>
      </c>
      <c r="BH304" s="143">
        <f t="shared" si="77"/>
        <v>0</v>
      </c>
      <c r="BI304" s="143">
        <f t="shared" si="78"/>
        <v>0</v>
      </c>
      <c r="BJ304" s="19" t="s">
        <v>102</v>
      </c>
      <c r="BK304" s="143">
        <f t="shared" si="79"/>
        <v>0</v>
      </c>
      <c r="BL304" s="19" t="s">
        <v>331</v>
      </c>
      <c r="BM304" s="19" t="s">
        <v>1704</v>
      </c>
    </row>
    <row r="305" spans="2:65" s="1" customFormat="1" ht="16.5" customHeight="1">
      <c r="B305" s="134"/>
      <c r="C305" s="144" t="s">
        <v>949</v>
      </c>
      <c r="D305" s="144" t="s">
        <v>315</v>
      </c>
      <c r="E305" s="145" t="s">
        <v>1705</v>
      </c>
      <c r="F305" s="221" t="s">
        <v>1706</v>
      </c>
      <c r="G305" s="221"/>
      <c r="H305" s="221"/>
      <c r="I305" s="221"/>
      <c r="J305" s="146" t="s">
        <v>374</v>
      </c>
      <c r="K305" s="147">
        <v>71</v>
      </c>
      <c r="L305" s="222"/>
      <c r="M305" s="222"/>
      <c r="N305" s="222">
        <f t="shared" si="70"/>
        <v>0</v>
      </c>
      <c r="O305" s="220"/>
      <c r="P305" s="220"/>
      <c r="Q305" s="220"/>
      <c r="R305" s="139"/>
      <c r="T305" s="140" t="s">
        <v>5</v>
      </c>
      <c r="U305" s="38" t="s">
        <v>42</v>
      </c>
      <c r="V305" s="141">
        <v>0</v>
      </c>
      <c r="W305" s="141">
        <f t="shared" si="71"/>
        <v>0</v>
      </c>
      <c r="X305" s="141">
        <v>1.84795918367347E-3</v>
      </c>
      <c r="Y305" s="141">
        <f t="shared" si="72"/>
        <v>0.13120510204081637</v>
      </c>
      <c r="Z305" s="141">
        <v>0</v>
      </c>
      <c r="AA305" s="142">
        <f t="shared" si="73"/>
        <v>0</v>
      </c>
      <c r="AR305" s="19" t="s">
        <v>392</v>
      </c>
      <c r="AT305" s="19" t="s">
        <v>315</v>
      </c>
      <c r="AU305" s="19" t="s">
        <v>102</v>
      </c>
      <c r="AY305" s="19" t="s">
        <v>267</v>
      </c>
      <c r="BE305" s="143">
        <f t="shared" si="74"/>
        <v>0</v>
      </c>
      <c r="BF305" s="143">
        <f t="shared" si="75"/>
        <v>0</v>
      </c>
      <c r="BG305" s="143">
        <f t="shared" si="76"/>
        <v>0</v>
      </c>
      <c r="BH305" s="143">
        <f t="shared" si="77"/>
        <v>0</v>
      </c>
      <c r="BI305" s="143">
        <f t="shared" si="78"/>
        <v>0</v>
      </c>
      <c r="BJ305" s="19" t="s">
        <v>102</v>
      </c>
      <c r="BK305" s="143">
        <f t="shared" si="79"/>
        <v>0</v>
      </c>
      <c r="BL305" s="19" t="s">
        <v>331</v>
      </c>
      <c r="BM305" s="19" t="s">
        <v>1707</v>
      </c>
    </row>
    <row r="306" spans="2:65" s="1" customFormat="1" ht="16.5" customHeight="1">
      <c r="B306" s="134"/>
      <c r="C306" s="144" t="s">
        <v>953</v>
      </c>
      <c r="D306" s="144" t="s">
        <v>315</v>
      </c>
      <c r="E306" s="145" t="s">
        <v>1708</v>
      </c>
      <c r="F306" s="221" t="s">
        <v>1709</v>
      </c>
      <c r="G306" s="221"/>
      <c r="H306" s="221"/>
      <c r="I306" s="221"/>
      <c r="J306" s="146" t="s">
        <v>374</v>
      </c>
      <c r="K306" s="147">
        <v>6</v>
      </c>
      <c r="L306" s="222"/>
      <c r="M306" s="222"/>
      <c r="N306" s="222">
        <f t="shared" si="70"/>
        <v>0</v>
      </c>
      <c r="O306" s="220"/>
      <c r="P306" s="220"/>
      <c r="Q306" s="220"/>
      <c r="R306" s="139"/>
      <c r="T306" s="140" t="s">
        <v>5</v>
      </c>
      <c r="U306" s="38" t="s">
        <v>42</v>
      </c>
      <c r="V306" s="141">
        <v>0</v>
      </c>
      <c r="W306" s="141">
        <f t="shared" si="71"/>
        <v>0</v>
      </c>
      <c r="X306" s="141">
        <v>1.66666666666667E-6</v>
      </c>
      <c r="Y306" s="141">
        <f t="shared" si="72"/>
        <v>1.0000000000000019E-5</v>
      </c>
      <c r="Z306" s="141">
        <v>0</v>
      </c>
      <c r="AA306" s="142">
        <f t="shared" si="73"/>
        <v>0</v>
      </c>
      <c r="AR306" s="19" t="s">
        <v>392</v>
      </c>
      <c r="AT306" s="19" t="s">
        <v>315</v>
      </c>
      <c r="AU306" s="19" t="s">
        <v>102</v>
      </c>
      <c r="AY306" s="19" t="s">
        <v>267</v>
      </c>
      <c r="BE306" s="143">
        <f t="shared" si="74"/>
        <v>0</v>
      </c>
      <c r="BF306" s="143">
        <f t="shared" si="75"/>
        <v>0</v>
      </c>
      <c r="BG306" s="143">
        <f t="shared" si="76"/>
        <v>0</v>
      </c>
      <c r="BH306" s="143">
        <f t="shared" si="77"/>
        <v>0</v>
      </c>
      <c r="BI306" s="143">
        <f t="shared" si="78"/>
        <v>0</v>
      </c>
      <c r="BJ306" s="19" t="s">
        <v>102</v>
      </c>
      <c r="BK306" s="143">
        <f t="shared" si="79"/>
        <v>0</v>
      </c>
      <c r="BL306" s="19" t="s">
        <v>331</v>
      </c>
      <c r="BM306" s="19" t="s">
        <v>1710</v>
      </c>
    </row>
    <row r="307" spans="2:65" s="1" customFormat="1" ht="16.5" customHeight="1">
      <c r="B307" s="134"/>
      <c r="C307" s="144" t="s">
        <v>957</v>
      </c>
      <c r="D307" s="144" t="s">
        <v>315</v>
      </c>
      <c r="E307" s="145" t="s">
        <v>1711</v>
      </c>
      <c r="F307" s="221" t="s">
        <v>1712</v>
      </c>
      <c r="G307" s="221"/>
      <c r="H307" s="221"/>
      <c r="I307" s="221"/>
      <c r="J307" s="146" t="s">
        <v>374</v>
      </c>
      <c r="K307" s="147">
        <v>15</v>
      </c>
      <c r="L307" s="222"/>
      <c r="M307" s="222"/>
      <c r="N307" s="222">
        <f t="shared" si="70"/>
        <v>0</v>
      </c>
      <c r="O307" s="220"/>
      <c r="P307" s="220"/>
      <c r="Q307" s="220"/>
      <c r="R307" s="139"/>
      <c r="T307" s="140" t="s">
        <v>5</v>
      </c>
      <c r="U307" s="38" t="s">
        <v>42</v>
      </c>
      <c r="V307" s="141">
        <v>0</v>
      </c>
      <c r="W307" s="141">
        <f t="shared" si="71"/>
        <v>0</v>
      </c>
      <c r="X307" s="141">
        <v>1E-3</v>
      </c>
      <c r="Y307" s="141">
        <f t="shared" si="72"/>
        <v>1.4999999999999999E-2</v>
      </c>
      <c r="Z307" s="141">
        <v>0</v>
      </c>
      <c r="AA307" s="142">
        <f t="shared" si="73"/>
        <v>0</v>
      </c>
      <c r="AR307" s="19" t="s">
        <v>392</v>
      </c>
      <c r="AT307" s="19" t="s">
        <v>315</v>
      </c>
      <c r="AU307" s="19" t="s">
        <v>102</v>
      </c>
      <c r="AY307" s="19" t="s">
        <v>267</v>
      </c>
      <c r="BE307" s="143">
        <f t="shared" si="74"/>
        <v>0</v>
      </c>
      <c r="BF307" s="143">
        <f t="shared" si="75"/>
        <v>0</v>
      </c>
      <c r="BG307" s="143">
        <f t="shared" si="76"/>
        <v>0</v>
      </c>
      <c r="BH307" s="143">
        <f t="shared" si="77"/>
        <v>0</v>
      </c>
      <c r="BI307" s="143">
        <f t="shared" si="78"/>
        <v>0</v>
      </c>
      <c r="BJ307" s="19" t="s">
        <v>102</v>
      </c>
      <c r="BK307" s="143">
        <f t="shared" si="79"/>
        <v>0</v>
      </c>
      <c r="BL307" s="19" t="s">
        <v>331</v>
      </c>
      <c r="BM307" s="19" t="s">
        <v>1713</v>
      </c>
    </row>
    <row r="308" spans="2:65" s="1" customFormat="1" ht="25.5" customHeight="1">
      <c r="B308" s="134"/>
      <c r="C308" s="135" t="s">
        <v>961</v>
      </c>
      <c r="D308" s="135" t="s">
        <v>268</v>
      </c>
      <c r="E308" s="136" t="s">
        <v>1714</v>
      </c>
      <c r="F308" s="219" t="s">
        <v>1715</v>
      </c>
      <c r="G308" s="219"/>
      <c r="H308" s="219"/>
      <c r="I308" s="219"/>
      <c r="J308" s="137" t="s">
        <v>374</v>
      </c>
      <c r="K308" s="138">
        <v>19</v>
      </c>
      <c r="L308" s="220"/>
      <c r="M308" s="220"/>
      <c r="N308" s="220">
        <f t="shared" si="70"/>
        <v>0</v>
      </c>
      <c r="O308" s="220"/>
      <c r="P308" s="220"/>
      <c r="Q308" s="220"/>
      <c r="R308" s="139"/>
      <c r="T308" s="140" t="s">
        <v>5</v>
      </c>
      <c r="U308" s="38" t="s">
        <v>42</v>
      </c>
      <c r="V308" s="141">
        <v>0</v>
      </c>
      <c r="W308" s="141">
        <f t="shared" si="71"/>
        <v>0</v>
      </c>
      <c r="X308" s="141">
        <v>0</v>
      </c>
      <c r="Y308" s="141">
        <f t="shared" si="72"/>
        <v>0</v>
      </c>
      <c r="Z308" s="141">
        <v>0</v>
      </c>
      <c r="AA308" s="142">
        <f t="shared" si="73"/>
        <v>0</v>
      </c>
      <c r="AR308" s="19" t="s">
        <v>331</v>
      </c>
      <c r="AT308" s="19" t="s">
        <v>268</v>
      </c>
      <c r="AU308" s="19" t="s">
        <v>102</v>
      </c>
      <c r="AY308" s="19" t="s">
        <v>267</v>
      </c>
      <c r="BE308" s="143">
        <f t="shared" si="74"/>
        <v>0</v>
      </c>
      <c r="BF308" s="143">
        <f t="shared" si="75"/>
        <v>0</v>
      </c>
      <c r="BG308" s="143">
        <f t="shared" si="76"/>
        <v>0</v>
      </c>
      <c r="BH308" s="143">
        <f t="shared" si="77"/>
        <v>0</v>
      </c>
      <c r="BI308" s="143">
        <f t="shared" si="78"/>
        <v>0</v>
      </c>
      <c r="BJ308" s="19" t="s">
        <v>102</v>
      </c>
      <c r="BK308" s="143">
        <f t="shared" si="79"/>
        <v>0</v>
      </c>
      <c r="BL308" s="19" t="s">
        <v>331</v>
      </c>
      <c r="BM308" s="19" t="s">
        <v>1716</v>
      </c>
    </row>
    <row r="309" spans="2:65" s="1" customFormat="1" ht="25.5" customHeight="1">
      <c r="B309" s="134"/>
      <c r="C309" s="135" t="s">
        <v>965</v>
      </c>
      <c r="D309" s="135" t="s">
        <v>268</v>
      </c>
      <c r="E309" s="136" t="s">
        <v>1717</v>
      </c>
      <c r="F309" s="219" t="s">
        <v>1718</v>
      </c>
      <c r="G309" s="219"/>
      <c r="H309" s="219"/>
      <c r="I309" s="219"/>
      <c r="J309" s="137" t="s">
        <v>374</v>
      </c>
      <c r="K309" s="138">
        <v>19</v>
      </c>
      <c r="L309" s="220"/>
      <c r="M309" s="220"/>
      <c r="N309" s="220">
        <f t="shared" si="70"/>
        <v>0</v>
      </c>
      <c r="O309" s="220"/>
      <c r="P309" s="220"/>
      <c r="Q309" s="220"/>
      <c r="R309" s="139"/>
      <c r="T309" s="140" t="s">
        <v>5</v>
      </c>
      <c r="U309" s="38" t="s">
        <v>42</v>
      </c>
      <c r="V309" s="141">
        <v>0</v>
      </c>
      <c r="W309" s="141">
        <f t="shared" si="71"/>
        <v>0</v>
      </c>
      <c r="X309" s="141">
        <v>0</v>
      </c>
      <c r="Y309" s="141">
        <f t="shared" si="72"/>
        <v>0</v>
      </c>
      <c r="Z309" s="141">
        <v>0</v>
      </c>
      <c r="AA309" s="142">
        <f t="shared" si="73"/>
        <v>0</v>
      </c>
      <c r="AR309" s="19" t="s">
        <v>331</v>
      </c>
      <c r="AT309" s="19" t="s">
        <v>268</v>
      </c>
      <c r="AU309" s="19" t="s">
        <v>102</v>
      </c>
      <c r="AY309" s="19" t="s">
        <v>267</v>
      </c>
      <c r="BE309" s="143">
        <f t="shared" si="74"/>
        <v>0</v>
      </c>
      <c r="BF309" s="143">
        <f t="shared" si="75"/>
        <v>0</v>
      </c>
      <c r="BG309" s="143">
        <f t="shared" si="76"/>
        <v>0</v>
      </c>
      <c r="BH309" s="143">
        <f t="shared" si="77"/>
        <v>0</v>
      </c>
      <c r="BI309" s="143">
        <f t="shared" si="78"/>
        <v>0</v>
      </c>
      <c r="BJ309" s="19" t="s">
        <v>102</v>
      </c>
      <c r="BK309" s="143">
        <f t="shared" si="79"/>
        <v>0</v>
      </c>
      <c r="BL309" s="19" t="s">
        <v>331</v>
      </c>
      <c r="BM309" s="19" t="s">
        <v>1719</v>
      </c>
    </row>
    <row r="310" spans="2:65" s="1" customFormat="1" ht="25.5" customHeight="1">
      <c r="B310" s="134"/>
      <c r="C310" s="135" t="s">
        <v>969</v>
      </c>
      <c r="D310" s="135" t="s">
        <v>268</v>
      </c>
      <c r="E310" s="136" t="s">
        <v>1720</v>
      </c>
      <c r="F310" s="219" t="s">
        <v>1721</v>
      </c>
      <c r="G310" s="219"/>
      <c r="H310" s="219"/>
      <c r="I310" s="219"/>
      <c r="J310" s="137" t="s">
        <v>374</v>
      </c>
      <c r="K310" s="138">
        <v>27</v>
      </c>
      <c r="L310" s="220"/>
      <c r="M310" s="220"/>
      <c r="N310" s="220">
        <f t="shared" si="70"/>
        <v>0</v>
      </c>
      <c r="O310" s="220"/>
      <c r="P310" s="220"/>
      <c r="Q310" s="220"/>
      <c r="R310" s="139"/>
      <c r="T310" s="140" t="s">
        <v>5</v>
      </c>
      <c r="U310" s="38" t="s">
        <v>42</v>
      </c>
      <c r="V310" s="141">
        <v>0</v>
      </c>
      <c r="W310" s="141">
        <f t="shared" si="71"/>
        <v>0</v>
      </c>
      <c r="X310" s="141">
        <v>4.0000000000000003E-5</v>
      </c>
      <c r="Y310" s="141">
        <f t="shared" si="72"/>
        <v>1.08E-3</v>
      </c>
      <c r="Z310" s="141">
        <v>0</v>
      </c>
      <c r="AA310" s="142">
        <f t="shared" si="73"/>
        <v>0</v>
      </c>
      <c r="AR310" s="19" t="s">
        <v>331</v>
      </c>
      <c r="AT310" s="19" t="s">
        <v>268</v>
      </c>
      <c r="AU310" s="19" t="s">
        <v>102</v>
      </c>
      <c r="AY310" s="19" t="s">
        <v>267</v>
      </c>
      <c r="BE310" s="143">
        <f t="shared" si="74"/>
        <v>0</v>
      </c>
      <c r="BF310" s="143">
        <f t="shared" si="75"/>
        <v>0</v>
      </c>
      <c r="BG310" s="143">
        <f t="shared" si="76"/>
        <v>0</v>
      </c>
      <c r="BH310" s="143">
        <f t="shared" si="77"/>
        <v>0</v>
      </c>
      <c r="BI310" s="143">
        <f t="shared" si="78"/>
        <v>0</v>
      </c>
      <c r="BJ310" s="19" t="s">
        <v>102</v>
      </c>
      <c r="BK310" s="143">
        <f t="shared" si="79"/>
        <v>0</v>
      </c>
      <c r="BL310" s="19" t="s">
        <v>331</v>
      </c>
      <c r="BM310" s="19" t="s">
        <v>1722</v>
      </c>
    </row>
    <row r="311" spans="2:65" s="1" customFormat="1" ht="16.5" customHeight="1">
      <c r="B311" s="134"/>
      <c r="C311" s="144" t="s">
        <v>973</v>
      </c>
      <c r="D311" s="144" t="s">
        <v>315</v>
      </c>
      <c r="E311" s="145" t="s">
        <v>1723</v>
      </c>
      <c r="F311" s="221" t="s">
        <v>1724</v>
      </c>
      <c r="G311" s="221"/>
      <c r="H311" s="221"/>
      <c r="I311" s="221"/>
      <c r="J311" s="146" t="s">
        <v>4232</v>
      </c>
      <c r="K311" s="147">
        <v>27</v>
      </c>
      <c r="L311" s="222"/>
      <c r="M311" s="222"/>
      <c r="N311" s="222">
        <f t="shared" si="70"/>
        <v>0</v>
      </c>
      <c r="O311" s="220"/>
      <c r="P311" s="220"/>
      <c r="Q311" s="220"/>
      <c r="R311" s="139"/>
      <c r="T311" s="140" t="s">
        <v>5</v>
      </c>
      <c r="U311" s="38" t="s">
        <v>42</v>
      </c>
      <c r="V311" s="141">
        <v>0</v>
      </c>
      <c r="W311" s="141">
        <f t="shared" si="71"/>
        <v>0</v>
      </c>
      <c r="X311" s="141">
        <v>1.2999999999999999E-3</v>
      </c>
      <c r="Y311" s="141">
        <f t="shared" si="72"/>
        <v>3.5099999999999999E-2</v>
      </c>
      <c r="Z311" s="141">
        <v>0</v>
      </c>
      <c r="AA311" s="142">
        <f t="shared" si="73"/>
        <v>0</v>
      </c>
      <c r="AR311" s="19" t="s">
        <v>392</v>
      </c>
      <c r="AT311" s="19" t="s">
        <v>315</v>
      </c>
      <c r="AU311" s="19" t="s">
        <v>102</v>
      </c>
      <c r="AY311" s="19" t="s">
        <v>267</v>
      </c>
      <c r="BE311" s="143">
        <f t="shared" si="74"/>
        <v>0</v>
      </c>
      <c r="BF311" s="143">
        <f t="shared" si="75"/>
        <v>0</v>
      </c>
      <c r="BG311" s="143">
        <f t="shared" si="76"/>
        <v>0</v>
      </c>
      <c r="BH311" s="143">
        <f t="shared" si="77"/>
        <v>0</v>
      </c>
      <c r="BI311" s="143">
        <f t="shared" si="78"/>
        <v>0</v>
      </c>
      <c r="BJ311" s="19" t="s">
        <v>102</v>
      </c>
      <c r="BK311" s="143">
        <f t="shared" si="79"/>
        <v>0</v>
      </c>
      <c r="BL311" s="19" t="s">
        <v>331</v>
      </c>
      <c r="BM311" s="19" t="s">
        <v>1725</v>
      </c>
    </row>
    <row r="312" spans="2:65" s="1" customFormat="1" ht="25.5" customHeight="1">
      <c r="B312" s="134"/>
      <c r="C312" s="135" t="s">
        <v>977</v>
      </c>
      <c r="D312" s="135" t="s">
        <v>268</v>
      </c>
      <c r="E312" s="136" t="s">
        <v>1726</v>
      </c>
      <c r="F312" s="219" t="s">
        <v>1727</v>
      </c>
      <c r="G312" s="219"/>
      <c r="H312" s="219"/>
      <c r="I312" s="219"/>
      <c r="J312" s="137" t="s">
        <v>374</v>
      </c>
      <c r="K312" s="138">
        <v>27</v>
      </c>
      <c r="L312" s="220"/>
      <c r="M312" s="220"/>
      <c r="N312" s="220">
        <f t="shared" si="70"/>
        <v>0</v>
      </c>
      <c r="O312" s="220"/>
      <c r="P312" s="220"/>
      <c r="Q312" s="220"/>
      <c r="R312" s="139"/>
      <c r="T312" s="140" t="s">
        <v>5</v>
      </c>
      <c r="U312" s="38" t="s">
        <v>42</v>
      </c>
      <c r="V312" s="141">
        <v>0</v>
      </c>
      <c r="W312" s="141">
        <f t="shared" si="71"/>
        <v>0</v>
      </c>
      <c r="X312" s="141">
        <v>1.0000000000000001E-5</v>
      </c>
      <c r="Y312" s="141">
        <f t="shared" si="72"/>
        <v>2.7E-4</v>
      </c>
      <c r="Z312" s="141">
        <v>0</v>
      </c>
      <c r="AA312" s="142">
        <f t="shared" si="73"/>
        <v>0</v>
      </c>
      <c r="AR312" s="19" t="s">
        <v>331</v>
      </c>
      <c r="AT312" s="19" t="s">
        <v>268</v>
      </c>
      <c r="AU312" s="19" t="s">
        <v>102</v>
      </c>
      <c r="AY312" s="19" t="s">
        <v>267</v>
      </c>
      <c r="BE312" s="143">
        <f t="shared" si="74"/>
        <v>0</v>
      </c>
      <c r="BF312" s="143">
        <f t="shared" si="75"/>
        <v>0</v>
      </c>
      <c r="BG312" s="143">
        <f t="shared" si="76"/>
        <v>0</v>
      </c>
      <c r="BH312" s="143">
        <f t="shared" si="77"/>
        <v>0</v>
      </c>
      <c r="BI312" s="143">
        <f t="shared" si="78"/>
        <v>0</v>
      </c>
      <c r="BJ312" s="19" t="s">
        <v>102</v>
      </c>
      <c r="BK312" s="143">
        <f t="shared" si="79"/>
        <v>0</v>
      </c>
      <c r="BL312" s="19" t="s">
        <v>331</v>
      </c>
      <c r="BM312" s="19" t="s">
        <v>1728</v>
      </c>
    </row>
    <row r="313" spans="2:65" s="1" customFormat="1" ht="16.5" customHeight="1">
      <c r="B313" s="134"/>
      <c r="C313" s="144" t="s">
        <v>981</v>
      </c>
      <c r="D313" s="144" t="s">
        <v>315</v>
      </c>
      <c r="E313" s="145" t="s">
        <v>1729</v>
      </c>
      <c r="F313" s="221" t="s">
        <v>1730</v>
      </c>
      <c r="G313" s="221"/>
      <c r="H313" s="221"/>
      <c r="I313" s="221"/>
      <c r="J313" s="146" t="s">
        <v>374</v>
      </c>
      <c r="K313" s="147">
        <v>27</v>
      </c>
      <c r="L313" s="222"/>
      <c r="M313" s="222"/>
      <c r="N313" s="222">
        <f t="shared" si="70"/>
        <v>0</v>
      </c>
      <c r="O313" s="220"/>
      <c r="P313" s="220"/>
      <c r="Q313" s="220"/>
      <c r="R313" s="139"/>
      <c r="T313" s="140" t="s">
        <v>5</v>
      </c>
      <c r="U313" s="38" t="s">
        <v>42</v>
      </c>
      <c r="V313" s="141">
        <v>0</v>
      </c>
      <c r="W313" s="141">
        <f t="shared" si="71"/>
        <v>0</v>
      </c>
      <c r="X313" s="141">
        <v>4.10807692307692E-3</v>
      </c>
      <c r="Y313" s="141">
        <f t="shared" si="72"/>
        <v>0.11091807692307684</v>
      </c>
      <c r="Z313" s="141">
        <v>0</v>
      </c>
      <c r="AA313" s="142">
        <f t="shared" si="73"/>
        <v>0</v>
      </c>
      <c r="AR313" s="19" t="s">
        <v>392</v>
      </c>
      <c r="AT313" s="19" t="s">
        <v>315</v>
      </c>
      <c r="AU313" s="19" t="s">
        <v>102</v>
      </c>
      <c r="AY313" s="19" t="s">
        <v>267</v>
      </c>
      <c r="BE313" s="143">
        <f t="shared" si="74"/>
        <v>0</v>
      </c>
      <c r="BF313" s="143">
        <f t="shared" si="75"/>
        <v>0</v>
      </c>
      <c r="BG313" s="143">
        <f t="shared" si="76"/>
        <v>0</v>
      </c>
      <c r="BH313" s="143">
        <f t="shared" si="77"/>
        <v>0</v>
      </c>
      <c r="BI313" s="143">
        <f t="shared" si="78"/>
        <v>0</v>
      </c>
      <c r="BJ313" s="19" t="s">
        <v>102</v>
      </c>
      <c r="BK313" s="143">
        <f t="shared" si="79"/>
        <v>0</v>
      </c>
      <c r="BL313" s="19" t="s">
        <v>331</v>
      </c>
      <c r="BM313" s="19" t="s">
        <v>1731</v>
      </c>
    </row>
    <row r="314" spans="2:65" s="1" customFormat="1" ht="16.5" customHeight="1">
      <c r="B314" s="134"/>
      <c r="C314" s="144" t="s">
        <v>985</v>
      </c>
      <c r="D314" s="144" t="s">
        <v>315</v>
      </c>
      <c r="E314" s="145" t="s">
        <v>1732</v>
      </c>
      <c r="F314" s="221" t="s">
        <v>1733</v>
      </c>
      <c r="G314" s="221"/>
      <c r="H314" s="221"/>
      <c r="I314" s="221"/>
      <c r="J314" s="146" t="s">
        <v>374</v>
      </c>
      <c r="K314" s="147">
        <v>27</v>
      </c>
      <c r="L314" s="222"/>
      <c r="M314" s="222"/>
      <c r="N314" s="222">
        <f t="shared" si="70"/>
        <v>0</v>
      </c>
      <c r="O314" s="220"/>
      <c r="P314" s="220"/>
      <c r="Q314" s="220"/>
      <c r="R314" s="139"/>
      <c r="T314" s="140" t="s">
        <v>5</v>
      </c>
      <c r="U314" s="38" t="s">
        <v>42</v>
      </c>
      <c r="V314" s="141">
        <v>0</v>
      </c>
      <c r="W314" s="141">
        <f t="shared" si="71"/>
        <v>0</v>
      </c>
      <c r="X314" s="141">
        <v>2.4192307692307699E-4</v>
      </c>
      <c r="Y314" s="141">
        <f t="shared" si="72"/>
        <v>6.5319230769230784E-3</v>
      </c>
      <c r="Z314" s="141">
        <v>0</v>
      </c>
      <c r="AA314" s="142">
        <f t="shared" si="73"/>
        <v>0</v>
      </c>
      <c r="AR314" s="19" t="s">
        <v>392</v>
      </c>
      <c r="AT314" s="19" t="s">
        <v>315</v>
      </c>
      <c r="AU314" s="19" t="s">
        <v>102</v>
      </c>
      <c r="AY314" s="19" t="s">
        <v>267</v>
      </c>
      <c r="BE314" s="143">
        <f t="shared" si="74"/>
        <v>0</v>
      </c>
      <c r="BF314" s="143">
        <f t="shared" si="75"/>
        <v>0</v>
      </c>
      <c r="BG314" s="143">
        <f t="shared" si="76"/>
        <v>0</v>
      </c>
      <c r="BH314" s="143">
        <f t="shared" si="77"/>
        <v>0</v>
      </c>
      <c r="BI314" s="143">
        <f t="shared" si="78"/>
        <v>0</v>
      </c>
      <c r="BJ314" s="19" t="s">
        <v>102</v>
      </c>
      <c r="BK314" s="143">
        <f t="shared" si="79"/>
        <v>0</v>
      </c>
      <c r="BL314" s="19" t="s">
        <v>331</v>
      </c>
      <c r="BM314" s="19" t="s">
        <v>1734</v>
      </c>
    </row>
    <row r="315" spans="2:65" s="1" customFormat="1" ht="38.25" customHeight="1">
      <c r="B315" s="134"/>
      <c r="C315" s="135" t="s">
        <v>989</v>
      </c>
      <c r="D315" s="135" t="s">
        <v>268</v>
      </c>
      <c r="E315" s="136" t="s">
        <v>1735</v>
      </c>
      <c r="F315" s="219" t="s">
        <v>1736</v>
      </c>
      <c r="G315" s="219"/>
      <c r="H315" s="219"/>
      <c r="I315" s="219"/>
      <c r="J315" s="137" t="s">
        <v>374</v>
      </c>
      <c r="K315" s="138">
        <v>47</v>
      </c>
      <c r="L315" s="220"/>
      <c r="M315" s="220"/>
      <c r="N315" s="220">
        <f t="shared" si="70"/>
        <v>0</v>
      </c>
      <c r="O315" s="220"/>
      <c r="P315" s="220"/>
      <c r="Q315" s="220"/>
      <c r="R315" s="139"/>
      <c r="T315" s="140" t="s">
        <v>5</v>
      </c>
      <c r="U315" s="38" t="s">
        <v>42</v>
      </c>
      <c r="V315" s="141">
        <v>0</v>
      </c>
      <c r="W315" s="141">
        <f t="shared" si="71"/>
        <v>0</v>
      </c>
      <c r="X315" s="141">
        <v>0</v>
      </c>
      <c r="Y315" s="141">
        <f t="shared" si="72"/>
        <v>0</v>
      </c>
      <c r="Z315" s="141">
        <v>0</v>
      </c>
      <c r="AA315" s="142">
        <f t="shared" si="73"/>
        <v>0</v>
      </c>
      <c r="AR315" s="19" t="s">
        <v>331</v>
      </c>
      <c r="AT315" s="19" t="s">
        <v>268</v>
      </c>
      <c r="AU315" s="19" t="s">
        <v>102</v>
      </c>
      <c r="AY315" s="19" t="s">
        <v>267</v>
      </c>
      <c r="BE315" s="143">
        <f t="shared" si="74"/>
        <v>0</v>
      </c>
      <c r="BF315" s="143">
        <f t="shared" si="75"/>
        <v>0</v>
      </c>
      <c r="BG315" s="143">
        <f t="shared" si="76"/>
        <v>0</v>
      </c>
      <c r="BH315" s="143">
        <f t="shared" si="77"/>
        <v>0</v>
      </c>
      <c r="BI315" s="143">
        <f t="shared" si="78"/>
        <v>0</v>
      </c>
      <c r="BJ315" s="19" t="s">
        <v>102</v>
      </c>
      <c r="BK315" s="143">
        <f t="shared" si="79"/>
        <v>0</v>
      </c>
      <c r="BL315" s="19" t="s">
        <v>331</v>
      </c>
      <c r="BM315" s="19" t="s">
        <v>1737</v>
      </c>
    </row>
    <row r="316" spans="2:65" s="1" customFormat="1" ht="38.25" customHeight="1">
      <c r="B316" s="134"/>
      <c r="C316" s="135" t="s">
        <v>993</v>
      </c>
      <c r="D316" s="135" t="s">
        <v>268</v>
      </c>
      <c r="E316" s="136" t="s">
        <v>1738</v>
      </c>
      <c r="F316" s="219" t="s">
        <v>1739</v>
      </c>
      <c r="G316" s="219"/>
      <c r="H316" s="219"/>
      <c r="I316" s="219"/>
      <c r="J316" s="137" t="s">
        <v>374</v>
      </c>
      <c r="K316" s="138">
        <v>47</v>
      </c>
      <c r="L316" s="220"/>
      <c r="M316" s="220"/>
      <c r="N316" s="220">
        <f t="shared" si="70"/>
        <v>0</v>
      </c>
      <c r="O316" s="220"/>
      <c r="P316" s="220"/>
      <c r="Q316" s="220"/>
      <c r="R316" s="139"/>
      <c r="T316" s="140" t="s">
        <v>5</v>
      </c>
      <c r="U316" s="38" t="s">
        <v>42</v>
      </c>
      <c r="V316" s="141">
        <v>0</v>
      </c>
      <c r="W316" s="141">
        <f t="shared" si="71"/>
        <v>0</v>
      </c>
      <c r="X316" s="141">
        <v>0</v>
      </c>
      <c r="Y316" s="141">
        <f t="shared" si="72"/>
        <v>0</v>
      </c>
      <c r="Z316" s="141">
        <v>0</v>
      </c>
      <c r="AA316" s="142">
        <f t="shared" si="73"/>
        <v>0</v>
      </c>
      <c r="AR316" s="19" t="s">
        <v>331</v>
      </c>
      <c r="AT316" s="19" t="s">
        <v>268</v>
      </c>
      <c r="AU316" s="19" t="s">
        <v>102</v>
      </c>
      <c r="AY316" s="19" t="s">
        <v>267</v>
      </c>
      <c r="BE316" s="143">
        <f t="shared" si="74"/>
        <v>0</v>
      </c>
      <c r="BF316" s="143">
        <f t="shared" si="75"/>
        <v>0</v>
      </c>
      <c r="BG316" s="143">
        <f t="shared" si="76"/>
        <v>0</v>
      </c>
      <c r="BH316" s="143">
        <f t="shared" si="77"/>
        <v>0</v>
      </c>
      <c r="BI316" s="143">
        <f t="shared" si="78"/>
        <v>0</v>
      </c>
      <c r="BJ316" s="19" t="s">
        <v>102</v>
      </c>
      <c r="BK316" s="143">
        <f t="shared" si="79"/>
        <v>0</v>
      </c>
      <c r="BL316" s="19" t="s">
        <v>331</v>
      </c>
      <c r="BM316" s="19" t="s">
        <v>1740</v>
      </c>
    </row>
    <row r="317" spans="2:65" s="1" customFormat="1" ht="38.25" customHeight="1">
      <c r="B317" s="134"/>
      <c r="C317" s="135" t="s">
        <v>997</v>
      </c>
      <c r="D317" s="135" t="s">
        <v>268</v>
      </c>
      <c r="E317" s="136" t="s">
        <v>1741</v>
      </c>
      <c r="F317" s="219" t="s">
        <v>1742</v>
      </c>
      <c r="G317" s="219"/>
      <c r="H317" s="219"/>
      <c r="I317" s="219"/>
      <c r="J317" s="137" t="s">
        <v>374</v>
      </c>
      <c r="K317" s="138">
        <v>86</v>
      </c>
      <c r="L317" s="220"/>
      <c r="M317" s="220"/>
      <c r="N317" s="220">
        <f t="shared" si="70"/>
        <v>0</v>
      </c>
      <c r="O317" s="220"/>
      <c r="P317" s="220"/>
      <c r="Q317" s="220"/>
      <c r="R317" s="139"/>
      <c r="T317" s="140" t="s">
        <v>5</v>
      </c>
      <c r="U317" s="38" t="s">
        <v>42</v>
      </c>
      <c r="V317" s="141">
        <v>0</v>
      </c>
      <c r="W317" s="141">
        <f t="shared" si="71"/>
        <v>0</v>
      </c>
      <c r="X317" s="141">
        <v>1.0000000000000001E-5</v>
      </c>
      <c r="Y317" s="141">
        <f t="shared" si="72"/>
        <v>8.6000000000000009E-4</v>
      </c>
      <c r="Z317" s="141">
        <v>0</v>
      </c>
      <c r="AA317" s="142">
        <f t="shared" si="73"/>
        <v>0</v>
      </c>
      <c r="AR317" s="19" t="s">
        <v>331</v>
      </c>
      <c r="AT317" s="19" t="s">
        <v>268</v>
      </c>
      <c r="AU317" s="19" t="s">
        <v>102</v>
      </c>
      <c r="AY317" s="19" t="s">
        <v>267</v>
      </c>
      <c r="BE317" s="143">
        <f t="shared" si="74"/>
        <v>0</v>
      </c>
      <c r="BF317" s="143">
        <f t="shared" si="75"/>
        <v>0</v>
      </c>
      <c r="BG317" s="143">
        <f t="shared" si="76"/>
        <v>0</v>
      </c>
      <c r="BH317" s="143">
        <f t="shared" si="77"/>
        <v>0</v>
      </c>
      <c r="BI317" s="143">
        <f t="shared" si="78"/>
        <v>0</v>
      </c>
      <c r="BJ317" s="19" t="s">
        <v>102</v>
      </c>
      <c r="BK317" s="143">
        <f t="shared" si="79"/>
        <v>0</v>
      </c>
      <c r="BL317" s="19" t="s">
        <v>331</v>
      </c>
      <c r="BM317" s="19" t="s">
        <v>1743</v>
      </c>
    </row>
    <row r="318" spans="2:65" s="1" customFormat="1" ht="16.5" customHeight="1">
      <c r="B318" s="134"/>
      <c r="C318" s="144" t="s">
        <v>1001</v>
      </c>
      <c r="D318" s="144" t="s">
        <v>315</v>
      </c>
      <c r="E318" s="145" t="s">
        <v>1744</v>
      </c>
      <c r="F318" s="221" t="s">
        <v>1745</v>
      </c>
      <c r="G318" s="221"/>
      <c r="H318" s="221"/>
      <c r="I318" s="221"/>
      <c r="J318" s="146" t="s">
        <v>374</v>
      </c>
      <c r="K318" s="147">
        <v>86</v>
      </c>
      <c r="L318" s="222"/>
      <c r="M318" s="222"/>
      <c r="N318" s="222">
        <f t="shared" si="70"/>
        <v>0</v>
      </c>
      <c r="O318" s="220"/>
      <c r="P318" s="220"/>
      <c r="Q318" s="220"/>
      <c r="R318" s="139"/>
      <c r="T318" s="140" t="s">
        <v>5</v>
      </c>
      <c r="U318" s="38" t="s">
        <v>42</v>
      </c>
      <c r="V318" s="141">
        <v>0</v>
      </c>
      <c r="W318" s="141">
        <f t="shared" si="71"/>
        <v>0</v>
      </c>
      <c r="X318" s="141">
        <v>1.3999999999999999E-4</v>
      </c>
      <c r="Y318" s="141">
        <f t="shared" si="72"/>
        <v>1.2039999999999999E-2</v>
      </c>
      <c r="Z318" s="141">
        <v>0</v>
      </c>
      <c r="AA318" s="142">
        <f t="shared" si="73"/>
        <v>0</v>
      </c>
      <c r="AR318" s="19" t="s">
        <v>392</v>
      </c>
      <c r="AT318" s="19" t="s">
        <v>315</v>
      </c>
      <c r="AU318" s="19" t="s">
        <v>102</v>
      </c>
      <c r="AY318" s="19" t="s">
        <v>267</v>
      </c>
      <c r="BE318" s="143">
        <f t="shared" si="74"/>
        <v>0</v>
      </c>
      <c r="BF318" s="143">
        <f t="shared" si="75"/>
        <v>0</v>
      </c>
      <c r="BG318" s="143">
        <f t="shared" si="76"/>
        <v>0</v>
      </c>
      <c r="BH318" s="143">
        <f t="shared" si="77"/>
        <v>0</v>
      </c>
      <c r="BI318" s="143">
        <f t="shared" si="78"/>
        <v>0</v>
      </c>
      <c r="BJ318" s="19" t="s">
        <v>102</v>
      </c>
      <c r="BK318" s="143">
        <f t="shared" si="79"/>
        <v>0</v>
      </c>
      <c r="BL318" s="19" t="s">
        <v>331</v>
      </c>
      <c r="BM318" s="19" t="s">
        <v>1746</v>
      </c>
    </row>
    <row r="319" spans="2:65" s="1" customFormat="1" ht="38.25" customHeight="1">
      <c r="B319" s="134"/>
      <c r="C319" s="135" t="s">
        <v>1005</v>
      </c>
      <c r="D319" s="135" t="s">
        <v>268</v>
      </c>
      <c r="E319" s="136" t="s">
        <v>1747</v>
      </c>
      <c r="F319" s="219" t="s">
        <v>1748</v>
      </c>
      <c r="G319" s="219"/>
      <c r="H319" s="219"/>
      <c r="I319" s="219"/>
      <c r="J319" s="137" t="s">
        <v>374</v>
      </c>
      <c r="K319" s="138">
        <v>7</v>
      </c>
      <c r="L319" s="220"/>
      <c r="M319" s="220"/>
      <c r="N319" s="220">
        <f t="shared" si="70"/>
        <v>0</v>
      </c>
      <c r="O319" s="220"/>
      <c r="P319" s="220"/>
      <c r="Q319" s="220"/>
      <c r="R319" s="139"/>
      <c r="T319" s="140" t="s">
        <v>5</v>
      </c>
      <c r="U319" s="38" t="s">
        <v>42</v>
      </c>
      <c r="V319" s="141">
        <v>0</v>
      </c>
      <c r="W319" s="141">
        <f t="shared" si="71"/>
        <v>0</v>
      </c>
      <c r="X319" s="141">
        <v>1.0000000000000001E-5</v>
      </c>
      <c r="Y319" s="141">
        <f t="shared" si="72"/>
        <v>7.0000000000000007E-5</v>
      </c>
      <c r="Z319" s="141">
        <v>0</v>
      </c>
      <c r="AA319" s="142">
        <f t="shared" si="73"/>
        <v>0</v>
      </c>
      <c r="AR319" s="19" t="s">
        <v>331</v>
      </c>
      <c r="AT319" s="19" t="s">
        <v>268</v>
      </c>
      <c r="AU319" s="19" t="s">
        <v>102</v>
      </c>
      <c r="AY319" s="19" t="s">
        <v>267</v>
      </c>
      <c r="BE319" s="143">
        <f t="shared" si="74"/>
        <v>0</v>
      </c>
      <c r="BF319" s="143">
        <f t="shared" si="75"/>
        <v>0</v>
      </c>
      <c r="BG319" s="143">
        <f t="shared" si="76"/>
        <v>0</v>
      </c>
      <c r="BH319" s="143">
        <f t="shared" si="77"/>
        <v>0</v>
      </c>
      <c r="BI319" s="143">
        <f t="shared" si="78"/>
        <v>0</v>
      </c>
      <c r="BJ319" s="19" t="s">
        <v>102</v>
      </c>
      <c r="BK319" s="143">
        <f t="shared" si="79"/>
        <v>0</v>
      </c>
      <c r="BL319" s="19" t="s">
        <v>331</v>
      </c>
      <c r="BM319" s="19" t="s">
        <v>1749</v>
      </c>
    </row>
    <row r="320" spans="2:65" s="1" customFormat="1" ht="16.5" customHeight="1">
      <c r="B320" s="134"/>
      <c r="C320" s="144" t="s">
        <v>1009</v>
      </c>
      <c r="D320" s="144" t="s">
        <v>315</v>
      </c>
      <c r="E320" s="145" t="s">
        <v>1750</v>
      </c>
      <c r="F320" s="221" t="s">
        <v>1751</v>
      </c>
      <c r="G320" s="221"/>
      <c r="H320" s="221"/>
      <c r="I320" s="221"/>
      <c r="J320" s="146" t="s">
        <v>374</v>
      </c>
      <c r="K320" s="147">
        <v>7</v>
      </c>
      <c r="L320" s="222"/>
      <c r="M320" s="222"/>
      <c r="N320" s="222">
        <f t="shared" si="70"/>
        <v>0</v>
      </c>
      <c r="O320" s="220"/>
      <c r="P320" s="220"/>
      <c r="Q320" s="220"/>
      <c r="R320" s="139"/>
      <c r="T320" s="140" t="s">
        <v>5</v>
      </c>
      <c r="U320" s="38" t="s">
        <v>42</v>
      </c>
      <c r="V320" s="141">
        <v>0</v>
      </c>
      <c r="W320" s="141">
        <f t="shared" si="71"/>
        <v>0</v>
      </c>
      <c r="X320" s="141">
        <v>3.6142857142857097E-4</v>
      </c>
      <c r="Y320" s="141">
        <f t="shared" si="72"/>
        <v>2.5299999999999967E-3</v>
      </c>
      <c r="Z320" s="141">
        <v>0</v>
      </c>
      <c r="AA320" s="142">
        <f t="shared" si="73"/>
        <v>0</v>
      </c>
      <c r="AR320" s="19" t="s">
        <v>392</v>
      </c>
      <c r="AT320" s="19" t="s">
        <v>315</v>
      </c>
      <c r="AU320" s="19" t="s">
        <v>102</v>
      </c>
      <c r="AY320" s="19" t="s">
        <v>267</v>
      </c>
      <c r="BE320" s="143">
        <f t="shared" si="74"/>
        <v>0</v>
      </c>
      <c r="BF320" s="143">
        <f t="shared" si="75"/>
        <v>0</v>
      </c>
      <c r="BG320" s="143">
        <f t="shared" si="76"/>
        <v>0</v>
      </c>
      <c r="BH320" s="143">
        <f t="shared" si="77"/>
        <v>0</v>
      </c>
      <c r="BI320" s="143">
        <f t="shared" si="78"/>
        <v>0</v>
      </c>
      <c r="BJ320" s="19" t="s">
        <v>102</v>
      </c>
      <c r="BK320" s="143">
        <f t="shared" si="79"/>
        <v>0</v>
      </c>
      <c r="BL320" s="19" t="s">
        <v>331</v>
      </c>
      <c r="BM320" s="19" t="s">
        <v>1752</v>
      </c>
    </row>
    <row r="321" spans="2:65" s="1" customFormat="1" ht="25.5" customHeight="1">
      <c r="B321" s="134"/>
      <c r="C321" s="135" t="s">
        <v>1013</v>
      </c>
      <c r="D321" s="135" t="s">
        <v>268</v>
      </c>
      <c r="E321" s="136" t="s">
        <v>1753</v>
      </c>
      <c r="F321" s="219" t="s">
        <v>1754</v>
      </c>
      <c r="G321" s="219"/>
      <c r="H321" s="219"/>
      <c r="I321" s="219"/>
      <c r="J321" s="137" t="s">
        <v>374</v>
      </c>
      <c r="K321" s="138">
        <v>27</v>
      </c>
      <c r="L321" s="220"/>
      <c r="M321" s="220"/>
      <c r="N321" s="220">
        <f t="shared" si="70"/>
        <v>0</v>
      </c>
      <c r="O321" s="220"/>
      <c r="P321" s="220"/>
      <c r="Q321" s="220"/>
      <c r="R321" s="139"/>
      <c r="T321" s="140" t="s">
        <v>5</v>
      </c>
      <c r="U321" s="38" t="s">
        <v>42</v>
      </c>
      <c r="V321" s="141">
        <v>0</v>
      </c>
      <c r="W321" s="141">
        <f t="shared" si="71"/>
        <v>0</v>
      </c>
      <c r="X321" s="141">
        <v>1.0000000000000001E-5</v>
      </c>
      <c r="Y321" s="141">
        <f t="shared" si="72"/>
        <v>2.7E-4</v>
      </c>
      <c r="Z321" s="141">
        <v>0</v>
      </c>
      <c r="AA321" s="142">
        <f t="shared" si="73"/>
        <v>0</v>
      </c>
      <c r="AR321" s="19" t="s">
        <v>331</v>
      </c>
      <c r="AT321" s="19" t="s">
        <v>268</v>
      </c>
      <c r="AU321" s="19" t="s">
        <v>102</v>
      </c>
      <c r="AY321" s="19" t="s">
        <v>267</v>
      </c>
      <c r="BE321" s="143">
        <f t="shared" si="74"/>
        <v>0</v>
      </c>
      <c r="BF321" s="143">
        <f t="shared" si="75"/>
        <v>0</v>
      </c>
      <c r="BG321" s="143">
        <f t="shared" si="76"/>
        <v>0</v>
      </c>
      <c r="BH321" s="143">
        <f t="shared" si="77"/>
        <v>0</v>
      </c>
      <c r="BI321" s="143">
        <f t="shared" si="78"/>
        <v>0</v>
      </c>
      <c r="BJ321" s="19" t="s">
        <v>102</v>
      </c>
      <c r="BK321" s="143">
        <f t="shared" si="79"/>
        <v>0</v>
      </c>
      <c r="BL321" s="19" t="s">
        <v>331</v>
      </c>
      <c r="BM321" s="19" t="s">
        <v>1755</v>
      </c>
    </row>
    <row r="322" spans="2:65" s="1" customFormat="1" ht="16.5" customHeight="1">
      <c r="B322" s="134"/>
      <c r="C322" s="144" t="s">
        <v>1017</v>
      </c>
      <c r="D322" s="144" t="s">
        <v>315</v>
      </c>
      <c r="E322" s="145" t="s">
        <v>1756</v>
      </c>
      <c r="F322" s="221" t="s">
        <v>1757</v>
      </c>
      <c r="G322" s="221"/>
      <c r="H322" s="221"/>
      <c r="I322" s="221"/>
      <c r="J322" s="146" t="s">
        <v>374</v>
      </c>
      <c r="K322" s="147">
        <v>27</v>
      </c>
      <c r="L322" s="222"/>
      <c r="M322" s="222"/>
      <c r="N322" s="222">
        <f t="shared" si="70"/>
        <v>0</v>
      </c>
      <c r="O322" s="220"/>
      <c r="P322" s="220"/>
      <c r="Q322" s="220"/>
      <c r="R322" s="139"/>
      <c r="T322" s="140" t="s">
        <v>5</v>
      </c>
      <c r="U322" s="38" t="s">
        <v>42</v>
      </c>
      <c r="V322" s="141">
        <v>0</v>
      </c>
      <c r="W322" s="141">
        <f t="shared" si="71"/>
        <v>0</v>
      </c>
      <c r="X322" s="141">
        <v>3.3E-4</v>
      </c>
      <c r="Y322" s="141">
        <f t="shared" si="72"/>
        <v>8.9099999999999995E-3</v>
      </c>
      <c r="Z322" s="141">
        <v>0</v>
      </c>
      <c r="AA322" s="142">
        <f t="shared" si="73"/>
        <v>0</v>
      </c>
      <c r="AR322" s="19" t="s">
        <v>392</v>
      </c>
      <c r="AT322" s="19" t="s">
        <v>315</v>
      </c>
      <c r="AU322" s="19" t="s">
        <v>102</v>
      </c>
      <c r="AY322" s="19" t="s">
        <v>267</v>
      </c>
      <c r="BE322" s="143">
        <f t="shared" si="74"/>
        <v>0</v>
      </c>
      <c r="BF322" s="143">
        <f t="shared" si="75"/>
        <v>0</v>
      </c>
      <c r="BG322" s="143">
        <f t="shared" si="76"/>
        <v>0</v>
      </c>
      <c r="BH322" s="143">
        <f t="shared" si="77"/>
        <v>0</v>
      </c>
      <c r="BI322" s="143">
        <f t="shared" si="78"/>
        <v>0</v>
      </c>
      <c r="BJ322" s="19" t="s">
        <v>102</v>
      </c>
      <c r="BK322" s="143">
        <f t="shared" si="79"/>
        <v>0</v>
      </c>
      <c r="BL322" s="19" t="s">
        <v>331</v>
      </c>
      <c r="BM322" s="19" t="s">
        <v>1758</v>
      </c>
    </row>
    <row r="323" spans="2:65" s="1" customFormat="1" ht="38.25" customHeight="1">
      <c r="B323" s="134"/>
      <c r="C323" s="135" t="s">
        <v>1021</v>
      </c>
      <c r="D323" s="135" t="s">
        <v>268</v>
      </c>
      <c r="E323" s="136" t="s">
        <v>1759</v>
      </c>
      <c r="F323" s="219" t="s">
        <v>1760</v>
      </c>
      <c r="G323" s="219"/>
      <c r="H323" s="219"/>
      <c r="I323" s="219"/>
      <c r="J323" s="137" t="s">
        <v>374</v>
      </c>
      <c r="K323" s="138">
        <v>1</v>
      </c>
      <c r="L323" s="220"/>
      <c r="M323" s="220"/>
      <c r="N323" s="220">
        <f t="shared" si="70"/>
        <v>0</v>
      </c>
      <c r="O323" s="220"/>
      <c r="P323" s="220"/>
      <c r="Q323" s="220"/>
      <c r="R323" s="139"/>
      <c r="T323" s="140" t="s">
        <v>5</v>
      </c>
      <c r="U323" s="38" t="s">
        <v>42</v>
      </c>
      <c r="V323" s="141">
        <v>0</v>
      </c>
      <c r="W323" s="141">
        <f t="shared" si="71"/>
        <v>0</v>
      </c>
      <c r="X323" s="141">
        <v>1.0000000000000001E-5</v>
      </c>
      <c r="Y323" s="141">
        <f t="shared" si="72"/>
        <v>1.0000000000000001E-5</v>
      </c>
      <c r="Z323" s="141">
        <v>0</v>
      </c>
      <c r="AA323" s="142">
        <f t="shared" si="73"/>
        <v>0</v>
      </c>
      <c r="AR323" s="19" t="s">
        <v>331</v>
      </c>
      <c r="AT323" s="19" t="s">
        <v>268</v>
      </c>
      <c r="AU323" s="19" t="s">
        <v>102</v>
      </c>
      <c r="AY323" s="19" t="s">
        <v>267</v>
      </c>
      <c r="BE323" s="143">
        <f t="shared" si="74"/>
        <v>0</v>
      </c>
      <c r="BF323" s="143">
        <f t="shared" si="75"/>
        <v>0</v>
      </c>
      <c r="BG323" s="143">
        <f t="shared" si="76"/>
        <v>0</v>
      </c>
      <c r="BH323" s="143">
        <f t="shared" si="77"/>
        <v>0</v>
      </c>
      <c r="BI323" s="143">
        <f t="shared" si="78"/>
        <v>0</v>
      </c>
      <c r="BJ323" s="19" t="s">
        <v>102</v>
      </c>
      <c r="BK323" s="143">
        <f t="shared" si="79"/>
        <v>0</v>
      </c>
      <c r="BL323" s="19" t="s">
        <v>331</v>
      </c>
      <c r="BM323" s="19" t="s">
        <v>1761</v>
      </c>
    </row>
    <row r="324" spans="2:65" s="1" customFormat="1" ht="16.5" customHeight="1">
      <c r="B324" s="134"/>
      <c r="C324" s="144" t="s">
        <v>1025</v>
      </c>
      <c r="D324" s="144" t="s">
        <v>315</v>
      </c>
      <c r="E324" s="145" t="s">
        <v>1762</v>
      </c>
      <c r="F324" s="221" t="s">
        <v>1763</v>
      </c>
      <c r="G324" s="221"/>
      <c r="H324" s="221"/>
      <c r="I324" s="221"/>
      <c r="J324" s="146" t="s">
        <v>374</v>
      </c>
      <c r="K324" s="147">
        <v>1</v>
      </c>
      <c r="L324" s="222"/>
      <c r="M324" s="222"/>
      <c r="N324" s="222">
        <f t="shared" si="70"/>
        <v>0</v>
      </c>
      <c r="O324" s="220"/>
      <c r="P324" s="220"/>
      <c r="Q324" s="220"/>
      <c r="R324" s="139"/>
      <c r="T324" s="140" t="s">
        <v>5</v>
      </c>
      <c r="U324" s="38" t="s">
        <v>42</v>
      </c>
      <c r="V324" s="141">
        <v>0</v>
      </c>
      <c r="W324" s="141">
        <f t="shared" si="71"/>
        <v>0</v>
      </c>
      <c r="X324" s="141">
        <v>1.7700000000000001E-3</v>
      </c>
      <c r="Y324" s="141">
        <f t="shared" si="72"/>
        <v>1.7700000000000001E-3</v>
      </c>
      <c r="Z324" s="141">
        <v>0</v>
      </c>
      <c r="AA324" s="142">
        <f t="shared" si="73"/>
        <v>0</v>
      </c>
      <c r="AR324" s="19" t="s">
        <v>392</v>
      </c>
      <c r="AT324" s="19" t="s">
        <v>315</v>
      </c>
      <c r="AU324" s="19" t="s">
        <v>102</v>
      </c>
      <c r="AY324" s="19" t="s">
        <v>267</v>
      </c>
      <c r="BE324" s="143">
        <f t="shared" si="74"/>
        <v>0</v>
      </c>
      <c r="BF324" s="143">
        <f t="shared" si="75"/>
        <v>0</v>
      </c>
      <c r="BG324" s="143">
        <f t="shared" si="76"/>
        <v>0</v>
      </c>
      <c r="BH324" s="143">
        <f t="shared" si="77"/>
        <v>0</v>
      </c>
      <c r="BI324" s="143">
        <f t="shared" si="78"/>
        <v>0</v>
      </c>
      <c r="BJ324" s="19" t="s">
        <v>102</v>
      </c>
      <c r="BK324" s="143">
        <f t="shared" si="79"/>
        <v>0</v>
      </c>
      <c r="BL324" s="19" t="s">
        <v>331</v>
      </c>
      <c r="BM324" s="19" t="s">
        <v>1764</v>
      </c>
    </row>
    <row r="325" spans="2:65" s="1" customFormat="1" ht="38.25" customHeight="1">
      <c r="B325" s="134"/>
      <c r="C325" s="135" t="s">
        <v>1029</v>
      </c>
      <c r="D325" s="135" t="s">
        <v>268</v>
      </c>
      <c r="E325" s="136" t="s">
        <v>1765</v>
      </c>
      <c r="F325" s="219" t="s">
        <v>1766</v>
      </c>
      <c r="G325" s="219"/>
      <c r="H325" s="219"/>
      <c r="I325" s="219"/>
      <c r="J325" s="137" t="s">
        <v>374</v>
      </c>
      <c r="K325" s="138">
        <v>3</v>
      </c>
      <c r="L325" s="220"/>
      <c r="M325" s="220"/>
      <c r="N325" s="220">
        <f t="shared" si="70"/>
        <v>0</v>
      </c>
      <c r="O325" s="220"/>
      <c r="P325" s="220"/>
      <c r="Q325" s="220"/>
      <c r="R325" s="139"/>
      <c r="T325" s="140" t="s">
        <v>5</v>
      </c>
      <c r="U325" s="38" t="s">
        <v>42</v>
      </c>
      <c r="V325" s="141">
        <v>0</v>
      </c>
      <c r="W325" s="141">
        <f t="shared" si="71"/>
        <v>0</v>
      </c>
      <c r="X325" s="141">
        <v>1.0000000000000001E-5</v>
      </c>
      <c r="Y325" s="141">
        <f t="shared" si="72"/>
        <v>3.0000000000000004E-5</v>
      </c>
      <c r="Z325" s="141">
        <v>0</v>
      </c>
      <c r="AA325" s="142">
        <f t="shared" si="73"/>
        <v>0</v>
      </c>
      <c r="AR325" s="19" t="s">
        <v>331</v>
      </c>
      <c r="AT325" s="19" t="s">
        <v>268</v>
      </c>
      <c r="AU325" s="19" t="s">
        <v>102</v>
      </c>
      <c r="AY325" s="19" t="s">
        <v>267</v>
      </c>
      <c r="BE325" s="143">
        <f t="shared" si="74"/>
        <v>0</v>
      </c>
      <c r="BF325" s="143">
        <f t="shared" si="75"/>
        <v>0</v>
      </c>
      <c r="BG325" s="143">
        <f t="shared" si="76"/>
        <v>0</v>
      </c>
      <c r="BH325" s="143">
        <f t="shared" si="77"/>
        <v>0</v>
      </c>
      <c r="BI325" s="143">
        <f t="shared" si="78"/>
        <v>0</v>
      </c>
      <c r="BJ325" s="19" t="s">
        <v>102</v>
      </c>
      <c r="BK325" s="143">
        <f t="shared" si="79"/>
        <v>0</v>
      </c>
      <c r="BL325" s="19" t="s">
        <v>331</v>
      </c>
      <c r="BM325" s="19" t="s">
        <v>1767</v>
      </c>
    </row>
    <row r="326" spans="2:65" s="1" customFormat="1" ht="51" customHeight="1">
      <c r="B326" s="134"/>
      <c r="C326" s="144" t="s">
        <v>1033</v>
      </c>
      <c r="D326" s="144" t="s">
        <v>315</v>
      </c>
      <c r="E326" s="145" t="s">
        <v>1768</v>
      </c>
      <c r="F326" s="221" t="s">
        <v>1769</v>
      </c>
      <c r="G326" s="221"/>
      <c r="H326" s="221"/>
      <c r="I326" s="221"/>
      <c r="J326" s="146" t="s">
        <v>374</v>
      </c>
      <c r="K326" s="147">
        <v>3</v>
      </c>
      <c r="L326" s="222"/>
      <c r="M326" s="222"/>
      <c r="N326" s="222">
        <f t="shared" si="70"/>
        <v>0</v>
      </c>
      <c r="O326" s="220"/>
      <c r="P326" s="220"/>
      <c r="Q326" s="220"/>
      <c r="R326" s="139"/>
      <c r="T326" s="140" t="s">
        <v>5</v>
      </c>
      <c r="U326" s="38" t="s">
        <v>42</v>
      </c>
      <c r="V326" s="141">
        <v>0</v>
      </c>
      <c r="W326" s="141">
        <f t="shared" si="71"/>
        <v>0</v>
      </c>
      <c r="X326" s="141">
        <v>2.3000000000000001E-4</v>
      </c>
      <c r="Y326" s="141">
        <f t="shared" si="72"/>
        <v>6.9000000000000008E-4</v>
      </c>
      <c r="Z326" s="141">
        <v>0</v>
      </c>
      <c r="AA326" s="142">
        <f t="shared" si="73"/>
        <v>0</v>
      </c>
      <c r="AR326" s="19" t="s">
        <v>392</v>
      </c>
      <c r="AT326" s="19" t="s">
        <v>315</v>
      </c>
      <c r="AU326" s="19" t="s">
        <v>102</v>
      </c>
      <c r="AY326" s="19" t="s">
        <v>267</v>
      </c>
      <c r="BE326" s="143">
        <f t="shared" si="74"/>
        <v>0</v>
      </c>
      <c r="BF326" s="143">
        <f t="shared" si="75"/>
        <v>0</v>
      </c>
      <c r="BG326" s="143">
        <f t="shared" si="76"/>
        <v>0</v>
      </c>
      <c r="BH326" s="143">
        <f t="shared" si="77"/>
        <v>0</v>
      </c>
      <c r="BI326" s="143">
        <f t="shared" si="78"/>
        <v>0</v>
      </c>
      <c r="BJ326" s="19" t="s">
        <v>102</v>
      </c>
      <c r="BK326" s="143">
        <f t="shared" si="79"/>
        <v>0</v>
      </c>
      <c r="BL326" s="19" t="s">
        <v>331</v>
      </c>
      <c r="BM326" s="19" t="s">
        <v>1770</v>
      </c>
    </row>
    <row r="327" spans="2:65" s="1" customFormat="1" ht="16.5" customHeight="1">
      <c r="B327" s="134"/>
      <c r="C327" s="135" t="s">
        <v>1037</v>
      </c>
      <c r="D327" s="135" t="s">
        <v>268</v>
      </c>
      <c r="E327" s="136" t="s">
        <v>1771</v>
      </c>
      <c r="F327" s="219" t="s">
        <v>1772</v>
      </c>
      <c r="G327" s="219"/>
      <c r="H327" s="219"/>
      <c r="I327" s="219"/>
      <c r="J327" s="137" t="s">
        <v>374</v>
      </c>
      <c r="K327" s="138">
        <v>13</v>
      </c>
      <c r="L327" s="220"/>
      <c r="M327" s="220"/>
      <c r="N327" s="220">
        <f t="shared" si="70"/>
        <v>0</v>
      </c>
      <c r="O327" s="220"/>
      <c r="P327" s="220"/>
      <c r="Q327" s="220"/>
      <c r="R327" s="139"/>
      <c r="T327" s="140" t="s">
        <v>5</v>
      </c>
      <c r="U327" s="38" t="s">
        <v>42</v>
      </c>
      <c r="V327" s="141">
        <v>0</v>
      </c>
      <c r="W327" s="141">
        <f t="shared" si="71"/>
        <v>0</v>
      </c>
      <c r="X327" s="141">
        <v>0</v>
      </c>
      <c r="Y327" s="141">
        <f t="shared" si="72"/>
        <v>0</v>
      </c>
      <c r="Z327" s="141">
        <v>0</v>
      </c>
      <c r="AA327" s="142">
        <f t="shared" si="73"/>
        <v>0</v>
      </c>
      <c r="AR327" s="19" t="s">
        <v>331</v>
      </c>
      <c r="AT327" s="19" t="s">
        <v>268</v>
      </c>
      <c r="AU327" s="19" t="s">
        <v>102</v>
      </c>
      <c r="AY327" s="19" t="s">
        <v>267</v>
      </c>
      <c r="BE327" s="143">
        <f t="shared" si="74"/>
        <v>0</v>
      </c>
      <c r="BF327" s="143">
        <f t="shared" si="75"/>
        <v>0</v>
      </c>
      <c r="BG327" s="143">
        <f t="shared" si="76"/>
        <v>0</v>
      </c>
      <c r="BH327" s="143">
        <f t="shared" si="77"/>
        <v>0</v>
      </c>
      <c r="BI327" s="143">
        <f t="shared" si="78"/>
        <v>0</v>
      </c>
      <c r="BJ327" s="19" t="s">
        <v>102</v>
      </c>
      <c r="BK327" s="143">
        <f t="shared" si="79"/>
        <v>0</v>
      </c>
      <c r="BL327" s="19" t="s">
        <v>331</v>
      </c>
      <c r="BM327" s="19" t="s">
        <v>1773</v>
      </c>
    </row>
    <row r="328" spans="2:65" s="1" customFormat="1" ht="16.5" customHeight="1">
      <c r="B328" s="134"/>
      <c r="C328" s="144" t="s">
        <v>1041</v>
      </c>
      <c r="D328" s="144" t="s">
        <v>315</v>
      </c>
      <c r="E328" s="145" t="s">
        <v>1774</v>
      </c>
      <c r="F328" s="221" t="s">
        <v>1775</v>
      </c>
      <c r="G328" s="221"/>
      <c r="H328" s="221"/>
      <c r="I328" s="221"/>
      <c r="J328" s="146" t="s">
        <v>374</v>
      </c>
      <c r="K328" s="147">
        <v>13</v>
      </c>
      <c r="L328" s="222"/>
      <c r="M328" s="222"/>
      <c r="N328" s="222">
        <f t="shared" si="70"/>
        <v>0</v>
      </c>
      <c r="O328" s="220"/>
      <c r="P328" s="220"/>
      <c r="Q328" s="220"/>
      <c r="R328" s="139"/>
      <c r="T328" s="140" t="s">
        <v>5</v>
      </c>
      <c r="U328" s="38" t="s">
        <v>42</v>
      </c>
      <c r="V328" s="141">
        <v>0</v>
      </c>
      <c r="W328" s="141">
        <f t="shared" si="71"/>
        <v>0</v>
      </c>
      <c r="X328" s="141">
        <v>1.0200000000000001E-3</v>
      </c>
      <c r="Y328" s="141">
        <f t="shared" si="72"/>
        <v>1.3260000000000001E-2</v>
      </c>
      <c r="Z328" s="141">
        <v>0</v>
      </c>
      <c r="AA328" s="142">
        <f t="shared" si="73"/>
        <v>0</v>
      </c>
      <c r="AR328" s="19" t="s">
        <v>392</v>
      </c>
      <c r="AT328" s="19" t="s">
        <v>315</v>
      </c>
      <c r="AU328" s="19" t="s">
        <v>102</v>
      </c>
      <c r="AY328" s="19" t="s">
        <v>267</v>
      </c>
      <c r="BE328" s="143">
        <f t="shared" si="74"/>
        <v>0</v>
      </c>
      <c r="BF328" s="143">
        <f t="shared" si="75"/>
        <v>0</v>
      </c>
      <c r="BG328" s="143">
        <f t="shared" si="76"/>
        <v>0</v>
      </c>
      <c r="BH328" s="143">
        <f t="shared" si="77"/>
        <v>0</v>
      </c>
      <c r="BI328" s="143">
        <f t="shared" si="78"/>
        <v>0</v>
      </c>
      <c r="BJ328" s="19" t="s">
        <v>102</v>
      </c>
      <c r="BK328" s="143">
        <f t="shared" si="79"/>
        <v>0</v>
      </c>
      <c r="BL328" s="19" t="s">
        <v>331</v>
      </c>
      <c r="BM328" s="19" t="s">
        <v>1776</v>
      </c>
    </row>
    <row r="329" spans="2:65" s="1" customFormat="1" ht="25.5" customHeight="1">
      <c r="B329" s="134"/>
      <c r="C329" s="135" t="s">
        <v>1044</v>
      </c>
      <c r="D329" s="135" t="s">
        <v>268</v>
      </c>
      <c r="E329" s="136" t="s">
        <v>1777</v>
      </c>
      <c r="F329" s="219" t="s">
        <v>1778</v>
      </c>
      <c r="G329" s="219"/>
      <c r="H329" s="219"/>
      <c r="I329" s="219"/>
      <c r="J329" s="137" t="s">
        <v>374</v>
      </c>
      <c r="K329" s="138">
        <v>1</v>
      </c>
      <c r="L329" s="220"/>
      <c r="M329" s="220"/>
      <c r="N329" s="220">
        <f t="shared" si="70"/>
        <v>0</v>
      </c>
      <c r="O329" s="220"/>
      <c r="P329" s="220"/>
      <c r="Q329" s="220"/>
      <c r="R329" s="139"/>
      <c r="T329" s="140" t="s">
        <v>5</v>
      </c>
      <c r="U329" s="38" t="s">
        <v>42</v>
      </c>
      <c r="V329" s="141">
        <v>0</v>
      </c>
      <c r="W329" s="141">
        <f t="shared" ref="W329:W331" si="80">V329*K329</f>
        <v>0</v>
      </c>
      <c r="X329" s="141">
        <v>1.3999999999999999E-4</v>
      </c>
      <c r="Y329" s="141">
        <f t="shared" ref="Y329:Y331" si="81">X329*K329</f>
        <v>1.3999999999999999E-4</v>
      </c>
      <c r="Z329" s="141">
        <v>0</v>
      </c>
      <c r="AA329" s="142">
        <f t="shared" ref="AA329:AA331" si="82">Z329*K329</f>
        <v>0</v>
      </c>
      <c r="AR329" s="19" t="s">
        <v>331</v>
      </c>
      <c r="AT329" s="19" t="s">
        <v>268</v>
      </c>
      <c r="AU329" s="19" t="s">
        <v>102</v>
      </c>
      <c r="AY329" s="19" t="s">
        <v>267</v>
      </c>
      <c r="BE329" s="143">
        <f t="shared" si="74"/>
        <v>0</v>
      </c>
      <c r="BF329" s="143">
        <f t="shared" si="75"/>
        <v>0</v>
      </c>
      <c r="BG329" s="143">
        <f t="shared" si="76"/>
        <v>0</v>
      </c>
      <c r="BH329" s="143">
        <f t="shared" si="77"/>
        <v>0</v>
      </c>
      <c r="BI329" s="143">
        <f t="shared" si="78"/>
        <v>0</v>
      </c>
      <c r="BJ329" s="19" t="s">
        <v>102</v>
      </c>
      <c r="BK329" s="143">
        <f t="shared" si="79"/>
        <v>0</v>
      </c>
      <c r="BL329" s="19" t="s">
        <v>331</v>
      </c>
      <c r="BM329" s="19" t="s">
        <v>1779</v>
      </c>
    </row>
    <row r="330" spans="2:65" s="1" customFormat="1" ht="25.5" customHeight="1">
      <c r="B330" s="134"/>
      <c r="C330" s="144" t="s">
        <v>1048</v>
      </c>
      <c r="D330" s="144" t="s">
        <v>315</v>
      </c>
      <c r="E330" s="145" t="s">
        <v>1780</v>
      </c>
      <c r="F330" s="221" t="s">
        <v>1781</v>
      </c>
      <c r="G330" s="221"/>
      <c r="H330" s="221"/>
      <c r="I330" s="221"/>
      <c r="J330" s="146" t="s">
        <v>374</v>
      </c>
      <c r="K330" s="147">
        <v>1</v>
      </c>
      <c r="L330" s="222"/>
      <c r="M330" s="222"/>
      <c r="N330" s="222">
        <f t="shared" si="70"/>
        <v>0</v>
      </c>
      <c r="O330" s="220"/>
      <c r="P330" s="220"/>
      <c r="Q330" s="220"/>
      <c r="R330" s="139"/>
      <c r="T330" s="140" t="s">
        <v>5</v>
      </c>
      <c r="U330" s="38" t="s">
        <v>42</v>
      </c>
      <c r="V330" s="141">
        <v>0</v>
      </c>
      <c r="W330" s="141">
        <f t="shared" si="80"/>
        <v>0</v>
      </c>
      <c r="X330" s="141">
        <v>2.98E-3</v>
      </c>
      <c r="Y330" s="141">
        <f t="shared" si="81"/>
        <v>2.98E-3</v>
      </c>
      <c r="Z330" s="141">
        <v>0</v>
      </c>
      <c r="AA330" s="142">
        <f t="shared" si="82"/>
        <v>0</v>
      </c>
      <c r="AR330" s="19" t="s">
        <v>392</v>
      </c>
      <c r="AT330" s="19" t="s">
        <v>315</v>
      </c>
      <c r="AU330" s="19" t="s">
        <v>102</v>
      </c>
      <c r="AY330" s="19" t="s">
        <v>267</v>
      </c>
      <c r="BE330" s="143">
        <f t="shared" si="74"/>
        <v>0</v>
      </c>
      <c r="BF330" s="143">
        <f t="shared" si="75"/>
        <v>0</v>
      </c>
      <c r="BG330" s="143">
        <f t="shared" si="76"/>
        <v>0</v>
      </c>
      <c r="BH330" s="143">
        <f t="shared" si="77"/>
        <v>0</v>
      </c>
      <c r="BI330" s="143">
        <f t="shared" si="78"/>
        <v>0</v>
      </c>
      <c r="BJ330" s="19" t="s">
        <v>102</v>
      </c>
      <c r="BK330" s="143">
        <f t="shared" si="79"/>
        <v>0</v>
      </c>
      <c r="BL330" s="19" t="s">
        <v>331</v>
      </c>
      <c r="BM330" s="19" t="s">
        <v>1782</v>
      </c>
    </row>
    <row r="331" spans="2:65" s="1" customFormat="1" ht="25.5" customHeight="1">
      <c r="B331" s="134"/>
      <c r="C331" s="135" t="s">
        <v>1052</v>
      </c>
      <c r="D331" s="135" t="s">
        <v>268</v>
      </c>
      <c r="E331" s="136" t="s">
        <v>1783</v>
      </c>
      <c r="F331" s="219" t="s">
        <v>1784</v>
      </c>
      <c r="G331" s="219"/>
      <c r="H331" s="219"/>
      <c r="I331" s="219"/>
      <c r="J331" s="137" t="s">
        <v>785</v>
      </c>
      <c r="K331" s="138">
        <v>365.74799999999999</v>
      </c>
      <c r="L331" s="220"/>
      <c r="M331" s="220"/>
      <c r="N331" s="220">
        <f t="shared" si="70"/>
        <v>0</v>
      </c>
      <c r="O331" s="220"/>
      <c r="P331" s="220"/>
      <c r="Q331" s="220"/>
      <c r="R331" s="139"/>
      <c r="T331" s="140" t="s">
        <v>5</v>
      </c>
      <c r="U331" s="38" t="s">
        <v>42</v>
      </c>
      <c r="V331" s="141">
        <v>0</v>
      </c>
      <c r="W331" s="141">
        <f t="shared" si="80"/>
        <v>0</v>
      </c>
      <c r="X331" s="141">
        <v>0</v>
      </c>
      <c r="Y331" s="141">
        <f t="shared" si="81"/>
        <v>0</v>
      </c>
      <c r="Z331" s="141">
        <v>0</v>
      </c>
      <c r="AA331" s="142">
        <f t="shared" si="82"/>
        <v>0</v>
      </c>
      <c r="AR331" s="19" t="s">
        <v>331</v>
      </c>
      <c r="AT331" s="19" t="s">
        <v>268</v>
      </c>
      <c r="AU331" s="19" t="s">
        <v>102</v>
      </c>
      <c r="AY331" s="19" t="s">
        <v>267</v>
      </c>
      <c r="BE331" s="143">
        <f t="shared" si="74"/>
        <v>0</v>
      </c>
      <c r="BF331" s="143">
        <f t="shared" si="75"/>
        <v>0</v>
      </c>
      <c r="BG331" s="143">
        <f t="shared" si="76"/>
        <v>0</v>
      </c>
      <c r="BH331" s="143">
        <f t="shared" si="77"/>
        <v>0</v>
      </c>
      <c r="BI331" s="143">
        <f t="shared" si="78"/>
        <v>0</v>
      </c>
      <c r="BJ331" s="19" t="s">
        <v>102</v>
      </c>
      <c r="BK331" s="143">
        <f t="shared" si="79"/>
        <v>0</v>
      </c>
      <c r="BL331" s="19" t="s">
        <v>331</v>
      </c>
      <c r="BM331" s="19" t="s">
        <v>1785</v>
      </c>
    </row>
    <row r="332" spans="2:65" s="10" customFormat="1" ht="29.85" customHeight="1">
      <c r="B332" s="124"/>
      <c r="D332" s="133" t="s">
        <v>1335</v>
      </c>
      <c r="E332" s="133"/>
      <c r="F332" s="133"/>
      <c r="G332" s="133"/>
      <c r="H332" s="133"/>
      <c r="I332" s="133"/>
      <c r="J332" s="133"/>
      <c r="K332" s="133"/>
      <c r="L332" s="133"/>
      <c r="M332" s="133"/>
      <c r="N332" s="208">
        <f>BK332</f>
        <v>0</v>
      </c>
      <c r="O332" s="209"/>
      <c r="P332" s="209"/>
      <c r="Q332" s="209"/>
      <c r="R332" s="126"/>
      <c r="T332" s="127"/>
      <c r="W332" s="128">
        <f>W333</f>
        <v>0</v>
      </c>
      <c r="Y332" s="128">
        <f>Y333</f>
        <v>6.2399999999999999E-3</v>
      </c>
      <c r="AA332" s="129">
        <f>AA333</f>
        <v>0</v>
      </c>
      <c r="AR332" s="130" t="s">
        <v>102</v>
      </c>
      <c r="AT332" s="131" t="s">
        <v>74</v>
      </c>
      <c r="AU332" s="131" t="s">
        <v>83</v>
      </c>
      <c r="AY332" s="130" t="s">
        <v>267</v>
      </c>
      <c r="BK332" s="132">
        <f>BK333</f>
        <v>0</v>
      </c>
    </row>
    <row r="333" spans="2:65" s="1" customFormat="1" ht="25.5" customHeight="1">
      <c r="B333" s="134"/>
      <c r="C333" s="135" t="s">
        <v>1056</v>
      </c>
      <c r="D333" s="135" t="s">
        <v>268</v>
      </c>
      <c r="E333" s="136" t="s">
        <v>1786</v>
      </c>
      <c r="F333" s="219" t="s">
        <v>1787</v>
      </c>
      <c r="G333" s="219"/>
      <c r="H333" s="219"/>
      <c r="I333" s="219"/>
      <c r="J333" s="137" t="s">
        <v>4233</v>
      </c>
      <c r="K333" s="138">
        <v>2</v>
      </c>
      <c r="L333" s="220"/>
      <c r="M333" s="220"/>
      <c r="N333" s="220">
        <f>ROUND(L333*K333,2)</f>
        <v>0</v>
      </c>
      <c r="O333" s="220"/>
      <c r="P333" s="220"/>
      <c r="Q333" s="220"/>
      <c r="R333" s="139"/>
      <c r="T333" s="140" t="s">
        <v>5</v>
      </c>
      <c r="U333" s="38" t="s">
        <v>42</v>
      </c>
      <c r="V333" s="141">
        <v>0</v>
      </c>
      <c r="W333" s="141">
        <f>V333*K333</f>
        <v>0</v>
      </c>
      <c r="X333" s="141">
        <v>3.1199999999999999E-3</v>
      </c>
      <c r="Y333" s="141">
        <f>X333*K333</f>
        <v>6.2399999999999999E-3</v>
      </c>
      <c r="Z333" s="141">
        <v>0</v>
      </c>
      <c r="AA333" s="142">
        <f>Z333*K333</f>
        <v>0</v>
      </c>
      <c r="AR333" s="19" t="s">
        <v>331</v>
      </c>
      <c r="AT333" s="19" t="s">
        <v>268</v>
      </c>
      <c r="AU333" s="19" t="s">
        <v>102</v>
      </c>
      <c r="AY333" s="19" t="s">
        <v>267</v>
      </c>
      <c r="BE333" s="143">
        <f>IF(U333="základná",N333,0)</f>
        <v>0</v>
      </c>
      <c r="BF333" s="143">
        <f>IF(U333="znížená",N333,0)</f>
        <v>0</v>
      </c>
      <c r="BG333" s="143">
        <f>IF(U333="zákl. prenesená",N333,0)</f>
        <v>0</v>
      </c>
      <c r="BH333" s="143">
        <f>IF(U333="zníž. prenesená",N333,0)</f>
        <v>0</v>
      </c>
      <c r="BI333" s="143">
        <f>IF(U333="nulová",N333,0)</f>
        <v>0</v>
      </c>
      <c r="BJ333" s="19" t="s">
        <v>102</v>
      </c>
      <c r="BK333" s="143">
        <f>ROUND(L333*K333,2)</f>
        <v>0</v>
      </c>
      <c r="BL333" s="19" t="s">
        <v>331</v>
      </c>
      <c r="BM333" s="19" t="s">
        <v>1788</v>
      </c>
    </row>
    <row r="334" spans="2:65" s="10" customFormat="1" ht="29.85" customHeight="1">
      <c r="B334" s="124"/>
      <c r="D334" s="133" t="s">
        <v>247</v>
      </c>
      <c r="E334" s="133"/>
      <c r="F334" s="133"/>
      <c r="G334" s="133"/>
      <c r="H334" s="133"/>
      <c r="I334" s="133"/>
      <c r="J334" s="133"/>
      <c r="K334" s="133"/>
      <c r="L334" s="133"/>
      <c r="M334" s="133"/>
      <c r="N334" s="208">
        <f>BK334</f>
        <v>0</v>
      </c>
      <c r="O334" s="209"/>
      <c r="P334" s="209"/>
      <c r="Q334" s="209"/>
      <c r="R334" s="126"/>
      <c r="T334" s="127"/>
      <c r="W334" s="128">
        <f>W335</f>
        <v>0</v>
      </c>
      <c r="Y334" s="128">
        <f>Y335</f>
        <v>3.5000000000000001E-3</v>
      </c>
      <c r="AA334" s="129">
        <f>AA335</f>
        <v>0</v>
      </c>
      <c r="AR334" s="130" t="s">
        <v>102</v>
      </c>
      <c r="AT334" s="131" t="s">
        <v>74</v>
      </c>
      <c r="AU334" s="131" t="s">
        <v>83</v>
      </c>
      <c r="AY334" s="130" t="s">
        <v>267</v>
      </c>
      <c r="BK334" s="132">
        <f>BK335</f>
        <v>0</v>
      </c>
    </row>
    <row r="335" spans="2:65" s="1" customFormat="1" ht="38.25" customHeight="1">
      <c r="B335" s="134"/>
      <c r="C335" s="135" t="s">
        <v>1060</v>
      </c>
      <c r="D335" s="135" t="s">
        <v>268</v>
      </c>
      <c r="E335" s="136" t="s">
        <v>1789</v>
      </c>
      <c r="F335" s="219" t="s">
        <v>1790</v>
      </c>
      <c r="G335" s="219"/>
      <c r="H335" s="219"/>
      <c r="I335" s="219"/>
      <c r="J335" s="137" t="s">
        <v>322</v>
      </c>
      <c r="K335" s="138">
        <v>35</v>
      </c>
      <c r="L335" s="220"/>
      <c r="M335" s="220"/>
      <c r="N335" s="220">
        <f>ROUND(L335*K335,2)</f>
        <v>0</v>
      </c>
      <c r="O335" s="220"/>
      <c r="P335" s="220"/>
      <c r="Q335" s="220"/>
      <c r="R335" s="139"/>
      <c r="T335" s="140" t="s">
        <v>5</v>
      </c>
      <c r="U335" s="148" t="s">
        <v>42</v>
      </c>
      <c r="V335" s="149">
        <v>0</v>
      </c>
      <c r="W335" s="149">
        <f>V335*K335</f>
        <v>0</v>
      </c>
      <c r="X335" s="149">
        <v>1E-4</v>
      </c>
      <c r="Y335" s="149">
        <f>X335*K335</f>
        <v>3.5000000000000001E-3</v>
      </c>
      <c r="Z335" s="149">
        <v>0</v>
      </c>
      <c r="AA335" s="150">
        <f>Z335*K335</f>
        <v>0</v>
      </c>
      <c r="AR335" s="19" t="s">
        <v>331</v>
      </c>
      <c r="AT335" s="19" t="s">
        <v>268</v>
      </c>
      <c r="AU335" s="19" t="s">
        <v>102</v>
      </c>
      <c r="AY335" s="19" t="s">
        <v>267</v>
      </c>
      <c r="BE335" s="143">
        <f>IF(U335="základná",N335,0)</f>
        <v>0</v>
      </c>
      <c r="BF335" s="143">
        <f>IF(U335="znížená",N335,0)</f>
        <v>0</v>
      </c>
      <c r="BG335" s="143">
        <f>IF(U335="zákl. prenesená",N335,0)</f>
        <v>0</v>
      </c>
      <c r="BH335" s="143">
        <f>IF(U335="zníž. prenesená",N335,0)</f>
        <v>0</v>
      </c>
      <c r="BI335" s="143">
        <f>IF(U335="nulová",N335,0)</f>
        <v>0</v>
      </c>
      <c r="BJ335" s="19" t="s">
        <v>102</v>
      </c>
      <c r="BK335" s="143">
        <f>ROUND(L335*K335,2)</f>
        <v>0</v>
      </c>
      <c r="BL335" s="19" t="s">
        <v>331</v>
      </c>
      <c r="BM335" s="19" t="s">
        <v>1791</v>
      </c>
    </row>
    <row r="336" spans="2:65" s="1" customFormat="1" ht="6.95" customHeight="1">
      <c r="B336" s="53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5"/>
    </row>
  </sheetData>
  <mergeCells count="677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3:Q103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N331:Q331"/>
    <mergeCell ref="F333:I333"/>
    <mergeCell ref="L333:M333"/>
    <mergeCell ref="N333:Q333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H1:K1"/>
    <mergeCell ref="S2:AC2"/>
    <mergeCell ref="F335:I335"/>
    <mergeCell ref="L335:M335"/>
    <mergeCell ref="N335:Q335"/>
    <mergeCell ref="N122:Q122"/>
    <mergeCell ref="N123:Q123"/>
    <mergeCell ref="N124:Q124"/>
    <mergeCell ref="N135:Q135"/>
    <mergeCell ref="N138:Q138"/>
    <mergeCell ref="N159:Q159"/>
    <mergeCell ref="N161:Q161"/>
    <mergeCell ref="N162:Q162"/>
    <mergeCell ref="N183:Q183"/>
    <mergeCell ref="N208:Q208"/>
    <mergeCell ref="N260:Q260"/>
    <mergeCell ref="N264:Q264"/>
    <mergeCell ref="N332:Q332"/>
    <mergeCell ref="N334:Q334"/>
    <mergeCell ref="F330:I330"/>
    <mergeCell ref="L330:M330"/>
    <mergeCell ref="N330:Q330"/>
    <mergeCell ref="F331:I331"/>
    <mergeCell ref="L331:M331"/>
  </mergeCells>
  <hyperlinks>
    <hyperlink ref="F1:G1" location="C2" display="1) Krycí list rozpočtu"/>
    <hyperlink ref="H1:K1" location="C86" display="2) Rekapitulácia rozpočtu"/>
    <hyperlink ref="L1" location="C121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N207"/>
  <sheetViews>
    <sheetView showGridLines="0" workbookViewId="0">
      <pane ySplit="1" topLeftCell="A2" activePane="bottomLeft" state="frozen"/>
      <selection pane="bottomLeft" activeCell="L206" sqref="L127:M20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6"/>
      <c r="B1" s="13"/>
      <c r="C1" s="13"/>
      <c r="D1" s="14" t="s">
        <v>1</v>
      </c>
      <c r="E1" s="13"/>
      <c r="F1" s="15" t="s">
        <v>210</v>
      </c>
      <c r="G1" s="15"/>
      <c r="H1" s="214" t="s">
        <v>211</v>
      </c>
      <c r="I1" s="214"/>
      <c r="J1" s="214"/>
      <c r="K1" s="214"/>
      <c r="L1" s="15" t="s">
        <v>212</v>
      </c>
      <c r="M1" s="13"/>
      <c r="N1" s="13"/>
      <c r="O1" s="14" t="s">
        <v>213</v>
      </c>
      <c r="P1" s="13"/>
      <c r="Q1" s="13"/>
      <c r="R1" s="13"/>
      <c r="S1" s="15" t="s">
        <v>214</v>
      </c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170" t="s">
        <v>8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T2" s="19" t="s">
        <v>90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75</v>
      </c>
    </row>
    <row r="4" spans="1:66" ht="36.950000000000003" customHeight="1">
      <c r="B4" s="23"/>
      <c r="C4" s="191" t="s">
        <v>215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24"/>
      <c r="T4" s="18" t="s">
        <v>12</v>
      </c>
      <c r="AT4" s="19" t="s">
        <v>6</v>
      </c>
    </row>
    <row r="5" spans="1:66" ht="6.95" customHeight="1">
      <c r="B5" s="23"/>
      <c r="R5" s="24"/>
    </row>
    <row r="6" spans="1:66" ht="25.35" customHeight="1">
      <c r="B6" s="23"/>
      <c r="D6" s="28" t="s">
        <v>16</v>
      </c>
      <c r="F6" s="226" t="str">
        <f>'Rekapitulácia stavby'!K6</f>
        <v>Modernizácia pracovísk akútnej zdravotnej starostlivosti Gynekologicko - pôrodníckeho oddelenia v Nemocnici Krompachy</v>
      </c>
      <c r="G6" s="227"/>
      <c r="H6" s="227"/>
      <c r="I6" s="227"/>
      <c r="J6" s="227"/>
      <c r="K6" s="227"/>
      <c r="L6" s="227"/>
      <c r="M6" s="227"/>
      <c r="N6" s="227"/>
      <c r="O6" s="227"/>
      <c r="P6" s="227"/>
      <c r="R6" s="24"/>
    </row>
    <row r="7" spans="1:66" s="1" customFormat="1" ht="32.85" customHeight="1">
      <c r="B7" s="31"/>
      <c r="D7" s="27" t="s">
        <v>216</v>
      </c>
      <c r="F7" s="203" t="s">
        <v>1792</v>
      </c>
      <c r="G7" s="225"/>
      <c r="H7" s="225"/>
      <c r="I7" s="225"/>
      <c r="J7" s="225"/>
      <c r="K7" s="225"/>
      <c r="L7" s="225"/>
      <c r="M7" s="225"/>
      <c r="N7" s="225"/>
      <c r="O7" s="225"/>
      <c r="P7" s="225"/>
      <c r="R7" s="32"/>
    </row>
    <row r="8" spans="1:66" s="1" customFormat="1" ht="14.45" customHeight="1">
      <c r="B8" s="31"/>
      <c r="D8" s="28" t="s">
        <v>18</v>
      </c>
      <c r="F8" s="26" t="s">
        <v>5</v>
      </c>
      <c r="M8" s="28" t="s">
        <v>19</v>
      </c>
      <c r="O8" s="26" t="s">
        <v>5</v>
      </c>
      <c r="R8" s="32"/>
    </row>
    <row r="9" spans="1:66" s="1" customFormat="1" ht="14.45" customHeight="1">
      <c r="B9" s="31"/>
      <c r="D9" s="28" t="s">
        <v>20</v>
      </c>
      <c r="F9" s="26" t="s">
        <v>21</v>
      </c>
      <c r="M9" s="28" t="s">
        <v>22</v>
      </c>
      <c r="O9" s="228" t="str">
        <f>'Rekapitulácia stavby'!AN8</f>
        <v>15. 5. 2018</v>
      </c>
      <c r="P9" s="228"/>
      <c r="R9" s="32"/>
    </row>
    <row r="10" spans="1:66" s="1" customFormat="1" ht="10.9" customHeight="1">
      <c r="B10" s="31"/>
      <c r="R10" s="32"/>
    </row>
    <row r="11" spans="1:66" s="1" customFormat="1" ht="14.45" customHeight="1">
      <c r="B11" s="31"/>
      <c r="D11" s="28" t="s">
        <v>24</v>
      </c>
      <c r="M11" s="28" t="s">
        <v>25</v>
      </c>
      <c r="O11" s="202" t="s">
        <v>5</v>
      </c>
      <c r="P11" s="202"/>
      <c r="R11" s="32"/>
    </row>
    <row r="12" spans="1:66" s="1" customFormat="1" ht="18" customHeight="1">
      <c r="B12" s="31"/>
      <c r="E12" s="26" t="s">
        <v>26</v>
      </c>
      <c r="M12" s="28" t="s">
        <v>27</v>
      </c>
      <c r="O12" s="202" t="s">
        <v>5</v>
      </c>
      <c r="P12" s="202"/>
      <c r="R12" s="32"/>
    </row>
    <row r="13" spans="1:66" s="1" customFormat="1" ht="6.95" customHeight="1">
      <c r="B13" s="31"/>
      <c r="R13" s="32"/>
    </row>
    <row r="14" spans="1:66" s="1" customFormat="1" ht="14.45" customHeight="1">
      <c r="B14" s="31"/>
      <c r="D14" s="28" t="s">
        <v>28</v>
      </c>
      <c r="M14" s="28" t="s">
        <v>25</v>
      </c>
      <c r="O14" s="202" t="s">
        <v>5</v>
      </c>
      <c r="P14" s="202"/>
      <c r="R14" s="32"/>
    </row>
    <row r="15" spans="1:66" s="1" customFormat="1" ht="18" customHeight="1">
      <c r="B15" s="31"/>
      <c r="E15" s="26" t="s">
        <v>29</v>
      </c>
      <c r="M15" s="28" t="s">
        <v>27</v>
      </c>
      <c r="O15" s="202" t="s">
        <v>5</v>
      </c>
      <c r="P15" s="202"/>
      <c r="R15" s="32"/>
    </row>
    <row r="16" spans="1:66" s="1" customFormat="1" ht="6.95" customHeight="1">
      <c r="B16" s="31"/>
      <c r="R16" s="32"/>
    </row>
    <row r="17" spans="2:18" s="1" customFormat="1" ht="14.45" customHeight="1">
      <c r="B17" s="31"/>
      <c r="D17" s="28" t="s">
        <v>30</v>
      </c>
      <c r="M17" s="28" t="s">
        <v>25</v>
      </c>
      <c r="O17" s="202" t="s">
        <v>5</v>
      </c>
      <c r="P17" s="202"/>
      <c r="R17" s="32"/>
    </row>
    <row r="18" spans="2:18" s="1" customFormat="1" ht="18" customHeight="1">
      <c r="B18" s="31"/>
      <c r="E18" s="26" t="s">
        <v>31</v>
      </c>
      <c r="M18" s="28" t="s">
        <v>27</v>
      </c>
      <c r="O18" s="202" t="s">
        <v>5</v>
      </c>
      <c r="P18" s="202"/>
      <c r="R18" s="32"/>
    </row>
    <row r="19" spans="2:18" s="1" customFormat="1" ht="6.95" customHeight="1">
      <c r="B19" s="31"/>
      <c r="R19" s="32"/>
    </row>
    <row r="20" spans="2:18" s="1" customFormat="1" ht="14.45" customHeight="1">
      <c r="B20" s="31"/>
      <c r="D20" s="28" t="s">
        <v>33</v>
      </c>
      <c r="M20" s="28" t="s">
        <v>25</v>
      </c>
      <c r="O20" s="202" t="str">
        <f>IF('Rekapitulácia stavby'!AN19="","",'Rekapitulácia stavby'!AN19)</f>
        <v/>
      </c>
      <c r="P20" s="202"/>
      <c r="R20" s="32"/>
    </row>
    <row r="21" spans="2:18" s="1" customFormat="1" ht="18" customHeight="1">
      <c r="B21" s="31"/>
      <c r="E21" s="26" t="str">
        <f>IF('Rekapitulácia stavby'!E20="","",'Rekapitulácia stavby'!E20)</f>
        <v xml:space="preserve"> </v>
      </c>
      <c r="M21" s="28" t="s">
        <v>27</v>
      </c>
      <c r="O21" s="202" t="str">
        <f>IF('Rekapitulácia stavby'!AN20="","",'Rekapitulácia stavby'!AN20)</f>
        <v/>
      </c>
      <c r="P21" s="202"/>
      <c r="R21" s="32"/>
    </row>
    <row r="22" spans="2:18" s="1" customFormat="1" ht="6.95" customHeight="1">
      <c r="B22" s="31"/>
      <c r="R22" s="32"/>
    </row>
    <row r="23" spans="2:18" s="1" customFormat="1" ht="14.45" customHeight="1">
      <c r="B23" s="31"/>
      <c r="D23" s="28" t="s">
        <v>35</v>
      </c>
      <c r="R23" s="32"/>
    </row>
    <row r="24" spans="2:18" s="1" customFormat="1" ht="16.5" customHeight="1">
      <c r="B24" s="31"/>
      <c r="E24" s="204" t="s">
        <v>5</v>
      </c>
      <c r="F24" s="204"/>
      <c r="G24" s="204"/>
      <c r="H24" s="204"/>
      <c r="I24" s="204"/>
      <c r="J24" s="204"/>
      <c r="K24" s="204"/>
      <c r="L24" s="204"/>
      <c r="R24" s="32"/>
    </row>
    <row r="25" spans="2:18" s="1" customFormat="1" ht="6.95" customHeight="1">
      <c r="B25" s="31"/>
      <c r="R25" s="32"/>
    </row>
    <row r="26" spans="2:18" s="1" customFormat="1" ht="6.95" customHeight="1">
      <c r="B26" s="3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R26" s="32"/>
    </row>
    <row r="27" spans="2:18" s="1" customFormat="1" ht="14.45" customHeight="1">
      <c r="B27" s="31"/>
      <c r="D27" s="95" t="s">
        <v>218</v>
      </c>
      <c r="M27" s="205">
        <f>N88</f>
        <v>0</v>
      </c>
      <c r="N27" s="205"/>
      <c r="O27" s="205"/>
      <c r="P27" s="205"/>
      <c r="R27" s="32"/>
    </row>
    <row r="28" spans="2:18" s="1" customFormat="1" ht="14.45" customHeight="1">
      <c r="B28" s="31"/>
      <c r="D28" s="30" t="s">
        <v>219</v>
      </c>
      <c r="M28" s="205">
        <f>N105</f>
        <v>0</v>
      </c>
      <c r="N28" s="205"/>
      <c r="O28" s="205"/>
      <c r="P28" s="205"/>
      <c r="R28" s="32"/>
    </row>
    <row r="29" spans="2:18" s="1" customFormat="1" ht="6.95" customHeight="1">
      <c r="B29" s="31"/>
      <c r="R29" s="32"/>
    </row>
    <row r="30" spans="2:18" s="1" customFormat="1" ht="25.35" customHeight="1">
      <c r="B30" s="31"/>
      <c r="D30" s="103" t="s">
        <v>38</v>
      </c>
      <c r="M30" s="237">
        <f>ROUND(M27+M28,2)</f>
        <v>0</v>
      </c>
      <c r="N30" s="225"/>
      <c r="O30" s="225"/>
      <c r="P30" s="225"/>
      <c r="R30" s="32"/>
    </row>
    <row r="31" spans="2:18" s="1" customFormat="1" ht="6.95" customHeight="1">
      <c r="B31" s="31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R31" s="32"/>
    </row>
    <row r="32" spans="2:18" s="1" customFormat="1" ht="14.45" customHeight="1">
      <c r="B32" s="31"/>
      <c r="D32" s="36" t="s">
        <v>39</v>
      </c>
      <c r="E32" s="36" t="s">
        <v>40</v>
      </c>
      <c r="F32" s="37">
        <v>0.2</v>
      </c>
      <c r="G32" s="104" t="s">
        <v>41</v>
      </c>
      <c r="H32" s="234">
        <f>ROUND((SUM(BE105:BE106)+SUM(BE124:BE206)), 2)</f>
        <v>0</v>
      </c>
      <c r="I32" s="225"/>
      <c r="J32" s="225"/>
      <c r="M32" s="234">
        <f>ROUND(ROUND((SUM(BE105:BE106)+SUM(BE124:BE206)), 2)*F32, 2)</f>
        <v>0</v>
      </c>
      <c r="N32" s="225"/>
      <c r="O32" s="225"/>
      <c r="P32" s="225"/>
      <c r="R32" s="32"/>
    </row>
    <row r="33" spans="2:18" s="1" customFormat="1" ht="14.45" customHeight="1">
      <c r="B33" s="31"/>
      <c r="E33" s="36" t="s">
        <v>42</v>
      </c>
      <c r="F33" s="37">
        <v>0.2</v>
      </c>
      <c r="G33" s="104" t="s">
        <v>41</v>
      </c>
      <c r="H33" s="234">
        <f>ROUND((SUM(BF105:BF106)+SUM(BF124:BF206)), 2)</f>
        <v>0</v>
      </c>
      <c r="I33" s="225"/>
      <c r="J33" s="225"/>
      <c r="M33" s="234">
        <f>ROUND(ROUND((SUM(BF105:BF106)+SUM(BF124:BF206)), 2)*F33, 2)</f>
        <v>0</v>
      </c>
      <c r="N33" s="225"/>
      <c r="O33" s="225"/>
      <c r="P33" s="225"/>
      <c r="R33" s="32"/>
    </row>
    <row r="34" spans="2:18" s="1" customFormat="1" ht="14.45" hidden="1" customHeight="1">
      <c r="B34" s="31"/>
      <c r="E34" s="36" t="s">
        <v>43</v>
      </c>
      <c r="F34" s="37">
        <v>0.2</v>
      </c>
      <c r="G34" s="104" t="s">
        <v>41</v>
      </c>
      <c r="H34" s="234">
        <f>ROUND((SUM(BG105:BG106)+SUM(BG124:BG206)), 2)</f>
        <v>0</v>
      </c>
      <c r="I34" s="225"/>
      <c r="J34" s="225"/>
      <c r="M34" s="234">
        <v>0</v>
      </c>
      <c r="N34" s="225"/>
      <c r="O34" s="225"/>
      <c r="P34" s="225"/>
      <c r="R34" s="32"/>
    </row>
    <row r="35" spans="2:18" s="1" customFormat="1" ht="14.45" hidden="1" customHeight="1">
      <c r="B35" s="31"/>
      <c r="E35" s="36" t="s">
        <v>44</v>
      </c>
      <c r="F35" s="37">
        <v>0.2</v>
      </c>
      <c r="G35" s="104" t="s">
        <v>41</v>
      </c>
      <c r="H35" s="234">
        <f>ROUND((SUM(BH105:BH106)+SUM(BH124:BH206)), 2)</f>
        <v>0</v>
      </c>
      <c r="I35" s="225"/>
      <c r="J35" s="225"/>
      <c r="M35" s="234">
        <v>0</v>
      </c>
      <c r="N35" s="225"/>
      <c r="O35" s="225"/>
      <c r="P35" s="225"/>
      <c r="R35" s="32"/>
    </row>
    <row r="36" spans="2:18" s="1" customFormat="1" ht="14.45" hidden="1" customHeight="1">
      <c r="B36" s="31"/>
      <c r="E36" s="36" t="s">
        <v>45</v>
      </c>
      <c r="F36" s="37">
        <v>0</v>
      </c>
      <c r="G36" s="104" t="s">
        <v>41</v>
      </c>
      <c r="H36" s="234">
        <f>ROUND((SUM(BI105:BI106)+SUM(BI124:BI206)), 2)</f>
        <v>0</v>
      </c>
      <c r="I36" s="225"/>
      <c r="J36" s="225"/>
      <c r="M36" s="234">
        <v>0</v>
      </c>
      <c r="N36" s="225"/>
      <c r="O36" s="225"/>
      <c r="P36" s="225"/>
      <c r="R36" s="32"/>
    </row>
    <row r="37" spans="2:18" s="1" customFormat="1" ht="6.95" customHeight="1">
      <c r="B37" s="31"/>
      <c r="R37" s="32"/>
    </row>
    <row r="38" spans="2:18" s="1" customFormat="1" ht="25.35" customHeight="1">
      <c r="B38" s="31"/>
      <c r="C38" s="102"/>
      <c r="D38" s="105" t="s">
        <v>46</v>
      </c>
      <c r="E38" s="67"/>
      <c r="F38" s="67"/>
      <c r="G38" s="106" t="s">
        <v>47</v>
      </c>
      <c r="H38" s="107" t="s">
        <v>48</v>
      </c>
      <c r="I38" s="67"/>
      <c r="J38" s="67"/>
      <c r="K38" s="67"/>
      <c r="L38" s="235">
        <f>SUM(M30:M36)</f>
        <v>0</v>
      </c>
      <c r="M38" s="235"/>
      <c r="N38" s="235"/>
      <c r="O38" s="235"/>
      <c r="P38" s="236"/>
      <c r="Q38" s="102"/>
      <c r="R38" s="32"/>
    </row>
    <row r="39" spans="2:18" s="1" customFormat="1" ht="14.45" customHeight="1">
      <c r="B39" s="31"/>
      <c r="R39" s="32"/>
    </row>
    <row r="40" spans="2:18" s="1" customFormat="1" ht="14.45" customHeight="1">
      <c r="B40" s="31"/>
      <c r="R40" s="32"/>
    </row>
    <row r="41" spans="2:18">
      <c r="B41" s="23"/>
      <c r="R41" s="24"/>
    </row>
    <row r="42" spans="2:18">
      <c r="B42" s="23"/>
      <c r="R42" s="24"/>
    </row>
    <row r="43" spans="2:18">
      <c r="B43" s="23"/>
      <c r="R43" s="24"/>
    </row>
    <row r="44" spans="2:18">
      <c r="B44" s="23"/>
      <c r="R44" s="24"/>
    </row>
    <row r="45" spans="2:18">
      <c r="B45" s="23"/>
      <c r="R45" s="24"/>
    </row>
    <row r="46" spans="2:18">
      <c r="B46" s="23"/>
      <c r="R46" s="24"/>
    </row>
    <row r="47" spans="2:18">
      <c r="B47" s="23"/>
      <c r="R47" s="24"/>
    </row>
    <row r="48" spans="2:18">
      <c r="B48" s="23"/>
      <c r="R48" s="24"/>
    </row>
    <row r="49" spans="2:18">
      <c r="B49" s="23"/>
      <c r="R49" s="24"/>
    </row>
    <row r="50" spans="2:18" s="1" customFormat="1" ht="15">
      <c r="B50" s="31"/>
      <c r="D50" s="44" t="s">
        <v>49</v>
      </c>
      <c r="E50" s="45"/>
      <c r="F50" s="45"/>
      <c r="G50" s="45"/>
      <c r="H50" s="46"/>
      <c r="J50" s="44" t="s">
        <v>50</v>
      </c>
      <c r="K50" s="45"/>
      <c r="L50" s="45"/>
      <c r="M50" s="45"/>
      <c r="N50" s="45"/>
      <c r="O50" s="45"/>
      <c r="P50" s="46"/>
      <c r="R50" s="32"/>
    </row>
    <row r="51" spans="2:18">
      <c r="B51" s="23"/>
      <c r="D51" s="47"/>
      <c r="H51" s="48"/>
      <c r="J51" s="47"/>
      <c r="P51" s="48"/>
      <c r="R51" s="24"/>
    </row>
    <row r="52" spans="2:18">
      <c r="B52" s="23"/>
      <c r="D52" s="47"/>
      <c r="H52" s="48"/>
      <c r="J52" s="47"/>
      <c r="P52" s="48"/>
      <c r="R52" s="24"/>
    </row>
    <row r="53" spans="2:18">
      <c r="B53" s="23"/>
      <c r="D53" s="47"/>
      <c r="H53" s="48"/>
      <c r="J53" s="47"/>
      <c r="P53" s="48"/>
      <c r="R53" s="24"/>
    </row>
    <row r="54" spans="2:18">
      <c r="B54" s="23"/>
      <c r="D54" s="47"/>
      <c r="H54" s="48"/>
      <c r="J54" s="47"/>
      <c r="P54" s="48"/>
      <c r="R54" s="24"/>
    </row>
    <row r="55" spans="2:18">
      <c r="B55" s="23"/>
      <c r="D55" s="47"/>
      <c r="H55" s="48"/>
      <c r="J55" s="47"/>
      <c r="P55" s="48"/>
      <c r="R55" s="24"/>
    </row>
    <row r="56" spans="2:18">
      <c r="B56" s="23"/>
      <c r="D56" s="47"/>
      <c r="H56" s="48"/>
      <c r="J56" s="47"/>
      <c r="P56" s="48"/>
      <c r="R56" s="24"/>
    </row>
    <row r="57" spans="2:18">
      <c r="B57" s="23"/>
      <c r="D57" s="47"/>
      <c r="H57" s="48"/>
      <c r="J57" s="47"/>
      <c r="P57" s="48"/>
      <c r="R57" s="24"/>
    </row>
    <row r="58" spans="2:18">
      <c r="B58" s="23"/>
      <c r="D58" s="47"/>
      <c r="H58" s="48"/>
      <c r="J58" s="47"/>
      <c r="P58" s="48"/>
      <c r="R58" s="24"/>
    </row>
    <row r="59" spans="2:18" s="1" customFormat="1" ht="15">
      <c r="B59" s="31"/>
      <c r="D59" s="49" t="s">
        <v>51</v>
      </c>
      <c r="E59" s="50"/>
      <c r="F59" s="50"/>
      <c r="G59" s="51" t="s">
        <v>52</v>
      </c>
      <c r="H59" s="52"/>
      <c r="J59" s="49" t="s">
        <v>51</v>
      </c>
      <c r="K59" s="50"/>
      <c r="L59" s="50"/>
      <c r="M59" s="50"/>
      <c r="N59" s="51" t="s">
        <v>52</v>
      </c>
      <c r="O59" s="50"/>
      <c r="P59" s="52"/>
      <c r="R59" s="32"/>
    </row>
    <row r="60" spans="2:18">
      <c r="B60" s="23"/>
      <c r="R60" s="24"/>
    </row>
    <row r="61" spans="2:18" s="1" customFormat="1" ht="15">
      <c r="B61" s="31"/>
      <c r="D61" s="44" t="s">
        <v>53</v>
      </c>
      <c r="E61" s="45"/>
      <c r="F61" s="45"/>
      <c r="G61" s="45"/>
      <c r="H61" s="46"/>
      <c r="J61" s="44" t="s">
        <v>54</v>
      </c>
      <c r="K61" s="45"/>
      <c r="L61" s="45"/>
      <c r="M61" s="45"/>
      <c r="N61" s="45"/>
      <c r="O61" s="45"/>
      <c r="P61" s="46"/>
      <c r="R61" s="32"/>
    </row>
    <row r="62" spans="2:18">
      <c r="B62" s="23"/>
      <c r="D62" s="47"/>
      <c r="H62" s="48"/>
      <c r="J62" s="47"/>
      <c r="P62" s="48"/>
      <c r="R62" s="24"/>
    </row>
    <row r="63" spans="2:18">
      <c r="B63" s="23"/>
      <c r="D63" s="47"/>
      <c r="H63" s="48"/>
      <c r="J63" s="47"/>
      <c r="P63" s="48"/>
      <c r="R63" s="24"/>
    </row>
    <row r="64" spans="2:18">
      <c r="B64" s="23"/>
      <c r="D64" s="47"/>
      <c r="H64" s="48"/>
      <c r="J64" s="47"/>
      <c r="P64" s="48"/>
      <c r="R64" s="24"/>
    </row>
    <row r="65" spans="2:18">
      <c r="B65" s="23"/>
      <c r="D65" s="47"/>
      <c r="H65" s="48"/>
      <c r="J65" s="47"/>
      <c r="P65" s="48"/>
      <c r="R65" s="24"/>
    </row>
    <row r="66" spans="2:18">
      <c r="B66" s="23"/>
      <c r="D66" s="47"/>
      <c r="H66" s="48"/>
      <c r="J66" s="47"/>
      <c r="P66" s="48"/>
      <c r="R66" s="24"/>
    </row>
    <row r="67" spans="2:18">
      <c r="B67" s="23"/>
      <c r="D67" s="47"/>
      <c r="H67" s="48"/>
      <c r="J67" s="47"/>
      <c r="P67" s="48"/>
      <c r="R67" s="24"/>
    </row>
    <row r="68" spans="2:18">
      <c r="B68" s="23"/>
      <c r="D68" s="47"/>
      <c r="H68" s="48"/>
      <c r="J68" s="47"/>
      <c r="P68" s="48"/>
      <c r="R68" s="24"/>
    </row>
    <row r="69" spans="2:18">
      <c r="B69" s="23"/>
      <c r="D69" s="47"/>
      <c r="H69" s="48"/>
      <c r="J69" s="47"/>
      <c r="P69" s="48"/>
      <c r="R69" s="24"/>
    </row>
    <row r="70" spans="2:18" s="1" customFormat="1" ht="15">
      <c r="B70" s="31"/>
      <c r="D70" s="49" t="s">
        <v>51</v>
      </c>
      <c r="E70" s="50"/>
      <c r="F70" s="50"/>
      <c r="G70" s="51" t="s">
        <v>52</v>
      </c>
      <c r="H70" s="52"/>
      <c r="J70" s="49" t="s">
        <v>51</v>
      </c>
      <c r="K70" s="50"/>
      <c r="L70" s="50"/>
      <c r="M70" s="50"/>
      <c r="N70" s="51" t="s">
        <v>52</v>
      </c>
      <c r="O70" s="50"/>
      <c r="P70" s="52"/>
      <c r="R70" s="32"/>
    </row>
    <row r="71" spans="2:18" s="1" customFormat="1" ht="14.4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  <row r="75" spans="2:18" s="1" customFormat="1" ht="6.9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/>
    </row>
    <row r="76" spans="2:18" s="1" customFormat="1" ht="36.950000000000003" customHeight="1">
      <c r="B76" s="31"/>
      <c r="C76" s="191" t="s">
        <v>220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2"/>
    </row>
    <row r="77" spans="2:18" s="1" customFormat="1" ht="6.95" customHeight="1">
      <c r="B77" s="31"/>
      <c r="R77" s="32"/>
    </row>
    <row r="78" spans="2:18" s="1" customFormat="1" ht="30" customHeight="1">
      <c r="B78" s="31"/>
      <c r="C78" s="28" t="s">
        <v>16</v>
      </c>
      <c r="F78" s="226" t="str">
        <f>F6</f>
        <v>Modernizácia pracovísk akútnej zdravotnej starostlivosti Gynekologicko - pôrodníckeho oddelenia v Nemocnici Krompachy</v>
      </c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R78" s="32"/>
    </row>
    <row r="79" spans="2:18" s="1" customFormat="1" ht="36.950000000000003" customHeight="1">
      <c r="B79" s="31"/>
      <c r="C79" s="62" t="s">
        <v>216</v>
      </c>
      <c r="F79" s="193" t="str">
        <f>F7</f>
        <v>03 - SO 01 Plynofikácia a plynová prípojka</v>
      </c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R79" s="32"/>
    </row>
    <row r="80" spans="2:18" s="1" customFormat="1" ht="6.95" customHeight="1">
      <c r="B80" s="31"/>
      <c r="R80" s="32"/>
    </row>
    <row r="81" spans="2:47" s="1" customFormat="1" ht="18" customHeight="1">
      <c r="B81" s="31"/>
      <c r="C81" s="28" t="s">
        <v>20</v>
      </c>
      <c r="F81" s="26" t="str">
        <f>F9</f>
        <v>Nemocnica Krompachy</v>
      </c>
      <c r="K81" s="28" t="s">
        <v>22</v>
      </c>
      <c r="M81" s="228" t="str">
        <f>IF(O9="","",O9)</f>
        <v>15. 5. 2018</v>
      </c>
      <c r="N81" s="228"/>
      <c r="O81" s="228"/>
      <c r="P81" s="228"/>
      <c r="R81" s="32"/>
    </row>
    <row r="82" spans="2:47" s="1" customFormat="1" ht="6.95" customHeight="1">
      <c r="B82" s="31"/>
      <c r="R82" s="32"/>
    </row>
    <row r="83" spans="2:47" s="1" customFormat="1" ht="15">
      <c r="B83" s="31"/>
      <c r="C83" s="28" t="s">
        <v>24</v>
      </c>
      <c r="F83" s="26" t="str">
        <f>E12</f>
        <v xml:space="preserve">Nemocnica Krompachy spol., s.r.o., </v>
      </c>
      <c r="K83" s="28" t="s">
        <v>30</v>
      </c>
      <c r="M83" s="202" t="str">
        <f>E18</f>
        <v>ODYSEA-PROJEKT s.r.o. Košice , Ing Komjáthy L.</v>
      </c>
      <c r="N83" s="202"/>
      <c r="O83" s="202"/>
      <c r="P83" s="202"/>
      <c r="Q83" s="202"/>
      <c r="R83" s="32"/>
    </row>
    <row r="84" spans="2:47" s="1" customFormat="1" ht="14.45" customHeight="1">
      <c r="B84" s="31"/>
      <c r="C84" s="28" t="s">
        <v>28</v>
      </c>
      <c r="F84" s="26" t="str">
        <f>IF(E15="","",E15)</f>
        <v>Výber</v>
      </c>
      <c r="K84" s="28" t="s">
        <v>33</v>
      </c>
      <c r="M84" s="202" t="str">
        <f>E21</f>
        <v xml:space="preserve"> </v>
      </c>
      <c r="N84" s="202"/>
      <c r="O84" s="202"/>
      <c r="P84" s="202"/>
      <c r="Q84" s="202"/>
      <c r="R84" s="32"/>
    </row>
    <row r="85" spans="2:47" s="1" customFormat="1" ht="10.35" customHeight="1">
      <c r="B85" s="31"/>
      <c r="R85" s="32"/>
    </row>
    <row r="86" spans="2:47" s="1" customFormat="1" ht="29.25" customHeight="1">
      <c r="B86" s="31"/>
      <c r="C86" s="232" t="s">
        <v>221</v>
      </c>
      <c r="D86" s="233"/>
      <c r="E86" s="233"/>
      <c r="F86" s="233"/>
      <c r="G86" s="233"/>
      <c r="H86" s="102"/>
      <c r="I86" s="102"/>
      <c r="J86" s="102"/>
      <c r="K86" s="102"/>
      <c r="L86" s="102"/>
      <c r="M86" s="102"/>
      <c r="N86" s="232" t="s">
        <v>222</v>
      </c>
      <c r="O86" s="233"/>
      <c r="P86" s="233"/>
      <c r="Q86" s="233"/>
      <c r="R86" s="32"/>
    </row>
    <row r="87" spans="2:47" s="1" customFormat="1" ht="10.35" customHeight="1">
      <c r="B87" s="31"/>
      <c r="R87" s="32"/>
    </row>
    <row r="88" spans="2:47" s="1" customFormat="1" ht="29.25" customHeight="1">
      <c r="B88" s="31"/>
      <c r="C88" s="108" t="s">
        <v>223</v>
      </c>
      <c r="N88" s="168">
        <f>N124</f>
        <v>0</v>
      </c>
      <c r="O88" s="223"/>
      <c r="P88" s="223"/>
      <c r="Q88" s="223"/>
      <c r="R88" s="32"/>
      <c r="AU88" s="19" t="s">
        <v>224</v>
      </c>
    </row>
    <row r="89" spans="2:47" s="7" customFormat="1" ht="24.95" customHeight="1">
      <c r="B89" s="109"/>
      <c r="D89" s="110" t="s">
        <v>225</v>
      </c>
      <c r="N89" s="218">
        <f>N125</f>
        <v>0</v>
      </c>
      <c r="O89" s="231"/>
      <c r="P89" s="231"/>
      <c r="Q89" s="231"/>
      <c r="R89" s="111"/>
    </row>
    <row r="90" spans="2:47" s="8" customFormat="1" ht="19.899999999999999" customHeight="1">
      <c r="B90" s="112"/>
      <c r="D90" s="113" t="s">
        <v>226</v>
      </c>
      <c r="N90" s="172">
        <f>N126</f>
        <v>0</v>
      </c>
      <c r="O90" s="173"/>
      <c r="P90" s="173"/>
      <c r="Q90" s="173"/>
      <c r="R90" s="114"/>
    </row>
    <row r="91" spans="2:47" s="8" customFormat="1" ht="19.899999999999999" customHeight="1">
      <c r="B91" s="112"/>
      <c r="D91" s="113" t="s">
        <v>229</v>
      </c>
      <c r="N91" s="172">
        <f>N138</f>
        <v>0</v>
      </c>
      <c r="O91" s="173"/>
      <c r="P91" s="173"/>
      <c r="Q91" s="173"/>
      <c r="R91" s="114"/>
    </row>
    <row r="92" spans="2:47" s="8" customFormat="1" ht="19.899999999999999" customHeight="1">
      <c r="B92" s="112"/>
      <c r="D92" s="113" t="s">
        <v>230</v>
      </c>
      <c r="N92" s="172">
        <f>N140</f>
        <v>0</v>
      </c>
      <c r="O92" s="173"/>
      <c r="P92" s="173"/>
      <c r="Q92" s="173"/>
      <c r="R92" s="114"/>
    </row>
    <row r="93" spans="2:47" s="8" customFormat="1" ht="19.899999999999999" customHeight="1">
      <c r="B93" s="112"/>
      <c r="D93" s="113" t="s">
        <v>1330</v>
      </c>
      <c r="N93" s="172">
        <f>N144</f>
        <v>0</v>
      </c>
      <c r="O93" s="173"/>
      <c r="P93" s="173"/>
      <c r="Q93" s="173"/>
      <c r="R93" s="114"/>
    </row>
    <row r="94" spans="2:47" s="8" customFormat="1" ht="19.899999999999999" customHeight="1">
      <c r="B94" s="112"/>
      <c r="D94" s="113" t="s">
        <v>233</v>
      </c>
      <c r="N94" s="172">
        <f>N153</f>
        <v>0</v>
      </c>
      <c r="O94" s="173"/>
      <c r="P94" s="173"/>
      <c r="Q94" s="173"/>
      <c r="R94" s="114"/>
    </row>
    <row r="95" spans="2:47" s="7" customFormat="1" ht="24.95" customHeight="1">
      <c r="B95" s="109"/>
      <c r="D95" s="110" t="s">
        <v>234</v>
      </c>
      <c r="N95" s="218">
        <f>N155</f>
        <v>0</v>
      </c>
      <c r="O95" s="231"/>
      <c r="P95" s="231"/>
      <c r="Q95" s="231"/>
      <c r="R95" s="111"/>
    </row>
    <row r="96" spans="2:47" s="8" customFormat="1" ht="19.899999999999999" customHeight="1">
      <c r="B96" s="112"/>
      <c r="D96" s="113" t="s">
        <v>247</v>
      </c>
      <c r="N96" s="172">
        <f>N156</f>
        <v>0</v>
      </c>
      <c r="O96" s="173"/>
      <c r="P96" s="173"/>
      <c r="Q96" s="173"/>
      <c r="R96" s="114"/>
    </row>
    <row r="97" spans="2:21" s="8" customFormat="1" ht="19.899999999999999" customHeight="1">
      <c r="B97" s="112"/>
      <c r="D97" s="113" t="s">
        <v>1793</v>
      </c>
      <c r="N97" s="172">
        <f>N159</f>
        <v>0</v>
      </c>
      <c r="O97" s="173"/>
      <c r="P97" s="173"/>
      <c r="Q97" s="173"/>
      <c r="R97" s="114"/>
    </row>
    <row r="98" spans="2:21" s="8" customFormat="1" ht="19.899999999999999" customHeight="1">
      <c r="B98" s="112"/>
      <c r="D98" s="113" t="s">
        <v>1794</v>
      </c>
      <c r="N98" s="172">
        <f>N177</f>
        <v>0</v>
      </c>
      <c r="O98" s="173"/>
      <c r="P98" s="173"/>
      <c r="Q98" s="173"/>
      <c r="R98" s="114"/>
    </row>
    <row r="99" spans="2:21" s="7" customFormat="1" ht="24.95" customHeight="1">
      <c r="B99" s="109"/>
      <c r="D99" s="110" t="s">
        <v>1795</v>
      </c>
      <c r="N99" s="218">
        <f>N182</f>
        <v>0</v>
      </c>
      <c r="O99" s="231"/>
      <c r="P99" s="231"/>
      <c r="Q99" s="231"/>
      <c r="R99" s="111"/>
    </row>
    <row r="100" spans="2:21" s="8" customFormat="1" ht="19.899999999999999" customHeight="1">
      <c r="B100" s="112"/>
      <c r="D100" s="113" t="s">
        <v>1796</v>
      </c>
      <c r="N100" s="172">
        <f>N183</f>
        <v>0</v>
      </c>
      <c r="O100" s="173"/>
      <c r="P100" s="173"/>
      <c r="Q100" s="173"/>
      <c r="R100" s="114"/>
    </row>
    <row r="101" spans="2:21" s="7" customFormat="1" ht="24.95" customHeight="1">
      <c r="B101" s="109"/>
      <c r="D101" s="110" t="s">
        <v>1797</v>
      </c>
      <c r="N101" s="218">
        <f>N200</f>
        <v>0</v>
      </c>
      <c r="O101" s="231"/>
      <c r="P101" s="231"/>
      <c r="Q101" s="231"/>
      <c r="R101" s="111"/>
    </row>
    <row r="102" spans="2:21" s="7" customFormat="1" ht="24.95" customHeight="1">
      <c r="B102" s="109"/>
      <c r="D102" s="110" t="s">
        <v>1798</v>
      </c>
      <c r="N102" s="218">
        <f>N204</f>
        <v>0</v>
      </c>
      <c r="O102" s="231"/>
      <c r="P102" s="231"/>
      <c r="Q102" s="231"/>
      <c r="R102" s="111"/>
    </row>
    <row r="103" spans="2:21" s="8" customFormat="1" ht="19.899999999999999" customHeight="1">
      <c r="B103" s="112"/>
      <c r="D103" s="113" t="s">
        <v>1799</v>
      </c>
      <c r="N103" s="172">
        <f>N205</f>
        <v>0</v>
      </c>
      <c r="O103" s="173"/>
      <c r="P103" s="173"/>
      <c r="Q103" s="173"/>
      <c r="R103" s="114"/>
    </row>
    <row r="104" spans="2:21" s="1" customFormat="1" ht="21.75" customHeight="1">
      <c r="B104" s="31"/>
      <c r="R104" s="32"/>
    </row>
    <row r="105" spans="2:21" s="1" customFormat="1" ht="29.25" customHeight="1">
      <c r="B105" s="31"/>
      <c r="C105" s="108" t="s">
        <v>252</v>
      </c>
      <c r="N105" s="223">
        <v>0</v>
      </c>
      <c r="O105" s="224"/>
      <c r="P105" s="224"/>
      <c r="Q105" s="224"/>
      <c r="R105" s="32"/>
      <c r="T105" s="115"/>
      <c r="U105" s="116" t="s">
        <v>39</v>
      </c>
    </row>
    <row r="106" spans="2:21" s="1" customFormat="1" ht="18" customHeight="1">
      <c r="B106" s="31"/>
      <c r="R106" s="32"/>
    </row>
    <row r="107" spans="2:21" s="1" customFormat="1" ht="29.25" customHeight="1">
      <c r="B107" s="31"/>
      <c r="C107" s="101" t="s">
        <v>209</v>
      </c>
      <c r="D107" s="102"/>
      <c r="E107" s="102"/>
      <c r="F107" s="102"/>
      <c r="G107" s="102"/>
      <c r="H107" s="102"/>
      <c r="I107" s="102"/>
      <c r="J107" s="102"/>
      <c r="K107" s="102"/>
      <c r="L107" s="169">
        <f>ROUND(SUM(N88+N105),2)</f>
        <v>0</v>
      </c>
      <c r="M107" s="169"/>
      <c r="N107" s="169"/>
      <c r="O107" s="169"/>
      <c r="P107" s="169"/>
      <c r="Q107" s="169"/>
      <c r="R107" s="32"/>
    </row>
    <row r="108" spans="2:21" s="1" customFormat="1" ht="6.95" customHeight="1"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5"/>
    </row>
    <row r="112" spans="2:21" s="1" customFormat="1" ht="6.95" customHeight="1"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13" spans="2:65" s="1" customFormat="1" ht="36.950000000000003" customHeight="1">
      <c r="B113" s="31"/>
      <c r="C113" s="191" t="s">
        <v>253</v>
      </c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32"/>
    </row>
    <row r="114" spans="2:65" s="1" customFormat="1" ht="6.95" customHeight="1">
      <c r="B114" s="31"/>
      <c r="R114" s="32"/>
    </row>
    <row r="115" spans="2:65" s="1" customFormat="1" ht="30" customHeight="1">
      <c r="B115" s="31"/>
      <c r="C115" s="28" t="s">
        <v>16</v>
      </c>
      <c r="F115" s="226" t="str">
        <f>F6</f>
        <v>Modernizácia pracovísk akútnej zdravotnej starostlivosti Gynekologicko - pôrodníckeho oddelenia v Nemocnici Krompachy</v>
      </c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R115" s="32"/>
    </row>
    <row r="116" spans="2:65" s="1" customFormat="1" ht="36.950000000000003" customHeight="1">
      <c r="B116" s="31"/>
      <c r="C116" s="62" t="s">
        <v>216</v>
      </c>
      <c r="F116" s="193" t="str">
        <f>F7</f>
        <v>03 - SO 01 Plynofikácia a plynová prípojka</v>
      </c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R116" s="32"/>
    </row>
    <row r="117" spans="2:65" s="1" customFormat="1" ht="6.95" customHeight="1">
      <c r="B117" s="31"/>
      <c r="R117" s="32"/>
    </row>
    <row r="118" spans="2:65" s="1" customFormat="1" ht="18" customHeight="1">
      <c r="B118" s="31"/>
      <c r="C118" s="28" t="s">
        <v>20</v>
      </c>
      <c r="F118" s="26" t="str">
        <f>F9</f>
        <v>Nemocnica Krompachy</v>
      </c>
      <c r="K118" s="28" t="s">
        <v>22</v>
      </c>
      <c r="M118" s="228" t="str">
        <f>IF(O9="","",O9)</f>
        <v>15. 5. 2018</v>
      </c>
      <c r="N118" s="228"/>
      <c r="O118" s="228"/>
      <c r="P118" s="228"/>
      <c r="R118" s="32"/>
    </row>
    <row r="119" spans="2:65" s="1" customFormat="1" ht="6.95" customHeight="1">
      <c r="B119" s="31"/>
      <c r="R119" s="32"/>
    </row>
    <row r="120" spans="2:65" s="1" customFormat="1" ht="15">
      <c r="B120" s="31"/>
      <c r="C120" s="28" t="s">
        <v>24</v>
      </c>
      <c r="F120" s="26" t="str">
        <f>E12</f>
        <v xml:space="preserve">Nemocnica Krompachy spol., s.r.o., </v>
      </c>
      <c r="K120" s="28" t="s">
        <v>30</v>
      </c>
      <c r="M120" s="202" t="str">
        <f>E18</f>
        <v>ODYSEA-PROJEKT s.r.o. Košice , Ing Komjáthy L.</v>
      </c>
      <c r="N120" s="202"/>
      <c r="O120" s="202"/>
      <c r="P120" s="202"/>
      <c r="Q120" s="202"/>
      <c r="R120" s="32"/>
    </row>
    <row r="121" spans="2:65" s="1" customFormat="1" ht="14.45" customHeight="1">
      <c r="B121" s="31"/>
      <c r="C121" s="28" t="s">
        <v>28</v>
      </c>
      <c r="F121" s="26" t="str">
        <f>IF(E15="","",E15)</f>
        <v>Výber</v>
      </c>
      <c r="K121" s="28" t="s">
        <v>33</v>
      </c>
      <c r="M121" s="202" t="str">
        <f>E21</f>
        <v xml:space="preserve"> </v>
      </c>
      <c r="N121" s="202"/>
      <c r="O121" s="202"/>
      <c r="P121" s="202"/>
      <c r="Q121" s="202"/>
      <c r="R121" s="32"/>
    </row>
    <row r="122" spans="2:65" s="1" customFormat="1" ht="10.35" customHeight="1">
      <c r="B122" s="31"/>
      <c r="R122" s="32"/>
    </row>
    <row r="123" spans="2:65" s="9" customFormat="1" ht="29.25" customHeight="1">
      <c r="B123" s="117"/>
      <c r="C123" s="118" t="s">
        <v>254</v>
      </c>
      <c r="D123" s="119" t="s">
        <v>255</v>
      </c>
      <c r="E123" s="119" t="s">
        <v>57</v>
      </c>
      <c r="F123" s="229" t="s">
        <v>256</v>
      </c>
      <c r="G123" s="229"/>
      <c r="H123" s="229"/>
      <c r="I123" s="229"/>
      <c r="J123" s="119" t="s">
        <v>257</v>
      </c>
      <c r="K123" s="119" t="s">
        <v>258</v>
      </c>
      <c r="L123" s="229" t="s">
        <v>259</v>
      </c>
      <c r="M123" s="229"/>
      <c r="N123" s="229" t="s">
        <v>222</v>
      </c>
      <c r="O123" s="229"/>
      <c r="P123" s="229"/>
      <c r="Q123" s="230"/>
      <c r="R123" s="120"/>
      <c r="T123" s="68" t="s">
        <v>260</v>
      </c>
      <c r="U123" s="69" t="s">
        <v>39</v>
      </c>
      <c r="V123" s="69" t="s">
        <v>261</v>
      </c>
      <c r="W123" s="69" t="s">
        <v>262</v>
      </c>
      <c r="X123" s="69" t="s">
        <v>263</v>
      </c>
      <c r="Y123" s="69" t="s">
        <v>264</v>
      </c>
      <c r="Z123" s="69" t="s">
        <v>265</v>
      </c>
      <c r="AA123" s="70" t="s">
        <v>266</v>
      </c>
    </row>
    <row r="124" spans="2:65" s="1" customFormat="1" ht="29.25" customHeight="1">
      <c r="B124" s="31"/>
      <c r="C124" s="72" t="s">
        <v>218</v>
      </c>
      <c r="N124" s="215">
        <f>BK124</f>
        <v>0</v>
      </c>
      <c r="O124" s="216"/>
      <c r="P124" s="216"/>
      <c r="Q124" s="216"/>
      <c r="R124" s="32"/>
      <c r="T124" s="71"/>
      <c r="U124" s="45"/>
      <c r="V124" s="45"/>
      <c r="W124" s="121">
        <f>W125+W155+W182+W200+W204</f>
        <v>0</v>
      </c>
      <c r="X124" s="45"/>
      <c r="Y124" s="121">
        <f>Y125+Y155+Y182+Y200+Y204</f>
        <v>13.738210000000002</v>
      </c>
      <c r="Z124" s="45"/>
      <c r="AA124" s="122">
        <f>AA125+AA155+AA182+AA200+AA204</f>
        <v>0</v>
      </c>
      <c r="AT124" s="19" t="s">
        <v>74</v>
      </c>
      <c r="AU124" s="19" t="s">
        <v>224</v>
      </c>
      <c r="BK124" s="123">
        <f>BK125+BK155+BK182+BK200+BK204</f>
        <v>0</v>
      </c>
    </row>
    <row r="125" spans="2:65" s="10" customFormat="1" ht="37.35" customHeight="1">
      <c r="B125" s="124"/>
      <c r="D125" s="125" t="s">
        <v>225</v>
      </c>
      <c r="E125" s="125"/>
      <c r="F125" s="125"/>
      <c r="G125" s="125"/>
      <c r="H125" s="125"/>
      <c r="I125" s="125"/>
      <c r="J125" s="125"/>
      <c r="K125" s="125"/>
      <c r="L125" s="125"/>
      <c r="M125" s="125"/>
      <c r="N125" s="217">
        <f>BK125</f>
        <v>0</v>
      </c>
      <c r="O125" s="218"/>
      <c r="P125" s="218"/>
      <c r="Q125" s="218"/>
      <c r="R125" s="126"/>
      <c r="T125" s="127"/>
      <c r="W125" s="128">
        <f>W126+W138+W140+W144+W153</f>
        <v>0</v>
      </c>
      <c r="Y125" s="128">
        <f>Y126+Y138+Y140+Y144+Y153</f>
        <v>13.522040000000002</v>
      </c>
      <c r="AA125" s="129">
        <f>AA126+AA138+AA140+AA144+AA153</f>
        <v>0</v>
      </c>
      <c r="AR125" s="130" t="s">
        <v>83</v>
      </c>
      <c r="AT125" s="131" t="s">
        <v>74</v>
      </c>
      <c r="AU125" s="131" t="s">
        <v>75</v>
      </c>
      <c r="AY125" s="130" t="s">
        <v>267</v>
      </c>
      <c r="BK125" s="132">
        <f>BK126+BK138+BK140+BK144+BK153</f>
        <v>0</v>
      </c>
    </row>
    <row r="126" spans="2:65" s="10" customFormat="1" ht="19.899999999999999" customHeight="1">
      <c r="B126" s="124"/>
      <c r="D126" s="133" t="s">
        <v>226</v>
      </c>
      <c r="E126" s="133"/>
      <c r="F126" s="133"/>
      <c r="G126" s="133"/>
      <c r="H126" s="133"/>
      <c r="I126" s="133"/>
      <c r="J126" s="133"/>
      <c r="K126" s="133"/>
      <c r="L126" s="133"/>
      <c r="M126" s="133"/>
      <c r="N126" s="212">
        <f>BK126</f>
        <v>0</v>
      </c>
      <c r="O126" s="213"/>
      <c r="P126" s="213"/>
      <c r="Q126" s="213"/>
      <c r="R126" s="126"/>
      <c r="T126" s="127"/>
      <c r="W126" s="128">
        <f>SUM(W127:W137)</f>
        <v>0</v>
      </c>
      <c r="Y126" s="128">
        <f>SUM(Y127:Y137)</f>
        <v>3.0000000000000001E-5</v>
      </c>
      <c r="AA126" s="129">
        <f>SUM(AA127:AA137)</f>
        <v>0</v>
      </c>
      <c r="AR126" s="130" t="s">
        <v>83</v>
      </c>
      <c r="AT126" s="131" t="s">
        <v>74</v>
      </c>
      <c r="AU126" s="131" t="s">
        <v>83</v>
      </c>
      <c r="AY126" s="130" t="s">
        <v>267</v>
      </c>
      <c r="BK126" s="132">
        <f>SUM(BK127:BK137)</f>
        <v>0</v>
      </c>
    </row>
    <row r="127" spans="2:65" s="1" customFormat="1" ht="38.25" customHeight="1">
      <c r="B127" s="134"/>
      <c r="C127" s="135" t="s">
        <v>83</v>
      </c>
      <c r="D127" s="135" t="s">
        <v>268</v>
      </c>
      <c r="E127" s="136" t="s">
        <v>1800</v>
      </c>
      <c r="F127" s="219" t="s">
        <v>1801</v>
      </c>
      <c r="G127" s="219"/>
      <c r="H127" s="219"/>
      <c r="I127" s="219"/>
      <c r="J127" s="137" t="s">
        <v>271</v>
      </c>
      <c r="K127" s="138">
        <v>2</v>
      </c>
      <c r="L127" s="220"/>
      <c r="M127" s="220"/>
      <c r="N127" s="220">
        <f t="shared" ref="N127:N137" si="0">ROUND(L127*K127,2)</f>
        <v>0</v>
      </c>
      <c r="O127" s="220"/>
      <c r="P127" s="220"/>
      <c r="Q127" s="220"/>
      <c r="R127" s="139"/>
      <c r="T127" s="140" t="s">
        <v>5</v>
      </c>
      <c r="U127" s="38" t="s">
        <v>42</v>
      </c>
      <c r="V127" s="141">
        <v>0</v>
      </c>
      <c r="W127" s="141">
        <f t="shared" ref="W127:W137" si="1">V127*K127</f>
        <v>0</v>
      </c>
      <c r="X127" s="141">
        <v>0</v>
      </c>
      <c r="Y127" s="141">
        <f t="shared" ref="Y127:Y137" si="2">X127*K127</f>
        <v>0</v>
      </c>
      <c r="Z127" s="141">
        <v>0</v>
      </c>
      <c r="AA127" s="142">
        <f t="shared" ref="AA127:AA137" si="3">Z127*K127</f>
        <v>0</v>
      </c>
      <c r="AR127" s="19" t="s">
        <v>272</v>
      </c>
      <c r="AT127" s="19" t="s">
        <v>268</v>
      </c>
      <c r="AU127" s="19" t="s">
        <v>102</v>
      </c>
      <c r="AY127" s="19" t="s">
        <v>267</v>
      </c>
      <c r="BE127" s="143">
        <f t="shared" ref="BE127:BE137" si="4">IF(U127="základná",N127,0)</f>
        <v>0</v>
      </c>
      <c r="BF127" s="143">
        <f t="shared" ref="BF127:BF137" si="5">IF(U127="znížená",N127,0)</f>
        <v>0</v>
      </c>
      <c r="BG127" s="143">
        <f t="shared" ref="BG127:BG137" si="6">IF(U127="zákl. prenesená",N127,0)</f>
        <v>0</v>
      </c>
      <c r="BH127" s="143">
        <f t="shared" ref="BH127:BH137" si="7">IF(U127="zníž. prenesená",N127,0)</f>
        <v>0</v>
      </c>
      <c r="BI127" s="143">
        <f t="shared" ref="BI127:BI137" si="8">IF(U127="nulová",N127,0)</f>
        <v>0</v>
      </c>
      <c r="BJ127" s="19" t="s">
        <v>102</v>
      </c>
      <c r="BK127" s="143">
        <f t="shared" ref="BK127:BK137" si="9">ROUND(L127*K127,2)</f>
        <v>0</v>
      </c>
      <c r="BL127" s="19" t="s">
        <v>272</v>
      </c>
      <c r="BM127" s="19" t="s">
        <v>102</v>
      </c>
    </row>
    <row r="128" spans="2:65" s="1" customFormat="1" ht="38.25" customHeight="1">
      <c r="B128" s="134"/>
      <c r="C128" s="135" t="s">
        <v>102</v>
      </c>
      <c r="D128" s="135" t="s">
        <v>268</v>
      </c>
      <c r="E128" s="136" t="s">
        <v>1802</v>
      </c>
      <c r="F128" s="219" t="s">
        <v>1803</v>
      </c>
      <c r="G128" s="219"/>
      <c r="H128" s="219"/>
      <c r="I128" s="219"/>
      <c r="J128" s="137" t="s">
        <v>271</v>
      </c>
      <c r="K128" s="138">
        <v>2</v>
      </c>
      <c r="L128" s="220"/>
      <c r="M128" s="220"/>
      <c r="N128" s="220">
        <f t="shared" si="0"/>
        <v>0</v>
      </c>
      <c r="O128" s="220"/>
      <c r="P128" s="220"/>
      <c r="Q128" s="220"/>
      <c r="R128" s="139"/>
      <c r="T128" s="140" t="s">
        <v>5</v>
      </c>
      <c r="U128" s="38" t="s">
        <v>42</v>
      </c>
      <c r="V128" s="141">
        <v>0</v>
      </c>
      <c r="W128" s="141">
        <f t="shared" si="1"/>
        <v>0</v>
      </c>
      <c r="X128" s="141">
        <v>0</v>
      </c>
      <c r="Y128" s="141">
        <f t="shared" si="2"/>
        <v>0</v>
      </c>
      <c r="Z128" s="141">
        <v>0</v>
      </c>
      <c r="AA128" s="142">
        <f t="shared" si="3"/>
        <v>0</v>
      </c>
      <c r="AR128" s="19" t="s">
        <v>272</v>
      </c>
      <c r="AT128" s="19" t="s">
        <v>268</v>
      </c>
      <c r="AU128" s="19" t="s">
        <v>102</v>
      </c>
      <c r="AY128" s="19" t="s">
        <v>267</v>
      </c>
      <c r="BE128" s="143">
        <f t="shared" si="4"/>
        <v>0</v>
      </c>
      <c r="BF128" s="143">
        <f t="shared" si="5"/>
        <v>0</v>
      </c>
      <c r="BG128" s="143">
        <f t="shared" si="6"/>
        <v>0</v>
      </c>
      <c r="BH128" s="143">
        <f t="shared" si="7"/>
        <v>0</v>
      </c>
      <c r="BI128" s="143">
        <f t="shared" si="8"/>
        <v>0</v>
      </c>
      <c r="BJ128" s="19" t="s">
        <v>102</v>
      </c>
      <c r="BK128" s="143">
        <f t="shared" si="9"/>
        <v>0</v>
      </c>
      <c r="BL128" s="19" t="s">
        <v>272</v>
      </c>
      <c r="BM128" s="19" t="s">
        <v>272</v>
      </c>
    </row>
    <row r="129" spans="2:65" s="1" customFormat="1" ht="38.25" customHeight="1">
      <c r="B129" s="134"/>
      <c r="C129" s="135" t="s">
        <v>277</v>
      </c>
      <c r="D129" s="135" t="s">
        <v>268</v>
      </c>
      <c r="E129" s="136" t="s">
        <v>1804</v>
      </c>
      <c r="F129" s="219" t="s">
        <v>1805</v>
      </c>
      <c r="G129" s="219"/>
      <c r="H129" s="219"/>
      <c r="I129" s="219"/>
      <c r="J129" s="137" t="s">
        <v>271</v>
      </c>
      <c r="K129" s="138">
        <v>2</v>
      </c>
      <c r="L129" s="220"/>
      <c r="M129" s="220"/>
      <c r="N129" s="220">
        <f t="shared" si="0"/>
        <v>0</v>
      </c>
      <c r="O129" s="220"/>
      <c r="P129" s="220"/>
      <c r="Q129" s="220"/>
      <c r="R129" s="139"/>
      <c r="T129" s="140" t="s">
        <v>5</v>
      </c>
      <c r="U129" s="38" t="s">
        <v>42</v>
      </c>
      <c r="V129" s="141">
        <v>0</v>
      </c>
      <c r="W129" s="141">
        <f t="shared" si="1"/>
        <v>0</v>
      </c>
      <c r="X129" s="141">
        <v>1.5E-5</v>
      </c>
      <c r="Y129" s="141">
        <f t="shared" si="2"/>
        <v>3.0000000000000001E-5</v>
      </c>
      <c r="Z129" s="141">
        <v>0</v>
      </c>
      <c r="AA129" s="142">
        <f t="shared" si="3"/>
        <v>0</v>
      </c>
      <c r="AR129" s="19" t="s">
        <v>272</v>
      </c>
      <c r="AT129" s="19" t="s">
        <v>268</v>
      </c>
      <c r="AU129" s="19" t="s">
        <v>102</v>
      </c>
      <c r="AY129" s="19" t="s">
        <v>267</v>
      </c>
      <c r="BE129" s="143">
        <f t="shared" si="4"/>
        <v>0</v>
      </c>
      <c r="BF129" s="143">
        <f t="shared" si="5"/>
        <v>0</v>
      </c>
      <c r="BG129" s="143">
        <f t="shared" si="6"/>
        <v>0</v>
      </c>
      <c r="BH129" s="143">
        <f t="shared" si="7"/>
        <v>0</v>
      </c>
      <c r="BI129" s="143">
        <f t="shared" si="8"/>
        <v>0</v>
      </c>
      <c r="BJ129" s="19" t="s">
        <v>102</v>
      </c>
      <c r="BK129" s="143">
        <f t="shared" si="9"/>
        <v>0</v>
      </c>
      <c r="BL129" s="19" t="s">
        <v>272</v>
      </c>
      <c r="BM129" s="19" t="s">
        <v>289</v>
      </c>
    </row>
    <row r="130" spans="2:65" s="1" customFormat="1" ht="25.5" customHeight="1">
      <c r="B130" s="134"/>
      <c r="C130" s="135" t="s">
        <v>272</v>
      </c>
      <c r="D130" s="135" t="s">
        <v>268</v>
      </c>
      <c r="E130" s="136" t="s">
        <v>1336</v>
      </c>
      <c r="F130" s="219" t="s">
        <v>1337</v>
      </c>
      <c r="G130" s="219"/>
      <c r="H130" s="219"/>
      <c r="I130" s="219"/>
      <c r="J130" s="137" t="s">
        <v>280</v>
      </c>
      <c r="K130" s="138">
        <v>41</v>
      </c>
      <c r="L130" s="220"/>
      <c r="M130" s="220"/>
      <c r="N130" s="220">
        <f t="shared" si="0"/>
        <v>0</v>
      </c>
      <c r="O130" s="220"/>
      <c r="P130" s="220"/>
      <c r="Q130" s="220"/>
      <c r="R130" s="139"/>
      <c r="T130" s="140" t="s">
        <v>5</v>
      </c>
      <c r="U130" s="38" t="s">
        <v>42</v>
      </c>
      <c r="V130" s="141">
        <v>0</v>
      </c>
      <c r="W130" s="141">
        <f t="shared" si="1"/>
        <v>0</v>
      </c>
      <c r="X130" s="141">
        <v>0</v>
      </c>
      <c r="Y130" s="141">
        <f t="shared" si="2"/>
        <v>0</v>
      </c>
      <c r="Z130" s="141">
        <v>0</v>
      </c>
      <c r="AA130" s="142">
        <f t="shared" si="3"/>
        <v>0</v>
      </c>
      <c r="AR130" s="19" t="s">
        <v>272</v>
      </c>
      <c r="AT130" s="19" t="s">
        <v>268</v>
      </c>
      <c r="AU130" s="19" t="s">
        <v>102</v>
      </c>
      <c r="AY130" s="19" t="s">
        <v>267</v>
      </c>
      <c r="BE130" s="143">
        <f t="shared" si="4"/>
        <v>0</v>
      </c>
      <c r="BF130" s="143">
        <f t="shared" si="5"/>
        <v>0</v>
      </c>
      <c r="BG130" s="143">
        <f t="shared" si="6"/>
        <v>0</v>
      </c>
      <c r="BH130" s="143">
        <f t="shared" si="7"/>
        <v>0</v>
      </c>
      <c r="BI130" s="143">
        <f t="shared" si="8"/>
        <v>0</v>
      </c>
      <c r="BJ130" s="19" t="s">
        <v>102</v>
      </c>
      <c r="BK130" s="143">
        <f t="shared" si="9"/>
        <v>0</v>
      </c>
      <c r="BL130" s="19" t="s">
        <v>272</v>
      </c>
      <c r="BM130" s="19" t="s">
        <v>297</v>
      </c>
    </row>
    <row r="131" spans="2:65" s="1" customFormat="1" ht="51" customHeight="1">
      <c r="B131" s="134"/>
      <c r="C131" s="135" t="s">
        <v>285</v>
      </c>
      <c r="D131" s="135" t="s">
        <v>268</v>
      </c>
      <c r="E131" s="136" t="s">
        <v>1338</v>
      </c>
      <c r="F131" s="219" t="s">
        <v>1339</v>
      </c>
      <c r="G131" s="219"/>
      <c r="H131" s="219"/>
      <c r="I131" s="219"/>
      <c r="J131" s="137" t="s">
        <v>280</v>
      </c>
      <c r="K131" s="138">
        <v>41</v>
      </c>
      <c r="L131" s="220"/>
      <c r="M131" s="220"/>
      <c r="N131" s="220">
        <f t="shared" si="0"/>
        <v>0</v>
      </c>
      <c r="O131" s="220"/>
      <c r="P131" s="220"/>
      <c r="Q131" s="220"/>
      <c r="R131" s="139"/>
      <c r="T131" s="140" t="s">
        <v>5</v>
      </c>
      <c r="U131" s="38" t="s">
        <v>42</v>
      </c>
      <c r="V131" s="141">
        <v>0</v>
      </c>
      <c r="W131" s="141">
        <f t="shared" si="1"/>
        <v>0</v>
      </c>
      <c r="X131" s="141">
        <v>0</v>
      </c>
      <c r="Y131" s="141">
        <f t="shared" si="2"/>
        <v>0</v>
      </c>
      <c r="Z131" s="141">
        <v>0</v>
      </c>
      <c r="AA131" s="142">
        <f t="shared" si="3"/>
        <v>0</v>
      </c>
      <c r="AR131" s="19" t="s">
        <v>272</v>
      </c>
      <c r="AT131" s="19" t="s">
        <v>268</v>
      </c>
      <c r="AU131" s="19" t="s">
        <v>102</v>
      </c>
      <c r="AY131" s="19" t="s">
        <v>267</v>
      </c>
      <c r="BE131" s="143">
        <f t="shared" si="4"/>
        <v>0</v>
      </c>
      <c r="BF131" s="143">
        <f t="shared" si="5"/>
        <v>0</v>
      </c>
      <c r="BG131" s="143">
        <f t="shared" si="6"/>
        <v>0</v>
      </c>
      <c r="BH131" s="143">
        <f t="shared" si="7"/>
        <v>0</v>
      </c>
      <c r="BI131" s="143">
        <f t="shared" si="8"/>
        <v>0</v>
      </c>
      <c r="BJ131" s="19" t="s">
        <v>102</v>
      </c>
      <c r="BK131" s="143">
        <f t="shared" si="9"/>
        <v>0</v>
      </c>
      <c r="BL131" s="19" t="s">
        <v>272</v>
      </c>
      <c r="BM131" s="19" t="s">
        <v>306</v>
      </c>
    </row>
    <row r="132" spans="2:65" s="1" customFormat="1" ht="25.5" customHeight="1">
      <c r="B132" s="134"/>
      <c r="C132" s="135" t="s">
        <v>289</v>
      </c>
      <c r="D132" s="135" t="s">
        <v>268</v>
      </c>
      <c r="E132" s="136" t="s">
        <v>1344</v>
      </c>
      <c r="F132" s="219" t="s">
        <v>1806</v>
      </c>
      <c r="G132" s="219"/>
      <c r="H132" s="219"/>
      <c r="I132" s="219"/>
      <c r="J132" s="137" t="s">
        <v>280</v>
      </c>
      <c r="K132" s="138">
        <v>41</v>
      </c>
      <c r="L132" s="220"/>
      <c r="M132" s="220"/>
      <c r="N132" s="220">
        <f t="shared" si="0"/>
        <v>0</v>
      </c>
      <c r="O132" s="220"/>
      <c r="P132" s="220"/>
      <c r="Q132" s="220"/>
      <c r="R132" s="139"/>
      <c r="T132" s="140" t="s">
        <v>5</v>
      </c>
      <c r="U132" s="38" t="s">
        <v>42</v>
      </c>
      <c r="V132" s="141">
        <v>0</v>
      </c>
      <c r="W132" s="141">
        <f t="shared" si="1"/>
        <v>0</v>
      </c>
      <c r="X132" s="141">
        <v>0</v>
      </c>
      <c r="Y132" s="141">
        <f t="shared" si="2"/>
        <v>0</v>
      </c>
      <c r="Z132" s="141">
        <v>0</v>
      </c>
      <c r="AA132" s="142">
        <f t="shared" si="3"/>
        <v>0</v>
      </c>
      <c r="AR132" s="19" t="s">
        <v>272</v>
      </c>
      <c r="AT132" s="19" t="s">
        <v>268</v>
      </c>
      <c r="AU132" s="19" t="s">
        <v>102</v>
      </c>
      <c r="AY132" s="19" t="s">
        <v>267</v>
      </c>
      <c r="BE132" s="143">
        <f t="shared" si="4"/>
        <v>0</v>
      </c>
      <c r="BF132" s="143">
        <f t="shared" si="5"/>
        <v>0</v>
      </c>
      <c r="BG132" s="143">
        <f t="shared" si="6"/>
        <v>0</v>
      </c>
      <c r="BH132" s="143">
        <f t="shared" si="7"/>
        <v>0</v>
      </c>
      <c r="BI132" s="143">
        <f t="shared" si="8"/>
        <v>0</v>
      </c>
      <c r="BJ132" s="19" t="s">
        <v>102</v>
      </c>
      <c r="BK132" s="143">
        <f t="shared" si="9"/>
        <v>0</v>
      </c>
      <c r="BL132" s="19" t="s">
        <v>272</v>
      </c>
      <c r="BM132" s="19" t="s">
        <v>314</v>
      </c>
    </row>
    <row r="133" spans="2:65" s="1" customFormat="1" ht="25.5" customHeight="1">
      <c r="B133" s="134"/>
      <c r="C133" s="135" t="s">
        <v>293</v>
      </c>
      <c r="D133" s="135" t="s">
        <v>268</v>
      </c>
      <c r="E133" s="136" t="s">
        <v>1346</v>
      </c>
      <c r="F133" s="219" t="s">
        <v>1347</v>
      </c>
      <c r="G133" s="219"/>
      <c r="H133" s="219"/>
      <c r="I133" s="219"/>
      <c r="J133" s="137" t="s">
        <v>280</v>
      </c>
      <c r="K133" s="138">
        <v>41</v>
      </c>
      <c r="L133" s="220"/>
      <c r="M133" s="220"/>
      <c r="N133" s="220">
        <f t="shared" si="0"/>
        <v>0</v>
      </c>
      <c r="O133" s="220"/>
      <c r="P133" s="220"/>
      <c r="Q133" s="220"/>
      <c r="R133" s="139"/>
      <c r="T133" s="140" t="s">
        <v>5</v>
      </c>
      <c r="U133" s="38" t="s">
        <v>42</v>
      </c>
      <c r="V133" s="141">
        <v>0</v>
      </c>
      <c r="W133" s="141">
        <f t="shared" si="1"/>
        <v>0</v>
      </c>
      <c r="X133" s="141">
        <v>0</v>
      </c>
      <c r="Y133" s="141">
        <f t="shared" si="2"/>
        <v>0</v>
      </c>
      <c r="Z133" s="141">
        <v>0</v>
      </c>
      <c r="AA133" s="142">
        <f t="shared" si="3"/>
        <v>0</v>
      </c>
      <c r="AR133" s="19" t="s">
        <v>272</v>
      </c>
      <c r="AT133" s="19" t="s">
        <v>268</v>
      </c>
      <c r="AU133" s="19" t="s">
        <v>102</v>
      </c>
      <c r="AY133" s="19" t="s">
        <v>267</v>
      </c>
      <c r="BE133" s="143">
        <f t="shared" si="4"/>
        <v>0</v>
      </c>
      <c r="BF133" s="143">
        <f t="shared" si="5"/>
        <v>0</v>
      </c>
      <c r="BG133" s="143">
        <f t="shared" si="6"/>
        <v>0</v>
      </c>
      <c r="BH133" s="143">
        <f t="shared" si="7"/>
        <v>0</v>
      </c>
      <c r="BI133" s="143">
        <f t="shared" si="8"/>
        <v>0</v>
      </c>
      <c r="BJ133" s="19" t="s">
        <v>102</v>
      </c>
      <c r="BK133" s="143">
        <f t="shared" si="9"/>
        <v>0</v>
      </c>
      <c r="BL133" s="19" t="s">
        <v>272</v>
      </c>
      <c r="BM133" s="19" t="s">
        <v>324</v>
      </c>
    </row>
    <row r="134" spans="2:65" s="1" customFormat="1" ht="25.5" customHeight="1">
      <c r="B134" s="134"/>
      <c r="C134" s="135" t="s">
        <v>297</v>
      </c>
      <c r="D134" s="135" t="s">
        <v>268</v>
      </c>
      <c r="E134" s="136" t="s">
        <v>298</v>
      </c>
      <c r="F134" s="219" t="s">
        <v>299</v>
      </c>
      <c r="G134" s="219"/>
      <c r="H134" s="219"/>
      <c r="I134" s="219"/>
      <c r="J134" s="137" t="s">
        <v>280</v>
      </c>
      <c r="K134" s="138">
        <v>41</v>
      </c>
      <c r="L134" s="220"/>
      <c r="M134" s="220"/>
      <c r="N134" s="220">
        <f t="shared" si="0"/>
        <v>0</v>
      </c>
      <c r="O134" s="220"/>
      <c r="P134" s="220"/>
      <c r="Q134" s="220"/>
      <c r="R134" s="139"/>
      <c r="T134" s="140" t="s">
        <v>5</v>
      </c>
      <c r="U134" s="38" t="s">
        <v>42</v>
      </c>
      <c r="V134" s="141">
        <v>0</v>
      </c>
      <c r="W134" s="141">
        <f t="shared" si="1"/>
        <v>0</v>
      </c>
      <c r="X134" s="141">
        <v>0</v>
      </c>
      <c r="Y134" s="141">
        <f t="shared" si="2"/>
        <v>0</v>
      </c>
      <c r="Z134" s="141">
        <v>0</v>
      </c>
      <c r="AA134" s="142">
        <f t="shared" si="3"/>
        <v>0</v>
      </c>
      <c r="AR134" s="19" t="s">
        <v>272</v>
      </c>
      <c r="AT134" s="19" t="s">
        <v>268</v>
      </c>
      <c r="AU134" s="19" t="s">
        <v>102</v>
      </c>
      <c r="AY134" s="19" t="s">
        <v>267</v>
      </c>
      <c r="BE134" s="143">
        <f t="shared" si="4"/>
        <v>0</v>
      </c>
      <c r="BF134" s="143">
        <f t="shared" si="5"/>
        <v>0</v>
      </c>
      <c r="BG134" s="143">
        <f t="shared" si="6"/>
        <v>0</v>
      </c>
      <c r="BH134" s="143">
        <f t="shared" si="7"/>
        <v>0</v>
      </c>
      <c r="BI134" s="143">
        <f t="shared" si="8"/>
        <v>0</v>
      </c>
      <c r="BJ134" s="19" t="s">
        <v>102</v>
      </c>
      <c r="BK134" s="143">
        <f t="shared" si="9"/>
        <v>0</v>
      </c>
      <c r="BL134" s="19" t="s">
        <v>272</v>
      </c>
      <c r="BM134" s="19" t="s">
        <v>331</v>
      </c>
    </row>
    <row r="135" spans="2:65" s="1" customFormat="1" ht="38.25" customHeight="1">
      <c r="B135" s="134"/>
      <c r="C135" s="135" t="s">
        <v>301</v>
      </c>
      <c r="D135" s="135" t="s">
        <v>268</v>
      </c>
      <c r="E135" s="136" t="s">
        <v>1807</v>
      </c>
      <c r="F135" s="219" t="s">
        <v>1808</v>
      </c>
      <c r="G135" s="219"/>
      <c r="H135" s="219"/>
      <c r="I135" s="219"/>
      <c r="J135" s="137" t="s">
        <v>280</v>
      </c>
      <c r="K135" s="138">
        <v>22.4</v>
      </c>
      <c r="L135" s="220"/>
      <c r="M135" s="220"/>
      <c r="N135" s="220">
        <f t="shared" si="0"/>
        <v>0</v>
      </c>
      <c r="O135" s="220"/>
      <c r="P135" s="220"/>
      <c r="Q135" s="220"/>
      <c r="R135" s="139"/>
      <c r="T135" s="140" t="s">
        <v>5</v>
      </c>
      <c r="U135" s="38" t="s">
        <v>42</v>
      </c>
      <c r="V135" s="141">
        <v>0</v>
      </c>
      <c r="W135" s="141">
        <f t="shared" si="1"/>
        <v>0</v>
      </c>
      <c r="X135" s="141">
        <v>0</v>
      </c>
      <c r="Y135" s="141">
        <f t="shared" si="2"/>
        <v>0</v>
      </c>
      <c r="Z135" s="141">
        <v>0</v>
      </c>
      <c r="AA135" s="142">
        <f t="shared" si="3"/>
        <v>0</v>
      </c>
      <c r="AR135" s="19" t="s">
        <v>272</v>
      </c>
      <c r="AT135" s="19" t="s">
        <v>268</v>
      </c>
      <c r="AU135" s="19" t="s">
        <v>102</v>
      </c>
      <c r="AY135" s="19" t="s">
        <v>267</v>
      </c>
      <c r="BE135" s="143">
        <f t="shared" si="4"/>
        <v>0</v>
      </c>
      <c r="BF135" s="143">
        <f t="shared" si="5"/>
        <v>0</v>
      </c>
      <c r="BG135" s="143">
        <f t="shared" si="6"/>
        <v>0</v>
      </c>
      <c r="BH135" s="143">
        <f t="shared" si="7"/>
        <v>0</v>
      </c>
      <c r="BI135" s="143">
        <f t="shared" si="8"/>
        <v>0</v>
      </c>
      <c r="BJ135" s="19" t="s">
        <v>102</v>
      </c>
      <c r="BK135" s="143">
        <f t="shared" si="9"/>
        <v>0</v>
      </c>
      <c r="BL135" s="19" t="s">
        <v>272</v>
      </c>
      <c r="BM135" s="19" t="s">
        <v>338</v>
      </c>
    </row>
    <row r="136" spans="2:65" s="1" customFormat="1" ht="25.5" customHeight="1">
      <c r="B136" s="134"/>
      <c r="C136" s="135" t="s">
        <v>306</v>
      </c>
      <c r="D136" s="135" t="s">
        <v>268</v>
      </c>
      <c r="E136" s="136" t="s">
        <v>1350</v>
      </c>
      <c r="F136" s="219" t="s">
        <v>1351</v>
      </c>
      <c r="G136" s="219"/>
      <c r="H136" s="219"/>
      <c r="I136" s="219"/>
      <c r="J136" s="137" t="s">
        <v>280</v>
      </c>
      <c r="K136" s="138">
        <v>12.4</v>
      </c>
      <c r="L136" s="220"/>
      <c r="M136" s="220"/>
      <c r="N136" s="220">
        <f t="shared" si="0"/>
        <v>0</v>
      </c>
      <c r="O136" s="220"/>
      <c r="P136" s="220"/>
      <c r="Q136" s="220"/>
      <c r="R136" s="139"/>
      <c r="T136" s="140" t="s">
        <v>5</v>
      </c>
      <c r="U136" s="38" t="s">
        <v>42</v>
      </c>
      <c r="V136" s="141">
        <v>0</v>
      </c>
      <c r="W136" s="141">
        <f t="shared" si="1"/>
        <v>0</v>
      </c>
      <c r="X136" s="141">
        <v>0</v>
      </c>
      <c r="Y136" s="141">
        <f t="shared" si="2"/>
        <v>0</v>
      </c>
      <c r="Z136" s="141">
        <v>0</v>
      </c>
      <c r="AA136" s="142">
        <f t="shared" si="3"/>
        <v>0</v>
      </c>
      <c r="AR136" s="19" t="s">
        <v>272</v>
      </c>
      <c r="AT136" s="19" t="s">
        <v>268</v>
      </c>
      <c r="AU136" s="19" t="s">
        <v>102</v>
      </c>
      <c r="AY136" s="19" t="s">
        <v>267</v>
      </c>
      <c r="BE136" s="143">
        <f t="shared" si="4"/>
        <v>0</v>
      </c>
      <c r="BF136" s="143">
        <f t="shared" si="5"/>
        <v>0</v>
      </c>
      <c r="BG136" s="143">
        <f t="shared" si="6"/>
        <v>0</v>
      </c>
      <c r="BH136" s="143">
        <f t="shared" si="7"/>
        <v>0</v>
      </c>
      <c r="BI136" s="143">
        <f t="shared" si="8"/>
        <v>0</v>
      </c>
      <c r="BJ136" s="19" t="s">
        <v>102</v>
      </c>
      <c r="BK136" s="143">
        <f t="shared" si="9"/>
        <v>0</v>
      </c>
      <c r="BL136" s="19" t="s">
        <v>272</v>
      </c>
      <c r="BM136" s="19" t="s">
        <v>10</v>
      </c>
    </row>
    <row r="137" spans="2:65" s="1" customFormat="1" ht="16.5" customHeight="1">
      <c r="B137" s="134"/>
      <c r="C137" s="144" t="s">
        <v>310</v>
      </c>
      <c r="D137" s="144" t="s">
        <v>315</v>
      </c>
      <c r="E137" s="145" t="s">
        <v>1352</v>
      </c>
      <c r="F137" s="221" t="s">
        <v>1353</v>
      </c>
      <c r="G137" s="221"/>
      <c r="H137" s="221"/>
      <c r="I137" s="221"/>
      <c r="J137" s="146" t="s">
        <v>280</v>
      </c>
      <c r="K137" s="147">
        <v>12.4</v>
      </c>
      <c r="L137" s="222"/>
      <c r="M137" s="222"/>
      <c r="N137" s="222">
        <f t="shared" si="0"/>
        <v>0</v>
      </c>
      <c r="O137" s="220"/>
      <c r="P137" s="220"/>
      <c r="Q137" s="220"/>
      <c r="R137" s="139"/>
      <c r="T137" s="140" t="s">
        <v>5</v>
      </c>
      <c r="U137" s="38" t="s">
        <v>42</v>
      </c>
      <c r="V137" s="141">
        <v>0</v>
      </c>
      <c r="W137" s="141">
        <f t="shared" si="1"/>
        <v>0</v>
      </c>
      <c r="X137" s="141">
        <v>0</v>
      </c>
      <c r="Y137" s="141">
        <f t="shared" si="2"/>
        <v>0</v>
      </c>
      <c r="Z137" s="141">
        <v>0</v>
      </c>
      <c r="AA137" s="142">
        <f t="shared" si="3"/>
        <v>0</v>
      </c>
      <c r="AR137" s="19" t="s">
        <v>297</v>
      </c>
      <c r="AT137" s="19" t="s">
        <v>315</v>
      </c>
      <c r="AU137" s="19" t="s">
        <v>102</v>
      </c>
      <c r="AY137" s="19" t="s">
        <v>267</v>
      </c>
      <c r="BE137" s="143">
        <f t="shared" si="4"/>
        <v>0</v>
      </c>
      <c r="BF137" s="143">
        <f t="shared" si="5"/>
        <v>0</v>
      </c>
      <c r="BG137" s="143">
        <f t="shared" si="6"/>
        <v>0</v>
      </c>
      <c r="BH137" s="143">
        <f t="shared" si="7"/>
        <v>0</v>
      </c>
      <c r="BI137" s="143">
        <f t="shared" si="8"/>
        <v>0</v>
      </c>
      <c r="BJ137" s="19" t="s">
        <v>102</v>
      </c>
      <c r="BK137" s="143">
        <f t="shared" si="9"/>
        <v>0</v>
      </c>
      <c r="BL137" s="19" t="s">
        <v>272</v>
      </c>
      <c r="BM137" s="19" t="s">
        <v>352</v>
      </c>
    </row>
    <row r="138" spans="2:65" s="10" customFormat="1" ht="29.85" customHeight="1">
      <c r="B138" s="124"/>
      <c r="D138" s="133" t="s">
        <v>229</v>
      </c>
      <c r="E138" s="133"/>
      <c r="F138" s="133"/>
      <c r="G138" s="133"/>
      <c r="H138" s="133"/>
      <c r="I138" s="133"/>
      <c r="J138" s="133"/>
      <c r="K138" s="133"/>
      <c r="L138" s="133"/>
      <c r="M138" s="133"/>
      <c r="N138" s="208">
        <f>BK138</f>
        <v>0</v>
      </c>
      <c r="O138" s="209"/>
      <c r="P138" s="209"/>
      <c r="Q138" s="209"/>
      <c r="R138" s="126"/>
      <c r="T138" s="127"/>
      <c r="W138" s="128">
        <f>W139</f>
        <v>0</v>
      </c>
      <c r="Y138" s="128">
        <f>Y139</f>
        <v>11.722770000000002</v>
      </c>
      <c r="AA138" s="129">
        <f>AA139</f>
        <v>0</v>
      </c>
      <c r="AR138" s="130" t="s">
        <v>83</v>
      </c>
      <c r="AT138" s="131" t="s">
        <v>74</v>
      </c>
      <c r="AU138" s="131" t="s">
        <v>83</v>
      </c>
      <c r="AY138" s="130" t="s">
        <v>267</v>
      </c>
      <c r="BK138" s="132">
        <f>BK139</f>
        <v>0</v>
      </c>
    </row>
    <row r="139" spans="2:65" s="1" customFormat="1" ht="38.25" customHeight="1">
      <c r="B139" s="134"/>
      <c r="C139" s="135" t="s">
        <v>314</v>
      </c>
      <c r="D139" s="135" t="s">
        <v>268</v>
      </c>
      <c r="E139" s="136" t="s">
        <v>1354</v>
      </c>
      <c r="F139" s="219" t="s">
        <v>1355</v>
      </c>
      <c r="G139" s="219"/>
      <c r="H139" s="219"/>
      <c r="I139" s="219"/>
      <c r="J139" s="137" t="s">
        <v>280</v>
      </c>
      <c r="K139" s="138">
        <v>6.2</v>
      </c>
      <c r="L139" s="220"/>
      <c r="M139" s="220"/>
      <c r="N139" s="220">
        <f>ROUND(L139*K139,2)</f>
        <v>0</v>
      </c>
      <c r="O139" s="220"/>
      <c r="P139" s="220"/>
      <c r="Q139" s="220"/>
      <c r="R139" s="139"/>
      <c r="T139" s="140" t="s">
        <v>5</v>
      </c>
      <c r="U139" s="38" t="s">
        <v>42</v>
      </c>
      <c r="V139" s="141">
        <v>0</v>
      </c>
      <c r="W139" s="141">
        <f>V139*K139</f>
        <v>0</v>
      </c>
      <c r="X139" s="141">
        <v>1.8907693548387099</v>
      </c>
      <c r="Y139" s="141">
        <f>X139*K139</f>
        <v>11.722770000000002</v>
      </c>
      <c r="Z139" s="141">
        <v>0</v>
      </c>
      <c r="AA139" s="142">
        <f>Z139*K139</f>
        <v>0</v>
      </c>
      <c r="AR139" s="19" t="s">
        <v>272</v>
      </c>
      <c r="AT139" s="19" t="s">
        <v>268</v>
      </c>
      <c r="AU139" s="19" t="s">
        <v>102</v>
      </c>
      <c r="AY139" s="19" t="s">
        <v>267</v>
      </c>
      <c r="BE139" s="143">
        <f>IF(U139="základná",N139,0)</f>
        <v>0</v>
      </c>
      <c r="BF139" s="143">
        <f>IF(U139="znížená",N139,0)</f>
        <v>0</v>
      </c>
      <c r="BG139" s="143">
        <f>IF(U139="zákl. prenesená",N139,0)</f>
        <v>0</v>
      </c>
      <c r="BH139" s="143">
        <f>IF(U139="zníž. prenesená",N139,0)</f>
        <v>0</v>
      </c>
      <c r="BI139" s="143">
        <f>IF(U139="nulová",N139,0)</f>
        <v>0</v>
      </c>
      <c r="BJ139" s="19" t="s">
        <v>102</v>
      </c>
      <c r="BK139" s="143">
        <f>ROUND(L139*K139,2)</f>
        <v>0</v>
      </c>
      <c r="BL139" s="19" t="s">
        <v>272</v>
      </c>
      <c r="BM139" s="19" t="s">
        <v>360</v>
      </c>
    </row>
    <row r="140" spans="2:65" s="10" customFormat="1" ht="29.85" customHeight="1">
      <c r="B140" s="124"/>
      <c r="D140" s="133" t="s">
        <v>230</v>
      </c>
      <c r="E140" s="133"/>
      <c r="F140" s="133"/>
      <c r="G140" s="133"/>
      <c r="H140" s="133"/>
      <c r="I140" s="133"/>
      <c r="J140" s="133"/>
      <c r="K140" s="133"/>
      <c r="L140" s="133"/>
      <c r="M140" s="133"/>
      <c r="N140" s="208">
        <f>BK140</f>
        <v>0</v>
      </c>
      <c r="O140" s="209"/>
      <c r="P140" s="209"/>
      <c r="Q140" s="209"/>
      <c r="R140" s="126"/>
      <c r="T140" s="127"/>
      <c r="W140" s="128">
        <f>SUM(W141:W143)</f>
        <v>0</v>
      </c>
      <c r="Y140" s="128">
        <f>SUM(Y141:Y143)</f>
        <v>1.7621500000000001</v>
      </c>
      <c r="AA140" s="129">
        <f>SUM(AA141:AA143)</f>
        <v>0</v>
      </c>
      <c r="AR140" s="130" t="s">
        <v>83</v>
      </c>
      <c r="AT140" s="131" t="s">
        <v>74</v>
      </c>
      <c r="AU140" s="131" t="s">
        <v>83</v>
      </c>
      <c r="AY140" s="130" t="s">
        <v>267</v>
      </c>
      <c r="BK140" s="132">
        <f>SUM(BK141:BK143)</f>
        <v>0</v>
      </c>
    </row>
    <row r="141" spans="2:65" s="1" customFormat="1" ht="38.25" customHeight="1">
      <c r="B141" s="134"/>
      <c r="C141" s="135" t="s">
        <v>319</v>
      </c>
      <c r="D141" s="135" t="s">
        <v>268</v>
      </c>
      <c r="E141" s="136" t="s">
        <v>1809</v>
      </c>
      <c r="F141" s="219" t="s">
        <v>1810</v>
      </c>
      <c r="G141" s="219"/>
      <c r="H141" s="219"/>
      <c r="I141" s="219"/>
      <c r="J141" s="137" t="s">
        <v>271</v>
      </c>
      <c r="K141" s="138">
        <v>2</v>
      </c>
      <c r="L141" s="220"/>
      <c r="M141" s="220"/>
      <c r="N141" s="220">
        <f>ROUND(L141*K141,2)</f>
        <v>0</v>
      </c>
      <c r="O141" s="220"/>
      <c r="P141" s="220"/>
      <c r="Q141" s="220"/>
      <c r="R141" s="139"/>
      <c r="T141" s="140" t="s">
        <v>5</v>
      </c>
      <c r="U141" s="38" t="s">
        <v>42</v>
      </c>
      <c r="V141" s="141">
        <v>0</v>
      </c>
      <c r="W141" s="141">
        <f>V141*K141</f>
        <v>0</v>
      </c>
      <c r="X141" s="141">
        <v>0.40481</v>
      </c>
      <c r="Y141" s="141">
        <f>X141*K141</f>
        <v>0.80962000000000001</v>
      </c>
      <c r="Z141" s="141">
        <v>0</v>
      </c>
      <c r="AA141" s="142">
        <f>Z141*K141</f>
        <v>0</v>
      </c>
      <c r="AR141" s="19" t="s">
        <v>272</v>
      </c>
      <c r="AT141" s="19" t="s">
        <v>268</v>
      </c>
      <c r="AU141" s="19" t="s">
        <v>102</v>
      </c>
      <c r="AY141" s="19" t="s">
        <v>267</v>
      </c>
      <c r="BE141" s="143">
        <f>IF(U141="základná",N141,0)</f>
        <v>0</v>
      </c>
      <c r="BF141" s="143">
        <f>IF(U141="znížená",N141,0)</f>
        <v>0</v>
      </c>
      <c r="BG141" s="143">
        <f>IF(U141="zákl. prenesená",N141,0)</f>
        <v>0</v>
      </c>
      <c r="BH141" s="143">
        <f>IF(U141="zníž. prenesená",N141,0)</f>
        <v>0</v>
      </c>
      <c r="BI141" s="143">
        <f>IF(U141="nulová",N141,0)</f>
        <v>0</v>
      </c>
      <c r="BJ141" s="19" t="s">
        <v>102</v>
      </c>
      <c r="BK141" s="143">
        <f>ROUND(L141*K141,2)</f>
        <v>0</v>
      </c>
      <c r="BL141" s="19" t="s">
        <v>272</v>
      </c>
      <c r="BM141" s="19" t="s">
        <v>368</v>
      </c>
    </row>
    <row r="142" spans="2:65" s="1" customFormat="1" ht="25.5" customHeight="1">
      <c r="B142" s="134"/>
      <c r="C142" s="135" t="s">
        <v>324</v>
      </c>
      <c r="D142" s="135" t="s">
        <v>268</v>
      </c>
      <c r="E142" s="136" t="s">
        <v>1811</v>
      </c>
      <c r="F142" s="219" t="s">
        <v>1812</v>
      </c>
      <c r="G142" s="219"/>
      <c r="H142" s="219"/>
      <c r="I142" s="219"/>
      <c r="J142" s="137" t="s">
        <v>271</v>
      </c>
      <c r="K142" s="138">
        <v>2</v>
      </c>
      <c r="L142" s="220"/>
      <c r="M142" s="220"/>
      <c r="N142" s="220">
        <f>ROUND(L142*K142,2)</f>
        <v>0</v>
      </c>
      <c r="O142" s="220"/>
      <c r="P142" s="220"/>
      <c r="Q142" s="220"/>
      <c r="R142" s="139"/>
      <c r="T142" s="140" t="s">
        <v>5</v>
      </c>
      <c r="U142" s="38" t="s">
        <v>42</v>
      </c>
      <c r="V142" s="141">
        <v>0</v>
      </c>
      <c r="W142" s="141">
        <f>V142*K142</f>
        <v>0</v>
      </c>
      <c r="X142" s="141">
        <v>0.349665</v>
      </c>
      <c r="Y142" s="141">
        <f>X142*K142</f>
        <v>0.69933000000000001</v>
      </c>
      <c r="Z142" s="141">
        <v>0</v>
      </c>
      <c r="AA142" s="142">
        <f>Z142*K142</f>
        <v>0</v>
      </c>
      <c r="AR142" s="19" t="s">
        <v>272</v>
      </c>
      <c r="AT142" s="19" t="s">
        <v>268</v>
      </c>
      <c r="AU142" s="19" t="s">
        <v>102</v>
      </c>
      <c r="AY142" s="19" t="s">
        <v>267</v>
      </c>
      <c r="BE142" s="143">
        <f>IF(U142="základná",N142,0)</f>
        <v>0</v>
      </c>
      <c r="BF142" s="143">
        <f>IF(U142="znížená",N142,0)</f>
        <v>0</v>
      </c>
      <c r="BG142" s="143">
        <f>IF(U142="zákl. prenesená",N142,0)</f>
        <v>0</v>
      </c>
      <c r="BH142" s="143">
        <f>IF(U142="zníž. prenesená",N142,0)</f>
        <v>0</v>
      </c>
      <c r="BI142" s="143">
        <f>IF(U142="nulová",N142,0)</f>
        <v>0</v>
      </c>
      <c r="BJ142" s="19" t="s">
        <v>102</v>
      </c>
      <c r="BK142" s="143">
        <f>ROUND(L142*K142,2)</f>
        <v>0</v>
      </c>
      <c r="BL142" s="19" t="s">
        <v>272</v>
      </c>
      <c r="BM142" s="19" t="s">
        <v>376</v>
      </c>
    </row>
    <row r="143" spans="2:65" s="1" customFormat="1" ht="38.25" customHeight="1">
      <c r="B143" s="134"/>
      <c r="C143" s="135" t="s">
        <v>327</v>
      </c>
      <c r="D143" s="135" t="s">
        <v>268</v>
      </c>
      <c r="E143" s="136" t="s">
        <v>1813</v>
      </c>
      <c r="F143" s="219" t="s">
        <v>1814</v>
      </c>
      <c r="G143" s="219"/>
      <c r="H143" s="219"/>
      <c r="I143" s="219"/>
      <c r="J143" s="137" t="s">
        <v>271</v>
      </c>
      <c r="K143" s="138">
        <v>2</v>
      </c>
      <c r="L143" s="220"/>
      <c r="M143" s="220"/>
      <c r="N143" s="220">
        <f>ROUND(L143*K143,2)</f>
        <v>0</v>
      </c>
      <c r="O143" s="220"/>
      <c r="P143" s="220"/>
      <c r="Q143" s="220"/>
      <c r="R143" s="139"/>
      <c r="T143" s="140" t="s">
        <v>5</v>
      </c>
      <c r="U143" s="38" t="s">
        <v>42</v>
      </c>
      <c r="V143" s="141">
        <v>0</v>
      </c>
      <c r="W143" s="141">
        <f>V143*K143</f>
        <v>0</v>
      </c>
      <c r="X143" s="141">
        <v>0.12659999999999999</v>
      </c>
      <c r="Y143" s="141">
        <f>X143*K143</f>
        <v>0.25319999999999998</v>
      </c>
      <c r="Z143" s="141">
        <v>0</v>
      </c>
      <c r="AA143" s="142">
        <f>Z143*K143</f>
        <v>0</v>
      </c>
      <c r="AR143" s="19" t="s">
        <v>272</v>
      </c>
      <c r="AT143" s="19" t="s">
        <v>268</v>
      </c>
      <c r="AU143" s="19" t="s">
        <v>102</v>
      </c>
      <c r="AY143" s="19" t="s">
        <v>267</v>
      </c>
      <c r="BE143" s="143">
        <f>IF(U143="základná",N143,0)</f>
        <v>0</v>
      </c>
      <c r="BF143" s="143">
        <f>IF(U143="znížená",N143,0)</f>
        <v>0</v>
      </c>
      <c r="BG143" s="143">
        <f>IF(U143="zákl. prenesená",N143,0)</f>
        <v>0</v>
      </c>
      <c r="BH143" s="143">
        <f>IF(U143="zníž. prenesená",N143,0)</f>
        <v>0</v>
      </c>
      <c r="BI143" s="143">
        <f>IF(U143="nulová",N143,0)</f>
        <v>0</v>
      </c>
      <c r="BJ143" s="19" t="s">
        <v>102</v>
      </c>
      <c r="BK143" s="143">
        <f>ROUND(L143*K143,2)</f>
        <v>0</v>
      </c>
      <c r="BL143" s="19" t="s">
        <v>272</v>
      </c>
      <c r="BM143" s="19" t="s">
        <v>384</v>
      </c>
    </row>
    <row r="144" spans="2:65" s="10" customFormat="1" ht="29.85" customHeight="1">
      <c r="B144" s="124"/>
      <c r="D144" s="133" t="s">
        <v>1330</v>
      </c>
      <c r="E144" s="133"/>
      <c r="F144" s="133"/>
      <c r="G144" s="133"/>
      <c r="H144" s="133"/>
      <c r="I144" s="133"/>
      <c r="J144" s="133"/>
      <c r="K144" s="133"/>
      <c r="L144" s="133"/>
      <c r="M144" s="133"/>
      <c r="N144" s="208">
        <f>BK144</f>
        <v>0</v>
      </c>
      <c r="O144" s="209"/>
      <c r="P144" s="209"/>
      <c r="Q144" s="209"/>
      <c r="R144" s="126"/>
      <c r="T144" s="127"/>
      <c r="W144" s="128">
        <f>SUM(W145:W152)</f>
        <v>0</v>
      </c>
      <c r="Y144" s="128">
        <f>SUM(Y145:Y152)</f>
        <v>3.7090000000000005E-2</v>
      </c>
      <c r="AA144" s="129">
        <f>SUM(AA145:AA152)</f>
        <v>0</v>
      </c>
      <c r="AR144" s="130" t="s">
        <v>83</v>
      </c>
      <c r="AT144" s="131" t="s">
        <v>74</v>
      </c>
      <c r="AU144" s="131" t="s">
        <v>83</v>
      </c>
      <c r="AY144" s="130" t="s">
        <v>267</v>
      </c>
      <c r="BK144" s="132">
        <f>SUM(BK145:BK152)</f>
        <v>0</v>
      </c>
    </row>
    <row r="145" spans="2:65" s="1" customFormat="1" ht="38.25" customHeight="1">
      <c r="B145" s="134"/>
      <c r="C145" s="135" t="s">
        <v>331</v>
      </c>
      <c r="D145" s="135" t="s">
        <v>268</v>
      </c>
      <c r="E145" s="136" t="s">
        <v>1815</v>
      </c>
      <c r="F145" s="219" t="s">
        <v>1816</v>
      </c>
      <c r="G145" s="219"/>
      <c r="H145" s="219"/>
      <c r="I145" s="219"/>
      <c r="J145" s="137" t="s">
        <v>322</v>
      </c>
      <c r="K145" s="138">
        <v>23</v>
      </c>
      <c r="L145" s="220"/>
      <c r="M145" s="220"/>
      <c r="N145" s="220">
        <f t="shared" ref="N145:N152" si="10">ROUND(L145*K145,2)</f>
        <v>0</v>
      </c>
      <c r="O145" s="220"/>
      <c r="P145" s="220"/>
      <c r="Q145" s="220"/>
      <c r="R145" s="139"/>
      <c r="T145" s="140" t="s">
        <v>5</v>
      </c>
      <c r="U145" s="38" t="s">
        <v>42</v>
      </c>
      <c r="V145" s="141">
        <v>0</v>
      </c>
      <c r="W145" s="141">
        <f t="shared" ref="W145:W152" si="11">V145*K145</f>
        <v>0</v>
      </c>
      <c r="X145" s="141">
        <v>0</v>
      </c>
      <c r="Y145" s="141">
        <f t="shared" ref="Y145:Y152" si="12">X145*K145</f>
        <v>0</v>
      </c>
      <c r="Z145" s="141">
        <v>0</v>
      </c>
      <c r="AA145" s="142">
        <f t="shared" ref="AA145:AA152" si="13">Z145*K145</f>
        <v>0</v>
      </c>
      <c r="AR145" s="19" t="s">
        <v>272</v>
      </c>
      <c r="AT145" s="19" t="s">
        <v>268</v>
      </c>
      <c r="AU145" s="19" t="s">
        <v>102</v>
      </c>
      <c r="AY145" s="19" t="s">
        <v>267</v>
      </c>
      <c r="BE145" s="143">
        <f t="shared" ref="BE145:BE152" si="14">IF(U145="základná",N145,0)</f>
        <v>0</v>
      </c>
      <c r="BF145" s="143">
        <f t="shared" ref="BF145:BF152" si="15">IF(U145="znížená",N145,0)</f>
        <v>0</v>
      </c>
      <c r="BG145" s="143">
        <f t="shared" ref="BG145:BG152" si="16">IF(U145="zákl. prenesená",N145,0)</f>
        <v>0</v>
      </c>
      <c r="BH145" s="143">
        <f t="shared" ref="BH145:BH152" si="17">IF(U145="zníž. prenesená",N145,0)</f>
        <v>0</v>
      </c>
      <c r="BI145" s="143">
        <f t="shared" ref="BI145:BI152" si="18">IF(U145="nulová",N145,0)</f>
        <v>0</v>
      </c>
      <c r="BJ145" s="19" t="s">
        <v>102</v>
      </c>
      <c r="BK145" s="143">
        <f t="shared" ref="BK145:BK152" si="19">ROUND(L145*K145,2)</f>
        <v>0</v>
      </c>
      <c r="BL145" s="19" t="s">
        <v>272</v>
      </c>
      <c r="BM145" s="19" t="s">
        <v>392</v>
      </c>
    </row>
    <row r="146" spans="2:65" s="1" customFormat="1" ht="25.5" customHeight="1">
      <c r="B146" s="134"/>
      <c r="C146" s="144" t="s">
        <v>334</v>
      </c>
      <c r="D146" s="144" t="s">
        <v>315</v>
      </c>
      <c r="E146" s="145" t="s">
        <v>1817</v>
      </c>
      <c r="F146" s="221" t="s">
        <v>1818</v>
      </c>
      <c r="G146" s="221"/>
      <c r="H146" s="221"/>
      <c r="I146" s="221"/>
      <c r="J146" s="146" t="s">
        <v>322</v>
      </c>
      <c r="K146" s="147">
        <v>23</v>
      </c>
      <c r="L146" s="222"/>
      <c r="M146" s="222"/>
      <c r="N146" s="222">
        <f t="shared" si="10"/>
        <v>0</v>
      </c>
      <c r="O146" s="220"/>
      <c r="P146" s="220"/>
      <c r="Q146" s="220"/>
      <c r="R146" s="139"/>
      <c r="T146" s="140" t="s">
        <v>5</v>
      </c>
      <c r="U146" s="38" t="s">
        <v>42</v>
      </c>
      <c r="V146" s="141">
        <v>0</v>
      </c>
      <c r="W146" s="141">
        <f t="shared" si="11"/>
        <v>0</v>
      </c>
      <c r="X146" s="141">
        <v>2.7999999999999998E-4</v>
      </c>
      <c r="Y146" s="141">
        <f t="shared" si="12"/>
        <v>6.4399999999999995E-3</v>
      </c>
      <c r="Z146" s="141">
        <v>0</v>
      </c>
      <c r="AA146" s="142">
        <f t="shared" si="13"/>
        <v>0</v>
      </c>
      <c r="AR146" s="19" t="s">
        <v>297</v>
      </c>
      <c r="AT146" s="19" t="s">
        <v>315</v>
      </c>
      <c r="AU146" s="19" t="s">
        <v>102</v>
      </c>
      <c r="AY146" s="19" t="s">
        <v>267</v>
      </c>
      <c r="BE146" s="143">
        <f t="shared" si="14"/>
        <v>0</v>
      </c>
      <c r="BF146" s="143">
        <f t="shared" si="15"/>
        <v>0</v>
      </c>
      <c r="BG146" s="143">
        <f t="shared" si="16"/>
        <v>0</v>
      </c>
      <c r="BH146" s="143">
        <f t="shared" si="17"/>
        <v>0</v>
      </c>
      <c r="BI146" s="143">
        <f t="shared" si="18"/>
        <v>0</v>
      </c>
      <c r="BJ146" s="19" t="s">
        <v>102</v>
      </c>
      <c r="BK146" s="143">
        <f t="shared" si="19"/>
        <v>0</v>
      </c>
      <c r="BL146" s="19" t="s">
        <v>272</v>
      </c>
      <c r="BM146" s="19" t="s">
        <v>400</v>
      </c>
    </row>
    <row r="147" spans="2:65" s="1" customFormat="1" ht="38.25" customHeight="1">
      <c r="B147" s="134"/>
      <c r="C147" s="135" t="s">
        <v>338</v>
      </c>
      <c r="D147" s="135" t="s">
        <v>268</v>
      </c>
      <c r="E147" s="136" t="s">
        <v>1819</v>
      </c>
      <c r="F147" s="219" t="s">
        <v>1820</v>
      </c>
      <c r="G147" s="219"/>
      <c r="H147" s="219"/>
      <c r="I147" s="219"/>
      <c r="J147" s="137" t="s">
        <v>322</v>
      </c>
      <c r="K147" s="138">
        <v>18</v>
      </c>
      <c r="L147" s="220"/>
      <c r="M147" s="220"/>
      <c r="N147" s="220">
        <f t="shared" si="10"/>
        <v>0</v>
      </c>
      <c r="O147" s="220"/>
      <c r="P147" s="220"/>
      <c r="Q147" s="220"/>
      <c r="R147" s="139"/>
      <c r="T147" s="140" t="s">
        <v>5</v>
      </c>
      <c r="U147" s="38" t="s">
        <v>42</v>
      </c>
      <c r="V147" s="141">
        <v>0</v>
      </c>
      <c r="W147" s="141">
        <f t="shared" si="11"/>
        <v>0</v>
      </c>
      <c r="X147" s="141">
        <v>0</v>
      </c>
      <c r="Y147" s="141">
        <f t="shared" si="12"/>
        <v>0</v>
      </c>
      <c r="Z147" s="141">
        <v>0</v>
      </c>
      <c r="AA147" s="142">
        <f t="shared" si="13"/>
        <v>0</v>
      </c>
      <c r="AR147" s="19" t="s">
        <v>272</v>
      </c>
      <c r="AT147" s="19" t="s">
        <v>268</v>
      </c>
      <c r="AU147" s="19" t="s">
        <v>102</v>
      </c>
      <c r="AY147" s="19" t="s">
        <v>267</v>
      </c>
      <c r="BE147" s="143">
        <f t="shared" si="14"/>
        <v>0</v>
      </c>
      <c r="BF147" s="143">
        <f t="shared" si="15"/>
        <v>0</v>
      </c>
      <c r="BG147" s="143">
        <f t="shared" si="16"/>
        <v>0</v>
      </c>
      <c r="BH147" s="143">
        <f t="shared" si="17"/>
        <v>0</v>
      </c>
      <c r="BI147" s="143">
        <f t="shared" si="18"/>
        <v>0</v>
      </c>
      <c r="BJ147" s="19" t="s">
        <v>102</v>
      </c>
      <c r="BK147" s="143">
        <f t="shared" si="19"/>
        <v>0</v>
      </c>
      <c r="BL147" s="19" t="s">
        <v>272</v>
      </c>
      <c r="BM147" s="19" t="s">
        <v>408</v>
      </c>
    </row>
    <row r="148" spans="2:65" s="1" customFormat="1" ht="25.5" customHeight="1">
      <c r="B148" s="134"/>
      <c r="C148" s="144" t="s">
        <v>342</v>
      </c>
      <c r="D148" s="144" t="s">
        <v>315</v>
      </c>
      <c r="E148" s="145" t="s">
        <v>1821</v>
      </c>
      <c r="F148" s="221" t="s">
        <v>1822</v>
      </c>
      <c r="G148" s="221"/>
      <c r="H148" s="221"/>
      <c r="I148" s="221"/>
      <c r="J148" s="146" t="s">
        <v>322</v>
      </c>
      <c r="K148" s="147">
        <v>18</v>
      </c>
      <c r="L148" s="222"/>
      <c r="M148" s="222"/>
      <c r="N148" s="222">
        <f t="shared" si="10"/>
        <v>0</v>
      </c>
      <c r="O148" s="220"/>
      <c r="P148" s="220"/>
      <c r="Q148" s="220"/>
      <c r="R148" s="139"/>
      <c r="T148" s="140" t="s">
        <v>5</v>
      </c>
      <c r="U148" s="38" t="s">
        <v>42</v>
      </c>
      <c r="V148" s="141">
        <v>0</v>
      </c>
      <c r="W148" s="141">
        <f t="shared" si="11"/>
        <v>0</v>
      </c>
      <c r="X148" s="141">
        <v>1.0499999999999999E-3</v>
      </c>
      <c r="Y148" s="141">
        <f t="shared" si="12"/>
        <v>1.89E-2</v>
      </c>
      <c r="Z148" s="141">
        <v>0</v>
      </c>
      <c r="AA148" s="142">
        <f t="shared" si="13"/>
        <v>0</v>
      </c>
      <c r="AR148" s="19" t="s">
        <v>297</v>
      </c>
      <c r="AT148" s="19" t="s">
        <v>315</v>
      </c>
      <c r="AU148" s="19" t="s">
        <v>102</v>
      </c>
      <c r="AY148" s="19" t="s">
        <v>267</v>
      </c>
      <c r="BE148" s="143">
        <f t="shared" si="14"/>
        <v>0</v>
      </c>
      <c r="BF148" s="143">
        <f t="shared" si="15"/>
        <v>0</v>
      </c>
      <c r="BG148" s="143">
        <f t="shared" si="16"/>
        <v>0</v>
      </c>
      <c r="BH148" s="143">
        <f t="shared" si="17"/>
        <v>0</v>
      </c>
      <c r="BI148" s="143">
        <f t="shared" si="18"/>
        <v>0</v>
      </c>
      <c r="BJ148" s="19" t="s">
        <v>102</v>
      </c>
      <c r="BK148" s="143">
        <f t="shared" si="19"/>
        <v>0</v>
      </c>
      <c r="BL148" s="19" t="s">
        <v>272</v>
      </c>
      <c r="BM148" s="19" t="s">
        <v>416</v>
      </c>
    </row>
    <row r="149" spans="2:65" s="1" customFormat="1" ht="38.25" customHeight="1">
      <c r="B149" s="134"/>
      <c r="C149" s="135" t="s">
        <v>10</v>
      </c>
      <c r="D149" s="135" t="s">
        <v>268</v>
      </c>
      <c r="E149" s="136" t="s">
        <v>1823</v>
      </c>
      <c r="F149" s="219" t="s">
        <v>1824</v>
      </c>
      <c r="G149" s="219"/>
      <c r="H149" s="219"/>
      <c r="I149" s="219"/>
      <c r="J149" s="137" t="s">
        <v>374</v>
      </c>
      <c r="K149" s="138">
        <v>1</v>
      </c>
      <c r="L149" s="220"/>
      <c r="M149" s="220"/>
      <c r="N149" s="220">
        <f t="shared" si="10"/>
        <v>0</v>
      </c>
      <c r="O149" s="220"/>
      <c r="P149" s="220"/>
      <c r="Q149" s="220"/>
      <c r="R149" s="139"/>
      <c r="T149" s="140" t="s">
        <v>5</v>
      </c>
      <c r="U149" s="38" t="s">
        <v>42</v>
      </c>
      <c r="V149" s="141">
        <v>0</v>
      </c>
      <c r="W149" s="141">
        <f t="shared" si="11"/>
        <v>0</v>
      </c>
      <c r="X149" s="141">
        <v>0</v>
      </c>
      <c r="Y149" s="141">
        <f t="shared" si="12"/>
        <v>0</v>
      </c>
      <c r="Z149" s="141">
        <v>0</v>
      </c>
      <c r="AA149" s="142">
        <f t="shared" si="13"/>
        <v>0</v>
      </c>
      <c r="AR149" s="19" t="s">
        <v>272</v>
      </c>
      <c r="AT149" s="19" t="s">
        <v>268</v>
      </c>
      <c r="AU149" s="19" t="s">
        <v>102</v>
      </c>
      <c r="AY149" s="19" t="s">
        <v>267</v>
      </c>
      <c r="BE149" s="143">
        <f t="shared" si="14"/>
        <v>0</v>
      </c>
      <c r="BF149" s="143">
        <f t="shared" si="15"/>
        <v>0</v>
      </c>
      <c r="BG149" s="143">
        <f t="shared" si="16"/>
        <v>0</v>
      </c>
      <c r="BH149" s="143">
        <f t="shared" si="17"/>
        <v>0</v>
      </c>
      <c r="BI149" s="143">
        <f t="shared" si="18"/>
        <v>0</v>
      </c>
      <c r="BJ149" s="19" t="s">
        <v>102</v>
      </c>
      <c r="BK149" s="143">
        <f t="shared" si="19"/>
        <v>0</v>
      </c>
      <c r="BL149" s="19" t="s">
        <v>272</v>
      </c>
      <c r="BM149" s="19" t="s">
        <v>424</v>
      </c>
    </row>
    <row r="150" spans="2:65" s="1" customFormat="1" ht="38.25" customHeight="1">
      <c r="B150" s="134"/>
      <c r="C150" s="144" t="s">
        <v>348</v>
      </c>
      <c r="D150" s="144" t="s">
        <v>315</v>
      </c>
      <c r="E150" s="145" t="s">
        <v>1825</v>
      </c>
      <c r="F150" s="221" t="s">
        <v>1826</v>
      </c>
      <c r="G150" s="221"/>
      <c r="H150" s="221"/>
      <c r="I150" s="221"/>
      <c r="J150" s="146" t="s">
        <v>374</v>
      </c>
      <c r="K150" s="147">
        <v>1</v>
      </c>
      <c r="L150" s="222"/>
      <c r="M150" s="222"/>
      <c r="N150" s="222">
        <f t="shared" si="10"/>
        <v>0</v>
      </c>
      <c r="O150" s="220"/>
      <c r="P150" s="220"/>
      <c r="Q150" s="220"/>
      <c r="R150" s="139"/>
      <c r="T150" s="140" t="s">
        <v>5</v>
      </c>
      <c r="U150" s="38" t="s">
        <v>42</v>
      </c>
      <c r="V150" s="141">
        <v>0</v>
      </c>
      <c r="W150" s="141">
        <f t="shared" si="11"/>
        <v>0</v>
      </c>
      <c r="X150" s="141">
        <v>2.7E-4</v>
      </c>
      <c r="Y150" s="141">
        <f t="shared" si="12"/>
        <v>2.7E-4</v>
      </c>
      <c r="Z150" s="141">
        <v>0</v>
      </c>
      <c r="AA150" s="142">
        <f t="shared" si="13"/>
        <v>0</v>
      </c>
      <c r="AR150" s="19" t="s">
        <v>297</v>
      </c>
      <c r="AT150" s="19" t="s">
        <v>315</v>
      </c>
      <c r="AU150" s="19" t="s">
        <v>102</v>
      </c>
      <c r="AY150" s="19" t="s">
        <v>267</v>
      </c>
      <c r="BE150" s="143">
        <f t="shared" si="14"/>
        <v>0</v>
      </c>
      <c r="BF150" s="143">
        <f t="shared" si="15"/>
        <v>0</v>
      </c>
      <c r="BG150" s="143">
        <f t="shared" si="16"/>
        <v>0</v>
      </c>
      <c r="BH150" s="143">
        <f t="shared" si="17"/>
        <v>0</v>
      </c>
      <c r="BI150" s="143">
        <f t="shared" si="18"/>
        <v>0</v>
      </c>
      <c r="BJ150" s="19" t="s">
        <v>102</v>
      </c>
      <c r="BK150" s="143">
        <f t="shared" si="19"/>
        <v>0</v>
      </c>
      <c r="BL150" s="19" t="s">
        <v>272</v>
      </c>
      <c r="BM150" s="19" t="s">
        <v>432</v>
      </c>
    </row>
    <row r="151" spans="2:65" s="1" customFormat="1" ht="25.5" customHeight="1">
      <c r="B151" s="134"/>
      <c r="C151" s="135" t="s">
        <v>352</v>
      </c>
      <c r="D151" s="135" t="s">
        <v>268</v>
      </c>
      <c r="E151" s="136" t="s">
        <v>1392</v>
      </c>
      <c r="F151" s="219" t="s">
        <v>1393</v>
      </c>
      <c r="G151" s="219"/>
      <c r="H151" s="219"/>
      <c r="I151" s="219"/>
      <c r="J151" s="137" t="s">
        <v>322</v>
      </c>
      <c r="K151" s="138">
        <v>41</v>
      </c>
      <c r="L151" s="220"/>
      <c r="M151" s="220"/>
      <c r="N151" s="220">
        <f t="shared" si="10"/>
        <v>0</v>
      </c>
      <c r="O151" s="220"/>
      <c r="P151" s="220"/>
      <c r="Q151" s="220"/>
      <c r="R151" s="139"/>
      <c r="T151" s="140" t="s">
        <v>5</v>
      </c>
      <c r="U151" s="38" t="s">
        <v>42</v>
      </c>
      <c r="V151" s="141">
        <v>0</v>
      </c>
      <c r="W151" s="141">
        <f t="shared" si="11"/>
        <v>0</v>
      </c>
      <c r="X151" s="141">
        <v>8.0000000000000007E-5</v>
      </c>
      <c r="Y151" s="141">
        <f t="shared" si="12"/>
        <v>3.2800000000000004E-3</v>
      </c>
      <c r="Z151" s="141">
        <v>0</v>
      </c>
      <c r="AA151" s="142">
        <f t="shared" si="13"/>
        <v>0</v>
      </c>
      <c r="AR151" s="19" t="s">
        <v>272</v>
      </c>
      <c r="AT151" s="19" t="s">
        <v>268</v>
      </c>
      <c r="AU151" s="19" t="s">
        <v>102</v>
      </c>
      <c r="AY151" s="19" t="s">
        <v>267</v>
      </c>
      <c r="BE151" s="143">
        <f t="shared" si="14"/>
        <v>0</v>
      </c>
      <c r="BF151" s="143">
        <f t="shared" si="15"/>
        <v>0</v>
      </c>
      <c r="BG151" s="143">
        <f t="shared" si="16"/>
        <v>0</v>
      </c>
      <c r="BH151" s="143">
        <f t="shared" si="17"/>
        <v>0</v>
      </c>
      <c r="BI151" s="143">
        <f t="shared" si="18"/>
        <v>0</v>
      </c>
      <c r="BJ151" s="19" t="s">
        <v>102</v>
      </c>
      <c r="BK151" s="143">
        <f t="shared" si="19"/>
        <v>0</v>
      </c>
      <c r="BL151" s="19" t="s">
        <v>272</v>
      </c>
      <c r="BM151" s="19" t="s">
        <v>440</v>
      </c>
    </row>
    <row r="152" spans="2:65" s="1" customFormat="1" ht="25.5" customHeight="1">
      <c r="B152" s="134"/>
      <c r="C152" s="135" t="s">
        <v>356</v>
      </c>
      <c r="D152" s="135" t="s">
        <v>268</v>
      </c>
      <c r="E152" s="136" t="s">
        <v>1827</v>
      </c>
      <c r="F152" s="219" t="s">
        <v>1828</v>
      </c>
      <c r="G152" s="219"/>
      <c r="H152" s="219"/>
      <c r="I152" s="219"/>
      <c r="J152" s="137" t="s">
        <v>322</v>
      </c>
      <c r="K152" s="138">
        <v>41</v>
      </c>
      <c r="L152" s="220"/>
      <c r="M152" s="220"/>
      <c r="N152" s="220">
        <f t="shared" si="10"/>
        <v>0</v>
      </c>
      <c r="O152" s="220"/>
      <c r="P152" s="220"/>
      <c r="Q152" s="220"/>
      <c r="R152" s="139"/>
      <c r="T152" s="140" t="s">
        <v>5</v>
      </c>
      <c r="U152" s="38" t="s">
        <v>42</v>
      </c>
      <c r="V152" s="141">
        <v>0</v>
      </c>
      <c r="W152" s="141">
        <f t="shared" si="11"/>
        <v>0</v>
      </c>
      <c r="X152" s="141">
        <v>2.0000000000000001E-4</v>
      </c>
      <c r="Y152" s="141">
        <f t="shared" si="12"/>
        <v>8.2000000000000007E-3</v>
      </c>
      <c r="Z152" s="141">
        <v>0</v>
      </c>
      <c r="AA152" s="142">
        <f t="shared" si="13"/>
        <v>0</v>
      </c>
      <c r="AR152" s="19" t="s">
        <v>272</v>
      </c>
      <c r="AT152" s="19" t="s">
        <v>268</v>
      </c>
      <c r="AU152" s="19" t="s">
        <v>102</v>
      </c>
      <c r="AY152" s="19" t="s">
        <v>267</v>
      </c>
      <c r="BE152" s="143">
        <f t="shared" si="14"/>
        <v>0</v>
      </c>
      <c r="BF152" s="143">
        <f t="shared" si="15"/>
        <v>0</v>
      </c>
      <c r="BG152" s="143">
        <f t="shared" si="16"/>
        <v>0</v>
      </c>
      <c r="BH152" s="143">
        <f t="shared" si="17"/>
        <v>0</v>
      </c>
      <c r="BI152" s="143">
        <f t="shared" si="18"/>
        <v>0</v>
      </c>
      <c r="BJ152" s="19" t="s">
        <v>102</v>
      </c>
      <c r="BK152" s="143">
        <f t="shared" si="19"/>
        <v>0</v>
      </c>
      <c r="BL152" s="19" t="s">
        <v>272</v>
      </c>
      <c r="BM152" s="19" t="s">
        <v>448</v>
      </c>
    </row>
    <row r="153" spans="2:65" s="10" customFormat="1" ht="29.85" customHeight="1">
      <c r="B153" s="124"/>
      <c r="D153" s="133" t="s">
        <v>233</v>
      </c>
      <c r="E153" s="133"/>
      <c r="F153" s="133"/>
      <c r="G153" s="133"/>
      <c r="H153" s="133"/>
      <c r="I153" s="133"/>
      <c r="J153" s="133"/>
      <c r="K153" s="133"/>
      <c r="L153" s="133"/>
      <c r="M153" s="133"/>
      <c r="N153" s="208">
        <f>BK153</f>
        <v>0</v>
      </c>
      <c r="O153" s="209"/>
      <c r="P153" s="209"/>
      <c r="Q153" s="209"/>
      <c r="R153" s="126"/>
      <c r="T153" s="127"/>
      <c r="W153" s="128">
        <f>W154</f>
        <v>0</v>
      </c>
      <c r="Y153" s="128">
        <f>Y154</f>
        <v>0</v>
      </c>
      <c r="AA153" s="129">
        <f>AA154</f>
        <v>0</v>
      </c>
      <c r="AR153" s="130" t="s">
        <v>83</v>
      </c>
      <c r="AT153" s="131" t="s">
        <v>74</v>
      </c>
      <c r="AU153" s="131" t="s">
        <v>83</v>
      </c>
      <c r="AY153" s="130" t="s">
        <v>267</v>
      </c>
      <c r="BK153" s="132">
        <f>BK154</f>
        <v>0</v>
      </c>
    </row>
    <row r="154" spans="2:65" s="1" customFormat="1" ht="38.25" customHeight="1">
      <c r="B154" s="134"/>
      <c r="C154" s="135" t="s">
        <v>360</v>
      </c>
      <c r="D154" s="135" t="s">
        <v>268</v>
      </c>
      <c r="E154" s="136" t="s">
        <v>1396</v>
      </c>
      <c r="F154" s="219" t="s">
        <v>1397</v>
      </c>
      <c r="G154" s="219"/>
      <c r="H154" s="219"/>
      <c r="I154" s="219"/>
      <c r="J154" s="137" t="s">
        <v>304</v>
      </c>
      <c r="K154" s="138">
        <v>13.545999999999999</v>
      </c>
      <c r="L154" s="220"/>
      <c r="M154" s="220"/>
      <c r="N154" s="220">
        <f>ROUND(L154*K154,2)</f>
        <v>0</v>
      </c>
      <c r="O154" s="220"/>
      <c r="P154" s="220"/>
      <c r="Q154" s="220"/>
      <c r="R154" s="139"/>
      <c r="T154" s="140" t="s">
        <v>5</v>
      </c>
      <c r="U154" s="38" t="s">
        <v>42</v>
      </c>
      <c r="V154" s="141">
        <v>0</v>
      </c>
      <c r="W154" s="141">
        <f>V154*K154</f>
        <v>0</v>
      </c>
      <c r="X154" s="141">
        <v>0</v>
      </c>
      <c r="Y154" s="141">
        <f>X154*K154</f>
        <v>0</v>
      </c>
      <c r="Z154" s="141">
        <v>0</v>
      </c>
      <c r="AA154" s="142">
        <f>Z154*K154</f>
        <v>0</v>
      </c>
      <c r="AR154" s="19" t="s">
        <v>272</v>
      </c>
      <c r="AT154" s="19" t="s">
        <v>268</v>
      </c>
      <c r="AU154" s="19" t="s">
        <v>102</v>
      </c>
      <c r="AY154" s="19" t="s">
        <v>267</v>
      </c>
      <c r="BE154" s="143">
        <f>IF(U154="základná",N154,0)</f>
        <v>0</v>
      </c>
      <c r="BF154" s="143">
        <f>IF(U154="znížená",N154,0)</f>
        <v>0</v>
      </c>
      <c r="BG154" s="143">
        <f>IF(U154="zákl. prenesená",N154,0)</f>
        <v>0</v>
      </c>
      <c r="BH154" s="143">
        <f>IF(U154="zníž. prenesená",N154,0)</f>
        <v>0</v>
      </c>
      <c r="BI154" s="143">
        <f>IF(U154="nulová",N154,0)</f>
        <v>0</v>
      </c>
      <c r="BJ154" s="19" t="s">
        <v>102</v>
      </c>
      <c r="BK154" s="143">
        <f>ROUND(L154*K154,2)</f>
        <v>0</v>
      </c>
      <c r="BL154" s="19" t="s">
        <v>272</v>
      </c>
      <c r="BM154" s="19" t="s">
        <v>456</v>
      </c>
    </row>
    <row r="155" spans="2:65" s="10" customFormat="1" ht="37.35" customHeight="1">
      <c r="B155" s="124"/>
      <c r="D155" s="125" t="s">
        <v>234</v>
      </c>
      <c r="E155" s="125"/>
      <c r="F155" s="125"/>
      <c r="G155" s="125"/>
      <c r="H155" s="125"/>
      <c r="I155" s="125"/>
      <c r="J155" s="125"/>
      <c r="K155" s="125"/>
      <c r="L155" s="125"/>
      <c r="M155" s="125"/>
      <c r="N155" s="210">
        <f>BK155</f>
        <v>0</v>
      </c>
      <c r="O155" s="211"/>
      <c r="P155" s="211"/>
      <c r="Q155" s="211"/>
      <c r="R155" s="126"/>
      <c r="T155" s="127"/>
      <c r="W155" s="128">
        <f>W156+W159+W177</f>
        <v>0</v>
      </c>
      <c r="Y155" s="128">
        <f>Y156+Y159+Y177</f>
        <v>0.14247000000000001</v>
      </c>
      <c r="AA155" s="129">
        <f>AA156+AA159+AA177</f>
        <v>0</v>
      </c>
      <c r="AR155" s="130" t="s">
        <v>102</v>
      </c>
      <c r="AT155" s="131" t="s">
        <v>74</v>
      </c>
      <c r="AU155" s="131" t="s">
        <v>75</v>
      </c>
      <c r="AY155" s="130" t="s">
        <v>267</v>
      </c>
      <c r="BK155" s="132">
        <f>BK156+BK159+BK177</f>
        <v>0</v>
      </c>
    </row>
    <row r="156" spans="2:65" s="10" customFormat="1" ht="19.899999999999999" customHeight="1">
      <c r="B156" s="124"/>
      <c r="D156" s="133" t="s">
        <v>247</v>
      </c>
      <c r="E156" s="133"/>
      <c r="F156" s="133"/>
      <c r="G156" s="133"/>
      <c r="H156" s="133"/>
      <c r="I156" s="133"/>
      <c r="J156" s="133"/>
      <c r="K156" s="133"/>
      <c r="L156" s="133"/>
      <c r="M156" s="133"/>
      <c r="N156" s="212">
        <f>BK156</f>
        <v>0</v>
      </c>
      <c r="O156" s="213"/>
      <c r="P156" s="213"/>
      <c r="Q156" s="213"/>
      <c r="R156" s="126"/>
      <c r="T156" s="127"/>
      <c r="W156" s="128">
        <f>SUM(W157:W158)</f>
        <v>0</v>
      </c>
      <c r="Y156" s="128">
        <f>SUM(Y157:Y158)</f>
        <v>1.56E-3</v>
      </c>
      <c r="AA156" s="129">
        <f>SUM(AA157:AA158)</f>
        <v>0</v>
      </c>
      <c r="AR156" s="130" t="s">
        <v>102</v>
      </c>
      <c r="AT156" s="131" t="s">
        <v>74</v>
      </c>
      <c r="AU156" s="131" t="s">
        <v>83</v>
      </c>
      <c r="AY156" s="130" t="s">
        <v>267</v>
      </c>
      <c r="BK156" s="132">
        <f>SUM(BK157:BK158)</f>
        <v>0</v>
      </c>
    </row>
    <row r="157" spans="2:65" s="1" customFormat="1" ht="38.25" customHeight="1">
      <c r="B157" s="134"/>
      <c r="C157" s="135" t="s">
        <v>364</v>
      </c>
      <c r="D157" s="135" t="s">
        <v>268</v>
      </c>
      <c r="E157" s="136" t="s">
        <v>1789</v>
      </c>
      <c r="F157" s="219" t="s">
        <v>1829</v>
      </c>
      <c r="G157" s="219"/>
      <c r="H157" s="219"/>
      <c r="I157" s="219"/>
      <c r="J157" s="137" t="s">
        <v>322</v>
      </c>
      <c r="K157" s="138">
        <v>13</v>
      </c>
      <c r="L157" s="220"/>
      <c r="M157" s="220"/>
      <c r="N157" s="220">
        <f>ROUND(L157*K157,2)</f>
        <v>0</v>
      </c>
      <c r="O157" s="220"/>
      <c r="P157" s="220"/>
      <c r="Q157" s="220"/>
      <c r="R157" s="139"/>
      <c r="T157" s="140" t="s">
        <v>5</v>
      </c>
      <c r="U157" s="38" t="s">
        <v>42</v>
      </c>
      <c r="V157" s="141">
        <v>0</v>
      </c>
      <c r="W157" s="141">
        <f>V157*K157</f>
        <v>0</v>
      </c>
      <c r="X157" s="141">
        <v>0</v>
      </c>
      <c r="Y157" s="141">
        <f>X157*K157</f>
        <v>0</v>
      </c>
      <c r="Z157" s="141">
        <v>0</v>
      </c>
      <c r="AA157" s="142">
        <f>Z157*K157</f>
        <v>0</v>
      </c>
      <c r="AR157" s="19" t="s">
        <v>331</v>
      </c>
      <c r="AT157" s="19" t="s">
        <v>268</v>
      </c>
      <c r="AU157" s="19" t="s">
        <v>102</v>
      </c>
      <c r="AY157" s="19" t="s">
        <v>267</v>
      </c>
      <c r="BE157" s="143">
        <f>IF(U157="základná",N157,0)</f>
        <v>0</v>
      </c>
      <c r="BF157" s="143">
        <f>IF(U157="znížená",N157,0)</f>
        <v>0</v>
      </c>
      <c r="BG157" s="143">
        <f>IF(U157="zákl. prenesená",N157,0)</f>
        <v>0</v>
      </c>
      <c r="BH157" s="143">
        <f>IF(U157="zníž. prenesená",N157,0)</f>
        <v>0</v>
      </c>
      <c r="BI157" s="143">
        <f>IF(U157="nulová",N157,0)</f>
        <v>0</v>
      </c>
      <c r="BJ157" s="19" t="s">
        <v>102</v>
      </c>
      <c r="BK157" s="143">
        <f>ROUND(L157*K157,2)</f>
        <v>0</v>
      </c>
      <c r="BL157" s="19" t="s">
        <v>331</v>
      </c>
      <c r="BM157" s="19" t="s">
        <v>464</v>
      </c>
    </row>
    <row r="158" spans="2:65" s="1" customFormat="1" ht="38.25" customHeight="1">
      <c r="B158" s="134"/>
      <c r="C158" s="135" t="s">
        <v>368</v>
      </c>
      <c r="D158" s="135" t="s">
        <v>268</v>
      </c>
      <c r="E158" s="136" t="s">
        <v>1830</v>
      </c>
      <c r="F158" s="219" t="s">
        <v>1831</v>
      </c>
      <c r="G158" s="219"/>
      <c r="H158" s="219"/>
      <c r="I158" s="219"/>
      <c r="J158" s="137" t="s">
        <v>322</v>
      </c>
      <c r="K158" s="138">
        <v>13</v>
      </c>
      <c r="L158" s="220"/>
      <c r="M158" s="220"/>
      <c r="N158" s="220">
        <f>ROUND(L158*K158,2)</f>
        <v>0</v>
      </c>
      <c r="O158" s="220"/>
      <c r="P158" s="220"/>
      <c r="Q158" s="220"/>
      <c r="R158" s="139"/>
      <c r="T158" s="140" t="s">
        <v>5</v>
      </c>
      <c r="U158" s="38" t="s">
        <v>42</v>
      </c>
      <c r="V158" s="141">
        <v>0</v>
      </c>
      <c r="W158" s="141">
        <f>V158*K158</f>
        <v>0</v>
      </c>
      <c r="X158" s="141">
        <v>1.2E-4</v>
      </c>
      <c r="Y158" s="141">
        <f>X158*K158</f>
        <v>1.56E-3</v>
      </c>
      <c r="Z158" s="141">
        <v>0</v>
      </c>
      <c r="AA158" s="142">
        <f>Z158*K158</f>
        <v>0</v>
      </c>
      <c r="AR158" s="19" t="s">
        <v>331</v>
      </c>
      <c r="AT158" s="19" t="s">
        <v>268</v>
      </c>
      <c r="AU158" s="19" t="s">
        <v>102</v>
      </c>
      <c r="AY158" s="19" t="s">
        <v>267</v>
      </c>
      <c r="BE158" s="143">
        <f>IF(U158="základná",N158,0)</f>
        <v>0</v>
      </c>
      <c r="BF158" s="143">
        <f>IF(U158="znížená",N158,0)</f>
        <v>0</v>
      </c>
      <c r="BG158" s="143">
        <f>IF(U158="zákl. prenesená",N158,0)</f>
        <v>0</v>
      </c>
      <c r="BH158" s="143">
        <f>IF(U158="zníž. prenesená",N158,0)</f>
        <v>0</v>
      </c>
      <c r="BI158" s="143">
        <f>IF(U158="nulová",N158,0)</f>
        <v>0</v>
      </c>
      <c r="BJ158" s="19" t="s">
        <v>102</v>
      </c>
      <c r="BK158" s="143">
        <f>ROUND(L158*K158,2)</f>
        <v>0</v>
      </c>
      <c r="BL158" s="19" t="s">
        <v>331</v>
      </c>
      <c r="BM158" s="19" t="s">
        <v>472</v>
      </c>
    </row>
    <row r="159" spans="2:65" s="10" customFormat="1" ht="29.85" customHeight="1">
      <c r="B159" s="124"/>
      <c r="D159" s="133" t="s">
        <v>1793</v>
      </c>
      <c r="E159" s="133"/>
      <c r="F159" s="133"/>
      <c r="G159" s="133"/>
      <c r="H159" s="133"/>
      <c r="I159" s="133"/>
      <c r="J159" s="133"/>
      <c r="K159" s="133"/>
      <c r="L159" s="133"/>
      <c r="M159" s="133"/>
      <c r="N159" s="208">
        <f>BK159</f>
        <v>0</v>
      </c>
      <c r="O159" s="209"/>
      <c r="P159" s="209"/>
      <c r="Q159" s="209"/>
      <c r="R159" s="126"/>
      <c r="T159" s="127"/>
      <c r="W159" s="128">
        <f>SUM(W160:W176)</f>
        <v>0</v>
      </c>
      <c r="Y159" s="128">
        <f>SUM(Y160:Y176)</f>
        <v>0.13711000000000001</v>
      </c>
      <c r="AA159" s="129">
        <f>SUM(AA160:AA176)</f>
        <v>0</v>
      </c>
      <c r="AR159" s="130" t="s">
        <v>102</v>
      </c>
      <c r="AT159" s="131" t="s">
        <v>74</v>
      </c>
      <c r="AU159" s="131" t="s">
        <v>83</v>
      </c>
      <c r="AY159" s="130" t="s">
        <v>267</v>
      </c>
      <c r="BK159" s="132">
        <f>SUM(BK160:BK176)</f>
        <v>0</v>
      </c>
    </row>
    <row r="160" spans="2:65" s="1" customFormat="1" ht="25.5" customHeight="1">
      <c r="B160" s="134"/>
      <c r="C160" s="135" t="s">
        <v>371</v>
      </c>
      <c r="D160" s="135" t="s">
        <v>268</v>
      </c>
      <c r="E160" s="136" t="s">
        <v>1832</v>
      </c>
      <c r="F160" s="219" t="s">
        <v>1833</v>
      </c>
      <c r="G160" s="219"/>
      <c r="H160" s="219"/>
      <c r="I160" s="219"/>
      <c r="J160" s="137" t="s">
        <v>322</v>
      </c>
      <c r="K160" s="138">
        <v>2</v>
      </c>
      <c r="L160" s="220"/>
      <c r="M160" s="220"/>
      <c r="N160" s="220">
        <f t="shared" ref="N160:N176" si="20">ROUND(L160*K160,2)</f>
        <v>0</v>
      </c>
      <c r="O160" s="220"/>
      <c r="P160" s="220"/>
      <c r="Q160" s="220"/>
      <c r="R160" s="139"/>
      <c r="T160" s="140" t="s">
        <v>5</v>
      </c>
      <c r="U160" s="38" t="s">
        <v>42</v>
      </c>
      <c r="V160" s="141">
        <v>0</v>
      </c>
      <c r="W160" s="141">
        <f t="shared" ref="W160:W176" si="21">V160*K160</f>
        <v>0</v>
      </c>
      <c r="X160" s="141">
        <v>3.64E-3</v>
      </c>
      <c r="Y160" s="141">
        <f t="shared" ref="Y160:Y176" si="22">X160*K160</f>
        <v>7.28E-3</v>
      </c>
      <c r="Z160" s="141">
        <v>0</v>
      </c>
      <c r="AA160" s="142">
        <f t="shared" ref="AA160:AA176" si="23">Z160*K160</f>
        <v>0</v>
      </c>
      <c r="AR160" s="19" t="s">
        <v>331</v>
      </c>
      <c r="AT160" s="19" t="s">
        <v>268</v>
      </c>
      <c r="AU160" s="19" t="s">
        <v>102</v>
      </c>
      <c r="AY160" s="19" t="s">
        <v>267</v>
      </c>
      <c r="BE160" s="143">
        <f t="shared" ref="BE160:BE176" si="24">IF(U160="základná",N160,0)</f>
        <v>0</v>
      </c>
      <c r="BF160" s="143">
        <f t="shared" ref="BF160:BF176" si="25">IF(U160="znížená",N160,0)</f>
        <v>0</v>
      </c>
      <c r="BG160" s="143">
        <f t="shared" ref="BG160:BG176" si="26">IF(U160="zákl. prenesená",N160,0)</f>
        <v>0</v>
      </c>
      <c r="BH160" s="143">
        <f t="shared" ref="BH160:BH176" si="27">IF(U160="zníž. prenesená",N160,0)</f>
        <v>0</v>
      </c>
      <c r="BI160" s="143">
        <f t="shared" ref="BI160:BI176" si="28">IF(U160="nulová",N160,0)</f>
        <v>0</v>
      </c>
      <c r="BJ160" s="19" t="s">
        <v>102</v>
      </c>
      <c r="BK160" s="143">
        <f t="shared" ref="BK160:BK176" si="29">ROUND(L160*K160,2)</f>
        <v>0</v>
      </c>
      <c r="BL160" s="19" t="s">
        <v>331</v>
      </c>
      <c r="BM160" s="19" t="s">
        <v>480</v>
      </c>
    </row>
    <row r="161" spans="2:65" s="1" customFormat="1" ht="25.5" customHeight="1">
      <c r="B161" s="134"/>
      <c r="C161" s="135" t="s">
        <v>376</v>
      </c>
      <c r="D161" s="135" t="s">
        <v>268</v>
      </c>
      <c r="E161" s="136" t="s">
        <v>1834</v>
      </c>
      <c r="F161" s="219" t="s">
        <v>1835</v>
      </c>
      <c r="G161" s="219"/>
      <c r="H161" s="219"/>
      <c r="I161" s="219"/>
      <c r="J161" s="137" t="s">
        <v>322</v>
      </c>
      <c r="K161" s="138">
        <v>2</v>
      </c>
      <c r="L161" s="220"/>
      <c r="M161" s="220"/>
      <c r="N161" s="220">
        <f t="shared" si="20"/>
        <v>0</v>
      </c>
      <c r="O161" s="220"/>
      <c r="P161" s="220"/>
      <c r="Q161" s="220"/>
      <c r="R161" s="139"/>
      <c r="T161" s="140" t="s">
        <v>5</v>
      </c>
      <c r="U161" s="38" t="s">
        <v>42</v>
      </c>
      <c r="V161" s="141">
        <v>0</v>
      </c>
      <c r="W161" s="141">
        <f t="shared" si="21"/>
        <v>0</v>
      </c>
      <c r="X161" s="141">
        <v>4.81E-3</v>
      </c>
      <c r="Y161" s="141">
        <f t="shared" si="22"/>
        <v>9.6200000000000001E-3</v>
      </c>
      <c r="Z161" s="141">
        <v>0</v>
      </c>
      <c r="AA161" s="142">
        <f t="shared" si="23"/>
        <v>0</v>
      </c>
      <c r="AR161" s="19" t="s">
        <v>331</v>
      </c>
      <c r="AT161" s="19" t="s">
        <v>268</v>
      </c>
      <c r="AU161" s="19" t="s">
        <v>102</v>
      </c>
      <c r="AY161" s="19" t="s">
        <v>267</v>
      </c>
      <c r="BE161" s="143">
        <f t="shared" si="24"/>
        <v>0</v>
      </c>
      <c r="BF161" s="143">
        <f t="shared" si="25"/>
        <v>0</v>
      </c>
      <c r="BG161" s="143">
        <f t="shared" si="26"/>
        <v>0</v>
      </c>
      <c r="BH161" s="143">
        <f t="shared" si="27"/>
        <v>0</v>
      </c>
      <c r="BI161" s="143">
        <f t="shared" si="28"/>
        <v>0</v>
      </c>
      <c r="BJ161" s="19" t="s">
        <v>102</v>
      </c>
      <c r="BK161" s="143">
        <f t="shared" si="29"/>
        <v>0</v>
      </c>
      <c r="BL161" s="19" t="s">
        <v>331</v>
      </c>
      <c r="BM161" s="19" t="s">
        <v>486</v>
      </c>
    </row>
    <row r="162" spans="2:65" s="1" customFormat="1" ht="25.5" customHeight="1">
      <c r="B162" s="134"/>
      <c r="C162" s="135" t="s">
        <v>380</v>
      </c>
      <c r="D162" s="135" t="s">
        <v>268</v>
      </c>
      <c r="E162" s="136" t="s">
        <v>1836</v>
      </c>
      <c r="F162" s="219" t="s">
        <v>1837</v>
      </c>
      <c r="G162" s="219"/>
      <c r="H162" s="219"/>
      <c r="I162" s="219"/>
      <c r="J162" s="137" t="s">
        <v>322</v>
      </c>
      <c r="K162" s="138">
        <v>2</v>
      </c>
      <c r="L162" s="220"/>
      <c r="M162" s="220"/>
      <c r="N162" s="220">
        <f t="shared" si="20"/>
        <v>0</v>
      </c>
      <c r="O162" s="220"/>
      <c r="P162" s="220"/>
      <c r="Q162" s="220"/>
      <c r="R162" s="139"/>
      <c r="T162" s="140" t="s">
        <v>5</v>
      </c>
      <c r="U162" s="38" t="s">
        <v>42</v>
      </c>
      <c r="V162" s="141">
        <v>0</v>
      </c>
      <c r="W162" s="141">
        <f t="shared" si="21"/>
        <v>0</v>
      </c>
      <c r="X162" s="141">
        <v>5.9199999999999999E-3</v>
      </c>
      <c r="Y162" s="141">
        <f t="shared" si="22"/>
        <v>1.184E-2</v>
      </c>
      <c r="Z162" s="141">
        <v>0</v>
      </c>
      <c r="AA162" s="142">
        <f t="shared" si="23"/>
        <v>0</v>
      </c>
      <c r="AR162" s="19" t="s">
        <v>331</v>
      </c>
      <c r="AT162" s="19" t="s">
        <v>268</v>
      </c>
      <c r="AU162" s="19" t="s">
        <v>102</v>
      </c>
      <c r="AY162" s="19" t="s">
        <v>267</v>
      </c>
      <c r="BE162" s="143">
        <f t="shared" si="24"/>
        <v>0</v>
      </c>
      <c r="BF162" s="143">
        <f t="shared" si="25"/>
        <v>0</v>
      </c>
      <c r="BG162" s="143">
        <f t="shared" si="26"/>
        <v>0</v>
      </c>
      <c r="BH162" s="143">
        <f t="shared" si="27"/>
        <v>0</v>
      </c>
      <c r="BI162" s="143">
        <f t="shared" si="28"/>
        <v>0</v>
      </c>
      <c r="BJ162" s="19" t="s">
        <v>102</v>
      </c>
      <c r="BK162" s="143">
        <f t="shared" si="29"/>
        <v>0</v>
      </c>
      <c r="BL162" s="19" t="s">
        <v>331</v>
      </c>
      <c r="BM162" s="19" t="s">
        <v>494</v>
      </c>
    </row>
    <row r="163" spans="2:65" s="1" customFormat="1" ht="38.25" customHeight="1">
      <c r="B163" s="134"/>
      <c r="C163" s="135" t="s">
        <v>384</v>
      </c>
      <c r="D163" s="135" t="s">
        <v>268</v>
      </c>
      <c r="E163" s="136" t="s">
        <v>1838</v>
      </c>
      <c r="F163" s="219" t="s">
        <v>1839</v>
      </c>
      <c r="G163" s="219"/>
      <c r="H163" s="219"/>
      <c r="I163" s="219"/>
      <c r="J163" s="137" t="s">
        <v>322</v>
      </c>
      <c r="K163" s="138">
        <v>11</v>
      </c>
      <c r="L163" s="220"/>
      <c r="M163" s="220"/>
      <c r="N163" s="220">
        <f t="shared" si="20"/>
        <v>0</v>
      </c>
      <c r="O163" s="220"/>
      <c r="P163" s="220"/>
      <c r="Q163" s="220"/>
      <c r="R163" s="139"/>
      <c r="T163" s="140" t="s">
        <v>5</v>
      </c>
      <c r="U163" s="38" t="s">
        <v>42</v>
      </c>
      <c r="V163" s="141">
        <v>0</v>
      </c>
      <c r="W163" s="141">
        <f t="shared" si="21"/>
        <v>0</v>
      </c>
      <c r="X163" s="141">
        <v>4.81E-3</v>
      </c>
      <c r="Y163" s="141">
        <f t="shared" si="22"/>
        <v>5.2909999999999999E-2</v>
      </c>
      <c r="Z163" s="141">
        <v>0</v>
      </c>
      <c r="AA163" s="142">
        <f t="shared" si="23"/>
        <v>0</v>
      </c>
      <c r="AR163" s="19" t="s">
        <v>331</v>
      </c>
      <c r="AT163" s="19" t="s">
        <v>268</v>
      </c>
      <c r="AU163" s="19" t="s">
        <v>102</v>
      </c>
      <c r="AY163" s="19" t="s">
        <v>267</v>
      </c>
      <c r="BE163" s="143">
        <f t="shared" si="24"/>
        <v>0</v>
      </c>
      <c r="BF163" s="143">
        <f t="shared" si="25"/>
        <v>0</v>
      </c>
      <c r="BG163" s="143">
        <f t="shared" si="26"/>
        <v>0</v>
      </c>
      <c r="BH163" s="143">
        <f t="shared" si="27"/>
        <v>0</v>
      </c>
      <c r="BI163" s="143">
        <f t="shared" si="28"/>
        <v>0</v>
      </c>
      <c r="BJ163" s="19" t="s">
        <v>102</v>
      </c>
      <c r="BK163" s="143">
        <f t="shared" si="29"/>
        <v>0</v>
      </c>
      <c r="BL163" s="19" t="s">
        <v>331</v>
      </c>
      <c r="BM163" s="19" t="s">
        <v>502</v>
      </c>
    </row>
    <row r="164" spans="2:65" s="1" customFormat="1" ht="25.5" customHeight="1">
      <c r="B164" s="134"/>
      <c r="C164" s="135" t="s">
        <v>388</v>
      </c>
      <c r="D164" s="135" t="s">
        <v>268</v>
      </c>
      <c r="E164" s="136" t="s">
        <v>1840</v>
      </c>
      <c r="F164" s="219" t="s">
        <v>1841</v>
      </c>
      <c r="G164" s="219"/>
      <c r="H164" s="219"/>
      <c r="I164" s="219"/>
      <c r="J164" s="137" t="s">
        <v>322</v>
      </c>
      <c r="K164" s="138">
        <v>0.6</v>
      </c>
      <c r="L164" s="220"/>
      <c r="M164" s="220"/>
      <c r="N164" s="220">
        <f t="shared" si="20"/>
        <v>0</v>
      </c>
      <c r="O164" s="220"/>
      <c r="P164" s="220"/>
      <c r="Q164" s="220"/>
      <c r="R164" s="139"/>
      <c r="T164" s="140" t="s">
        <v>5</v>
      </c>
      <c r="U164" s="38" t="s">
        <v>42</v>
      </c>
      <c r="V164" s="141">
        <v>0</v>
      </c>
      <c r="W164" s="141">
        <f t="shared" si="21"/>
        <v>0</v>
      </c>
      <c r="X164" s="141">
        <v>8.2666666666666704E-3</v>
      </c>
      <c r="Y164" s="141">
        <f t="shared" si="22"/>
        <v>4.9600000000000017E-3</v>
      </c>
      <c r="Z164" s="141">
        <v>0</v>
      </c>
      <c r="AA164" s="142">
        <f t="shared" si="23"/>
        <v>0</v>
      </c>
      <c r="AR164" s="19" t="s">
        <v>331</v>
      </c>
      <c r="AT164" s="19" t="s">
        <v>268</v>
      </c>
      <c r="AU164" s="19" t="s">
        <v>102</v>
      </c>
      <c r="AY164" s="19" t="s">
        <v>267</v>
      </c>
      <c r="BE164" s="143">
        <f t="shared" si="24"/>
        <v>0</v>
      </c>
      <c r="BF164" s="143">
        <f t="shared" si="25"/>
        <v>0</v>
      </c>
      <c r="BG164" s="143">
        <f t="shared" si="26"/>
        <v>0</v>
      </c>
      <c r="BH164" s="143">
        <f t="shared" si="27"/>
        <v>0</v>
      </c>
      <c r="BI164" s="143">
        <f t="shared" si="28"/>
        <v>0</v>
      </c>
      <c r="BJ164" s="19" t="s">
        <v>102</v>
      </c>
      <c r="BK164" s="143">
        <f t="shared" si="29"/>
        <v>0</v>
      </c>
      <c r="BL164" s="19" t="s">
        <v>331</v>
      </c>
      <c r="BM164" s="19" t="s">
        <v>510</v>
      </c>
    </row>
    <row r="165" spans="2:65" s="1" customFormat="1" ht="25.5" customHeight="1">
      <c r="B165" s="134"/>
      <c r="C165" s="135" t="s">
        <v>392</v>
      </c>
      <c r="D165" s="135" t="s">
        <v>268</v>
      </c>
      <c r="E165" s="136" t="s">
        <v>1842</v>
      </c>
      <c r="F165" s="219" t="s">
        <v>1843</v>
      </c>
      <c r="G165" s="219"/>
      <c r="H165" s="219"/>
      <c r="I165" s="219"/>
      <c r="J165" s="137" t="s">
        <v>374</v>
      </c>
      <c r="K165" s="138">
        <v>2</v>
      </c>
      <c r="L165" s="220"/>
      <c r="M165" s="220"/>
      <c r="N165" s="220">
        <f t="shared" si="20"/>
        <v>0</v>
      </c>
      <c r="O165" s="220"/>
      <c r="P165" s="220"/>
      <c r="Q165" s="220"/>
      <c r="R165" s="139"/>
      <c r="T165" s="140" t="s">
        <v>5</v>
      </c>
      <c r="U165" s="38" t="s">
        <v>42</v>
      </c>
      <c r="V165" s="141">
        <v>0</v>
      </c>
      <c r="W165" s="141">
        <f t="shared" si="21"/>
        <v>0</v>
      </c>
      <c r="X165" s="141">
        <v>6.28E-3</v>
      </c>
      <c r="Y165" s="141">
        <f t="shared" si="22"/>
        <v>1.256E-2</v>
      </c>
      <c r="Z165" s="141">
        <v>0</v>
      </c>
      <c r="AA165" s="142">
        <f t="shared" si="23"/>
        <v>0</v>
      </c>
      <c r="AR165" s="19" t="s">
        <v>331</v>
      </c>
      <c r="AT165" s="19" t="s">
        <v>268</v>
      </c>
      <c r="AU165" s="19" t="s">
        <v>102</v>
      </c>
      <c r="AY165" s="19" t="s">
        <v>267</v>
      </c>
      <c r="BE165" s="143">
        <f t="shared" si="24"/>
        <v>0</v>
      </c>
      <c r="BF165" s="143">
        <f t="shared" si="25"/>
        <v>0</v>
      </c>
      <c r="BG165" s="143">
        <f t="shared" si="26"/>
        <v>0</v>
      </c>
      <c r="BH165" s="143">
        <f t="shared" si="27"/>
        <v>0</v>
      </c>
      <c r="BI165" s="143">
        <f t="shared" si="28"/>
        <v>0</v>
      </c>
      <c r="BJ165" s="19" t="s">
        <v>102</v>
      </c>
      <c r="BK165" s="143">
        <f t="shared" si="29"/>
        <v>0</v>
      </c>
      <c r="BL165" s="19" t="s">
        <v>331</v>
      </c>
      <c r="BM165" s="19" t="s">
        <v>518</v>
      </c>
    </row>
    <row r="166" spans="2:65" s="1" customFormat="1" ht="38.25" customHeight="1">
      <c r="B166" s="134"/>
      <c r="C166" s="135" t="s">
        <v>396</v>
      </c>
      <c r="D166" s="135" t="s">
        <v>268</v>
      </c>
      <c r="E166" s="136" t="s">
        <v>1844</v>
      </c>
      <c r="F166" s="219" t="s">
        <v>1845</v>
      </c>
      <c r="G166" s="219"/>
      <c r="H166" s="219"/>
      <c r="I166" s="219"/>
      <c r="J166" s="137" t="s">
        <v>374</v>
      </c>
      <c r="K166" s="138">
        <v>3</v>
      </c>
      <c r="L166" s="220"/>
      <c r="M166" s="220"/>
      <c r="N166" s="220">
        <f t="shared" si="20"/>
        <v>0</v>
      </c>
      <c r="O166" s="220"/>
      <c r="P166" s="220"/>
      <c r="Q166" s="220"/>
      <c r="R166" s="139"/>
      <c r="T166" s="140" t="s">
        <v>5</v>
      </c>
      <c r="U166" s="38" t="s">
        <v>42</v>
      </c>
      <c r="V166" s="141">
        <v>0</v>
      </c>
      <c r="W166" s="141">
        <f t="shared" si="21"/>
        <v>0</v>
      </c>
      <c r="X166" s="141">
        <v>4.2900000000000004E-3</v>
      </c>
      <c r="Y166" s="141">
        <f t="shared" si="22"/>
        <v>1.2870000000000001E-2</v>
      </c>
      <c r="Z166" s="141">
        <v>0</v>
      </c>
      <c r="AA166" s="142">
        <f t="shared" si="23"/>
        <v>0</v>
      </c>
      <c r="AR166" s="19" t="s">
        <v>331</v>
      </c>
      <c r="AT166" s="19" t="s">
        <v>268</v>
      </c>
      <c r="AU166" s="19" t="s">
        <v>102</v>
      </c>
      <c r="AY166" s="19" t="s">
        <v>267</v>
      </c>
      <c r="BE166" s="143">
        <f t="shared" si="24"/>
        <v>0</v>
      </c>
      <c r="BF166" s="143">
        <f t="shared" si="25"/>
        <v>0</v>
      </c>
      <c r="BG166" s="143">
        <f t="shared" si="26"/>
        <v>0</v>
      </c>
      <c r="BH166" s="143">
        <f t="shared" si="27"/>
        <v>0</v>
      </c>
      <c r="BI166" s="143">
        <f t="shared" si="28"/>
        <v>0</v>
      </c>
      <c r="BJ166" s="19" t="s">
        <v>102</v>
      </c>
      <c r="BK166" s="143">
        <f t="shared" si="29"/>
        <v>0</v>
      </c>
      <c r="BL166" s="19" t="s">
        <v>331</v>
      </c>
      <c r="BM166" s="19" t="s">
        <v>526</v>
      </c>
    </row>
    <row r="167" spans="2:65" s="1" customFormat="1" ht="38.25" customHeight="1">
      <c r="B167" s="134"/>
      <c r="C167" s="135" t="s">
        <v>400</v>
      </c>
      <c r="D167" s="135" t="s">
        <v>268</v>
      </c>
      <c r="E167" s="136" t="s">
        <v>1846</v>
      </c>
      <c r="F167" s="219" t="s">
        <v>1847</v>
      </c>
      <c r="G167" s="219"/>
      <c r="H167" s="219"/>
      <c r="I167" s="219"/>
      <c r="J167" s="137" t="s">
        <v>374</v>
      </c>
      <c r="K167" s="138">
        <v>1</v>
      </c>
      <c r="L167" s="220"/>
      <c r="M167" s="220"/>
      <c r="N167" s="220">
        <f t="shared" si="20"/>
        <v>0</v>
      </c>
      <c r="O167" s="220"/>
      <c r="P167" s="220"/>
      <c r="Q167" s="220"/>
      <c r="R167" s="139"/>
      <c r="T167" s="140" t="s">
        <v>5</v>
      </c>
      <c r="U167" s="38" t="s">
        <v>42</v>
      </c>
      <c r="V167" s="141">
        <v>0</v>
      </c>
      <c r="W167" s="141">
        <f t="shared" si="21"/>
        <v>0</v>
      </c>
      <c r="X167" s="141">
        <v>1.9640000000000001E-2</v>
      </c>
      <c r="Y167" s="141">
        <f t="shared" si="22"/>
        <v>1.9640000000000001E-2</v>
      </c>
      <c r="Z167" s="141">
        <v>0</v>
      </c>
      <c r="AA167" s="142">
        <f t="shared" si="23"/>
        <v>0</v>
      </c>
      <c r="AR167" s="19" t="s">
        <v>331</v>
      </c>
      <c r="AT167" s="19" t="s">
        <v>268</v>
      </c>
      <c r="AU167" s="19" t="s">
        <v>102</v>
      </c>
      <c r="AY167" s="19" t="s">
        <v>267</v>
      </c>
      <c r="BE167" s="143">
        <f t="shared" si="24"/>
        <v>0</v>
      </c>
      <c r="BF167" s="143">
        <f t="shared" si="25"/>
        <v>0</v>
      </c>
      <c r="BG167" s="143">
        <f t="shared" si="26"/>
        <v>0</v>
      </c>
      <c r="BH167" s="143">
        <f t="shared" si="27"/>
        <v>0</v>
      </c>
      <c r="BI167" s="143">
        <f t="shared" si="28"/>
        <v>0</v>
      </c>
      <c r="BJ167" s="19" t="s">
        <v>102</v>
      </c>
      <c r="BK167" s="143">
        <f t="shared" si="29"/>
        <v>0</v>
      </c>
      <c r="BL167" s="19" t="s">
        <v>331</v>
      </c>
      <c r="BM167" s="19" t="s">
        <v>534</v>
      </c>
    </row>
    <row r="168" spans="2:65" s="1" customFormat="1" ht="16.5" customHeight="1">
      <c r="B168" s="134"/>
      <c r="C168" s="144" t="s">
        <v>404</v>
      </c>
      <c r="D168" s="144" t="s">
        <v>315</v>
      </c>
      <c r="E168" s="145" t="s">
        <v>1848</v>
      </c>
      <c r="F168" s="221" t="s">
        <v>1849</v>
      </c>
      <c r="G168" s="221"/>
      <c r="H168" s="221"/>
      <c r="I168" s="221"/>
      <c r="J168" s="146" t="s">
        <v>374</v>
      </c>
      <c r="K168" s="147">
        <v>1</v>
      </c>
      <c r="L168" s="222"/>
      <c r="M168" s="222"/>
      <c r="N168" s="222">
        <f t="shared" si="20"/>
        <v>0</v>
      </c>
      <c r="O168" s="220"/>
      <c r="P168" s="220"/>
      <c r="Q168" s="220"/>
      <c r="R168" s="139"/>
      <c r="T168" s="140" t="s">
        <v>5</v>
      </c>
      <c r="U168" s="38" t="s">
        <v>42</v>
      </c>
      <c r="V168" s="141">
        <v>0</v>
      </c>
      <c r="W168" s="141">
        <f t="shared" si="21"/>
        <v>0</v>
      </c>
      <c r="X168" s="141">
        <v>2E-3</v>
      </c>
      <c r="Y168" s="141">
        <f t="shared" si="22"/>
        <v>2E-3</v>
      </c>
      <c r="Z168" s="141">
        <v>0</v>
      </c>
      <c r="AA168" s="142">
        <f t="shared" si="23"/>
        <v>0</v>
      </c>
      <c r="AR168" s="19" t="s">
        <v>392</v>
      </c>
      <c r="AT168" s="19" t="s">
        <v>315</v>
      </c>
      <c r="AU168" s="19" t="s">
        <v>102</v>
      </c>
      <c r="AY168" s="19" t="s">
        <v>267</v>
      </c>
      <c r="BE168" s="143">
        <f t="shared" si="24"/>
        <v>0</v>
      </c>
      <c r="BF168" s="143">
        <f t="shared" si="25"/>
        <v>0</v>
      </c>
      <c r="BG168" s="143">
        <f t="shared" si="26"/>
        <v>0</v>
      </c>
      <c r="BH168" s="143">
        <f t="shared" si="27"/>
        <v>0</v>
      </c>
      <c r="BI168" s="143">
        <f t="shared" si="28"/>
        <v>0</v>
      </c>
      <c r="BJ168" s="19" t="s">
        <v>102</v>
      </c>
      <c r="BK168" s="143">
        <f t="shared" si="29"/>
        <v>0</v>
      </c>
      <c r="BL168" s="19" t="s">
        <v>331</v>
      </c>
      <c r="BM168" s="19" t="s">
        <v>542</v>
      </c>
    </row>
    <row r="169" spans="2:65" s="1" customFormat="1" ht="25.5" customHeight="1">
      <c r="B169" s="134"/>
      <c r="C169" s="135" t="s">
        <v>408</v>
      </c>
      <c r="D169" s="135" t="s">
        <v>268</v>
      </c>
      <c r="E169" s="136" t="s">
        <v>1850</v>
      </c>
      <c r="F169" s="219" t="s">
        <v>1851</v>
      </c>
      <c r="G169" s="219"/>
      <c r="H169" s="219"/>
      <c r="I169" s="219"/>
      <c r="J169" s="137" t="s">
        <v>374</v>
      </c>
      <c r="K169" s="138">
        <v>3</v>
      </c>
      <c r="L169" s="220"/>
      <c r="M169" s="220"/>
      <c r="N169" s="220">
        <f t="shared" si="20"/>
        <v>0</v>
      </c>
      <c r="O169" s="220"/>
      <c r="P169" s="220"/>
      <c r="Q169" s="220"/>
      <c r="R169" s="139"/>
      <c r="T169" s="140" t="s">
        <v>5</v>
      </c>
      <c r="U169" s="38" t="s">
        <v>42</v>
      </c>
      <c r="V169" s="141">
        <v>0</v>
      </c>
      <c r="W169" s="141">
        <f t="shared" si="21"/>
        <v>0</v>
      </c>
      <c r="X169" s="141">
        <v>0</v>
      </c>
      <c r="Y169" s="141">
        <f t="shared" si="22"/>
        <v>0</v>
      </c>
      <c r="Z169" s="141">
        <v>0</v>
      </c>
      <c r="AA169" s="142">
        <f t="shared" si="23"/>
        <v>0</v>
      </c>
      <c r="AR169" s="19" t="s">
        <v>331</v>
      </c>
      <c r="AT169" s="19" t="s">
        <v>268</v>
      </c>
      <c r="AU169" s="19" t="s">
        <v>102</v>
      </c>
      <c r="AY169" s="19" t="s">
        <v>267</v>
      </c>
      <c r="BE169" s="143">
        <f t="shared" si="24"/>
        <v>0</v>
      </c>
      <c r="BF169" s="143">
        <f t="shared" si="25"/>
        <v>0</v>
      </c>
      <c r="BG169" s="143">
        <f t="shared" si="26"/>
        <v>0</v>
      </c>
      <c r="BH169" s="143">
        <f t="shared" si="27"/>
        <v>0</v>
      </c>
      <c r="BI169" s="143">
        <f t="shared" si="28"/>
        <v>0</v>
      </c>
      <c r="BJ169" s="19" t="s">
        <v>102</v>
      </c>
      <c r="BK169" s="143">
        <f t="shared" si="29"/>
        <v>0</v>
      </c>
      <c r="BL169" s="19" t="s">
        <v>331</v>
      </c>
      <c r="BM169" s="19" t="s">
        <v>550</v>
      </c>
    </row>
    <row r="170" spans="2:65" s="1" customFormat="1" ht="38.25" customHeight="1">
      <c r="B170" s="134"/>
      <c r="C170" s="144" t="s">
        <v>412</v>
      </c>
      <c r="D170" s="144" t="s">
        <v>315</v>
      </c>
      <c r="E170" s="145" t="s">
        <v>1852</v>
      </c>
      <c r="F170" s="221" t="s">
        <v>1853</v>
      </c>
      <c r="G170" s="221"/>
      <c r="H170" s="221"/>
      <c r="I170" s="221"/>
      <c r="J170" s="146" t="s">
        <v>374</v>
      </c>
      <c r="K170" s="147">
        <v>3</v>
      </c>
      <c r="L170" s="222"/>
      <c r="M170" s="222"/>
      <c r="N170" s="222">
        <f t="shared" si="20"/>
        <v>0</v>
      </c>
      <c r="O170" s="220"/>
      <c r="P170" s="220"/>
      <c r="Q170" s="220"/>
      <c r="R170" s="139"/>
      <c r="T170" s="140" t="s">
        <v>5</v>
      </c>
      <c r="U170" s="38" t="s">
        <v>42</v>
      </c>
      <c r="V170" s="141">
        <v>0</v>
      </c>
      <c r="W170" s="141">
        <f t="shared" si="21"/>
        <v>0</v>
      </c>
      <c r="X170" s="141">
        <v>2.5999999999999998E-4</v>
      </c>
      <c r="Y170" s="141">
        <f t="shared" si="22"/>
        <v>7.7999999999999988E-4</v>
      </c>
      <c r="Z170" s="141">
        <v>0</v>
      </c>
      <c r="AA170" s="142">
        <f t="shared" si="23"/>
        <v>0</v>
      </c>
      <c r="AR170" s="19" t="s">
        <v>392</v>
      </c>
      <c r="AT170" s="19" t="s">
        <v>315</v>
      </c>
      <c r="AU170" s="19" t="s">
        <v>102</v>
      </c>
      <c r="AY170" s="19" t="s">
        <v>267</v>
      </c>
      <c r="BE170" s="143">
        <f t="shared" si="24"/>
        <v>0</v>
      </c>
      <c r="BF170" s="143">
        <f t="shared" si="25"/>
        <v>0</v>
      </c>
      <c r="BG170" s="143">
        <f t="shared" si="26"/>
        <v>0</v>
      </c>
      <c r="BH170" s="143">
        <f t="shared" si="27"/>
        <v>0</v>
      </c>
      <c r="BI170" s="143">
        <f t="shared" si="28"/>
        <v>0</v>
      </c>
      <c r="BJ170" s="19" t="s">
        <v>102</v>
      </c>
      <c r="BK170" s="143">
        <f t="shared" si="29"/>
        <v>0</v>
      </c>
      <c r="BL170" s="19" t="s">
        <v>331</v>
      </c>
      <c r="BM170" s="19" t="s">
        <v>558</v>
      </c>
    </row>
    <row r="171" spans="2:65" s="1" customFormat="1" ht="25.5" customHeight="1">
      <c r="B171" s="134"/>
      <c r="C171" s="135" t="s">
        <v>416</v>
      </c>
      <c r="D171" s="135" t="s">
        <v>268</v>
      </c>
      <c r="E171" s="136" t="s">
        <v>1854</v>
      </c>
      <c r="F171" s="219" t="s">
        <v>1855</v>
      </c>
      <c r="G171" s="219"/>
      <c r="H171" s="219"/>
      <c r="I171" s="219"/>
      <c r="J171" s="137" t="s">
        <v>374</v>
      </c>
      <c r="K171" s="138">
        <v>1</v>
      </c>
      <c r="L171" s="220"/>
      <c r="M171" s="220"/>
      <c r="N171" s="220">
        <f t="shared" si="20"/>
        <v>0</v>
      </c>
      <c r="O171" s="220"/>
      <c r="P171" s="220"/>
      <c r="Q171" s="220"/>
      <c r="R171" s="139"/>
      <c r="T171" s="140" t="s">
        <v>5</v>
      </c>
      <c r="U171" s="38" t="s">
        <v>42</v>
      </c>
      <c r="V171" s="141">
        <v>0</v>
      </c>
      <c r="W171" s="141">
        <f t="shared" si="21"/>
        <v>0</v>
      </c>
      <c r="X171" s="141">
        <v>0</v>
      </c>
      <c r="Y171" s="141">
        <f t="shared" si="22"/>
        <v>0</v>
      </c>
      <c r="Z171" s="141">
        <v>0</v>
      </c>
      <c r="AA171" s="142">
        <f t="shared" si="23"/>
        <v>0</v>
      </c>
      <c r="AR171" s="19" t="s">
        <v>331</v>
      </c>
      <c r="AT171" s="19" t="s">
        <v>268</v>
      </c>
      <c r="AU171" s="19" t="s">
        <v>102</v>
      </c>
      <c r="AY171" s="19" t="s">
        <v>267</v>
      </c>
      <c r="BE171" s="143">
        <f t="shared" si="24"/>
        <v>0</v>
      </c>
      <c r="BF171" s="143">
        <f t="shared" si="25"/>
        <v>0</v>
      </c>
      <c r="BG171" s="143">
        <f t="shared" si="26"/>
        <v>0</v>
      </c>
      <c r="BH171" s="143">
        <f t="shared" si="27"/>
        <v>0</v>
      </c>
      <c r="BI171" s="143">
        <f t="shared" si="28"/>
        <v>0</v>
      </c>
      <c r="BJ171" s="19" t="s">
        <v>102</v>
      </c>
      <c r="BK171" s="143">
        <f t="shared" si="29"/>
        <v>0</v>
      </c>
      <c r="BL171" s="19" t="s">
        <v>331</v>
      </c>
      <c r="BM171" s="19" t="s">
        <v>566</v>
      </c>
    </row>
    <row r="172" spans="2:65" s="1" customFormat="1" ht="38.25" customHeight="1">
      <c r="B172" s="134"/>
      <c r="C172" s="144" t="s">
        <v>420</v>
      </c>
      <c r="D172" s="144" t="s">
        <v>315</v>
      </c>
      <c r="E172" s="145" t="s">
        <v>1856</v>
      </c>
      <c r="F172" s="221" t="s">
        <v>1857</v>
      </c>
      <c r="G172" s="221"/>
      <c r="H172" s="221"/>
      <c r="I172" s="221"/>
      <c r="J172" s="146" t="s">
        <v>374</v>
      </c>
      <c r="K172" s="147">
        <v>1</v>
      </c>
      <c r="L172" s="222"/>
      <c r="M172" s="222"/>
      <c r="N172" s="222">
        <f t="shared" si="20"/>
        <v>0</v>
      </c>
      <c r="O172" s="220"/>
      <c r="P172" s="220"/>
      <c r="Q172" s="220"/>
      <c r="R172" s="139"/>
      <c r="T172" s="140" t="s">
        <v>5</v>
      </c>
      <c r="U172" s="38" t="s">
        <v>42</v>
      </c>
      <c r="V172" s="141">
        <v>0</v>
      </c>
      <c r="W172" s="141">
        <f t="shared" si="21"/>
        <v>0</v>
      </c>
      <c r="X172" s="141">
        <v>3.1E-4</v>
      </c>
      <c r="Y172" s="141">
        <f t="shared" si="22"/>
        <v>3.1E-4</v>
      </c>
      <c r="Z172" s="141">
        <v>0</v>
      </c>
      <c r="AA172" s="142">
        <f t="shared" si="23"/>
        <v>0</v>
      </c>
      <c r="AR172" s="19" t="s">
        <v>392</v>
      </c>
      <c r="AT172" s="19" t="s">
        <v>315</v>
      </c>
      <c r="AU172" s="19" t="s">
        <v>102</v>
      </c>
      <c r="AY172" s="19" t="s">
        <v>267</v>
      </c>
      <c r="BE172" s="143">
        <f t="shared" si="24"/>
        <v>0</v>
      </c>
      <c r="BF172" s="143">
        <f t="shared" si="25"/>
        <v>0</v>
      </c>
      <c r="BG172" s="143">
        <f t="shared" si="26"/>
        <v>0</v>
      </c>
      <c r="BH172" s="143">
        <f t="shared" si="27"/>
        <v>0</v>
      </c>
      <c r="BI172" s="143">
        <f t="shared" si="28"/>
        <v>0</v>
      </c>
      <c r="BJ172" s="19" t="s">
        <v>102</v>
      </c>
      <c r="BK172" s="143">
        <f t="shared" si="29"/>
        <v>0</v>
      </c>
      <c r="BL172" s="19" t="s">
        <v>331</v>
      </c>
      <c r="BM172" s="19" t="s">
        <v>574</v>
      </c>
    </row>
    <row r="173" spans="2:65" s="1" customFormat="1" ht="25.5" customHeight="1">
      <c r="B173" s="134"/>
      <c r="C173" s="135" t="s">
        <v>424</v>
      </c>
      <c r="D173" s="135" t="s">
        <v>268</v>
      </c>
      <c r="E173" s="136" t="s">
        <v>1858</v>
      </c>
      <c r="F173" s="219" t="s">
        <v>1859</v>
      </c>
      <c r="G173" s="219"/>
      <c r="H173" s="219"/>
      <c r="I173" s="219"/>
      <c r="J173" s="137" t="s">
        <v>374</v>
      </c>
      <c r="K173" s="138">
        <v>2</v>
      </c>
      <c r="L173" s="220"/>
      <c r="M173" s="220"/>
      <c r="N173" s="220">
        <f t="shared" si="20"/>
        <v>0</v>
      </c>
      <c r="O173" s="220"/>
      <c r="P173" s="220"/>
      <c r="Q173" s="220"/>
      <c r="R173" s="139"/>
      <c r="T173" s="140" t="s">
        <v>5</v>
      </c>
      <c r="U173" s="38" t="s">
        <v>42</v>
      </c>
      <c r="V173" s="141">
        <v>0</v>
      </c>
      <c r="W173" s="141">
        <f t="shared" si="21"/>
        <v>0</v>
      </c>
      <c r="X173" s="141">
        <v>0</v>
      </c>
      <c r="Y173" s="141">
        <f t="shared" si="22"/>
        <v>0</v>
      </c>
      <c r="Z173" s="141">
        <v>0</v>
      </c>
      <c r="AA173" s="142">
        <f t="shared" si="23"/>
        <v>0</v>
      </c>
      <c r="AR173" s="19" t="s">
        <v>331</v>
      </c>
      <c r="AT173" s="19" t="s">
        <v>268</v>
      </c>
      <c r="AU173" s="19" t="s">
        <v>102</v>
      </c>
      <c r="AY173" s="19" t="s">
        <v>267</v>
      </c>
      <c r="BE173" s="143">
        <f t="shared" si="24"/>
        <v>0</v>
      </c>
      <c r="BF173" s="143">
        <f t="shared" si="25"/>
        <v>0</v>
      </c>
      <c r="BG173" s="143">
        <f t="shared" si="26"/>
        <v>0</v>
      </c>
      <c r="BH173" s="143">
        <f t="shared" si="27"/>
        <v>0</v>
      </c>
      <c r="BI173" s="143">
        <f t="shared" si="28"/>
        <v>0</v>
      </c>
      <c r="BJ173" s="19" t="s">
        <v>102</v>
      </c>
      <c r="BK173" s="143">
        <f t="shared" si="29"/>
        <v>0</v>
      </c>
      <c r="BL173" s="19" t="s">
        <v>331</v>
      </c>
      <c r="BM173" s="19" t="s">
        <v>582</v>
      </c>
    </row>
    <row r="174" spans="2:65" s="1" customFormat="1" ht="38.25" customHeight="1">
      <c r="B174" s="134"/>
      <c r="C174" s="144" t="s">
        <v>428</v>
      </c>
      <c r="D174" s="144" t="s">
        <v>315</v>
      </c>
      <c r="E174" s="145" t="s">
        <v>1860</v>
      </c>
      <c r="F174" s="221" t="s">
        <v>1861</v>
      </c>
      <c r="G174" s="221"/>
      <c r="H174" s="221"/>
      <c r="I174" s="221"/>
      <c r="J174" s="146" t="s">
        <v>374</v>
      </c>
      <c r="K174" s="147">
        <v>2</v>
      </c>
      <c r="L174" s="222"/>
      <c r="M174" s="222"/>
      <c r="N174" s="222">
        <f t="shared" si="20"/>
        <v>0</v>
      </c>
      <c r="O174" s="220"/>
      <c r="P174" s="220"/>
      <c r="Q174" s="220"/>
      <c r="R174" s="139"/>
      <c r="T174" s="140" t="s">
        <v>5</v>
      </c>
      <c r="U174" s="38" t="s">
        <v>42</v>
      </c>
      <c r="V174" s="141">
        <v>0</v>
      </c>
      <c r="W174" s="141">
        <f t="shared" si="21"/>
        <v>0</v>
      </c>
      <c r="X174" s="141">
        <v>7.45E-4</v>
      </c>
      <c r="Y174" s="141">
        <f t="shared" si="22"/>
        <v>1.49E-3</v>
      </c>
      <c r="Z174" s="141">
        <v>0</v>
      </c>
      <c r="AA174" s="142">
        <f t="shared" si="23"/>
        <v>0</v>
      </c>
      <c r="AR174" s="19" t="s">
        <v>392</v>
      </c>
      <c r="AT174" s="19" t="s">
        <v>315</v>
      </c>
      <c r="AU174" s="19" t="s">
        <v>102</v>
      </c>
      <c r="AY174" s="19" t="s">
        <v>267</v>
      </c>
      <c r="BE174" s="143">
        <f t="shared" si="24"/>
        <v>0</v>
      </c>
      <c r="BF174" s="143">
        <f t="shared" si="25"/>
        <v>0</v>
      </c>
      <c r="BG174" s="143">
        <f t="shared" si="26"/>
        <v>0</v>
      </c>
      <c r="BH174" s="143">
        <f t="shared" si="27"/>
        <v>0</v>
      </c>
      <c r="BI174" s="143">
        <f t="shared" si="28"/>
        <v>0</v>
      </c>
      <c r="BJ174" s="19" t="s">
        <v>102</v>
      </c>
      <c r="BK174" s="143">
        <f t="shared" si="29"/>
        <v>0</v>
      </c>
      <c r="BL174" s="19" t="s">
        <v>331</v>
      </c>
      <c r="BM174" s="19" t="s">
        <v>590</v>
      </c>
    </row>
    <row r="175" spans="2:65" s="1" customFormat="1" ht="25.5" customHeight="1">
      <c r="B175" s="134"/>
      <c r="C175" s="135" t="s">
        <v>432</v>
      </c>
      <c r="D175" s="135" t="s">
        <v>268</v>
      </c>
      <c r="E175" s="136" t="s">
        <v>1862</v>
      </c>
      <c r="F175" s="219" t="s">
        <v>1863</v>
      </c>
      <c r="G175" s="219"/>
      <c r="H175" s="219"/>
      <c r="I175" s="219"/>
      <c r="J175" s="137" t="s">
        <v>374</v>
      </c>
      <c r="K175" s="138">
        <v>1</v>
      </c>
      <c r="L175" s="220"/>
      <c r="M175" s="220"/>
      <c r="N175" s="220">
        <f t="shared" si="20"/>
        <v>0</v>
      </c>
      <c r="O175" s="220"/>
      <c r="P175" s="220"/>
      <c r="Q175" s="220"/>
      <c r="R175" s="139"/>
      <c r="T175" s="140" t="s">
        <v>5</v>
      </c>
      <c r="U175" s="38" t="s">
        <v>42</v>
      </c>
      <c r="V175" s="141">
        <v>0</v>
      </c>
      <c r="W175" s="141">
        <f t="shared" si="21"/>
        <v>0</v>
      </c>
      <c r="X175" s="141">
        <v>8.4999999999999995E-4</v>
      </c>
      <c r="Y175" s="141">
        <f t="shared" si="22"/>
        <v>8.4999999999999995E-4</v>
      </c>
      <c r="Z175" s="141">
        <v>0</v>
      </c>
      <c r="AA175" s="142">
        <f t="shared" si="23"/>
        <v>0</v>
      </c>
      <c r="AR175" s="19" t="s">
        <v>331</v>
      </c>
      <c r="AT175" s="19" t="s">
        <v>268</v>
      </c>
      <c r="AU175" s="19" t="s">
        <v>102</v>
      </c>
      <c r="AY175" s="19" t="s">
        <v>267</v>
      </c>
      <c r="BE175" s="143">
        <f t="shared" si="24"/>
        <v>0</v>
      </c>
      <c r="BF175" s="143">
        <f t="shared" si="25"/>
        <v>0</v>
      </c>
      <c r="BG175" s="143">
        <f t="shared" si="26"/>
        <v>0</v>
      </c>
      <c r="BH175" s="143">
        <f t="shared" si="27"/>
        <v>0</v>
      </c>
      <c r="BI175" s="143">
        <f t="shared" si="28"/>
        <v>0</v>
      </c>
      <c r="BJ175" s="19" t="s">
        <v>102</v>
      </c>
      <c r="BK175" s="143">
        <f t="shared" si="29"/>
        <v>0</v>
      </c>
      <c r="BL175" s="19" t="s">
        <v>331</v>
      </c>
      <c r="BM175" s="19" t="s">
        <v>598</v>
      </c>
    </row>
    <row r="176" spans="2:65" s="1" customFormat="1" ht="25.5" customHeight="1">
      <c r="B176" s="134"/>
      <c r="C176" s="135" t="s">
        <v>436</v>
      </c>
      <c r="D176" s="135" t="s">
        <v>268</v>
      </c>
      <c r="E176" s="136" t="s">
        <v>1864</v>
      </c>
      <c r="F176" s="219" t="s">
        <v>1865</v>
      </c>
      <c r="G176" s="219"/>
      <c r="H176" s="219"/>
      <c r="I176" s="219"/>
      <c r="J176" s="137" t="s">
        <v>304</v>
      </c>
      <c r="K176" s="138">
        <v>0.115</v>
      </c>
      <c r="L176" s="220"/>
      <c r="M176" s="220"/>
      <c r="N176" s="220">
        <f t="shared" si="20"/>
        <v>0</v>
      </c>
      <c r="O176" s="220"/>
      <c r="P176" s="220"/>
      <c r="Q176" s="220"/>
      <c r="R176" s="139"/>
      <c r="T176" s="140" t="s">
        <v>5</v>
      </c>
      <c r="U176" s="38" t="s">
        <v>42</v>
      </c>
      <c r="V176" s="141">
        <v>0</v>
      </c>
      <c r="W176" s="141">
        <f t="shared" si="21"/>
        <v>0</v>
      </c>
      <c r="X176" s="141">
        <v>0</v>
      </c>
      <c r="Y176" s="141">
        <f t="shared" si="22"/>
        <v>0</v>
      </c>
      <c r="Z176" s="141">
        <v>0</v>
      </c>
      <c r="AA176" s="142">
        <f t="shared" si="23"/>
        <v>0</v>
      </c>
      <c r="AR176" s="19" t="s">
        <v>331</v>
      </c>
      <c r="AT176" s="19" t="s">
        <v>268</v>
      </c>
      <c r="AU176" s="19" t="s">
        <v>102</v>
      </c>
      <c r="AY176" s="19" t="s">
        <v>267</v>
      </c>
      <c r="BE176" s="143">
        <f t="shared" si="24"/>
        <v>0</v>
      </c>
      <c r="BF176" s="143">
        <f t="shared" si="25"/>
        <v>0</v>
      </c>
      <c r="BG176" s="143">
        <f t="shared" si="26"/>
        <v>0</v>
      </c>
      <c r="BH176" s="143">
        <f t="shared" si="27"/>
        <v>0</v>
      </c>
      <c r="BI176" s="143">
        <f t="shared" si="28"/>
        <v>0</v>
      </c>
      <c r="BJ176" s="19" t="s">
        <v>102</v>
      </c>
      <c r="BK176" s="143">
        <f t="shared" si="29"/>
        <v>0</v>
      </c>
      <c r="BL176" s="19" t="s">
        <v>331</v>
      </c>
      <c r="BM176" s="19" t="s">
        <v>606</v>
      </c>
    </row>
    <row r="177" spans="2:65" s="10" customFormat="1" ht="29.85" customHeight="1">
      <c r="B177" s="124"/>
      <c r="D177" s="133" t="s">
        <v>1794</v>
      </c>
      <c r="E177" s="133"/>
      <c r="F177" s="133"/>
      <c r="G177" s="133"/>
      <c r="H177" s="133"/>
      <c r="I177" s="133"/>
      <c r="J177" s="133"/>
      <c r="K177" s="133"/>
      <c r="L177" s="133"/>
      <c r="M177" s="133"/>
      <c r="N177" s="208">
        <f>BK177</f>
        <v>0</v>
      </c>
      <c r="O177" s="209"/>
      <c r="P177" s="209"/>
      <c r="Q177" s="209"/>
      <c r="R177" s="126"/>
      <c r="T177" s="127"/>
      <c r="W177" s="128">
        <f>SUM(W178:W181)</f>
        <v>0</v>
      </c>
      <c r="Y177" s="128">
        <f>SUM(Y178:Y181)</f>
        <v>3.8E-3</v>
      </c>
      <c r="AA177" s="129">
        <f>SUM(AA178:AA181)</f>
        <v>0</v>
      </c>
      <c r="AR177" s="130" t="s">
        <v>102</v>
      </c>
      <c r="AT177" s="131" t="s">
        <v>74</v>
      </c>
      <c r="AU177" s="131" t="s">
        <v>83</v>
      </c>
      <c r="AY177" s="130" t="s">
        <v>267</v>
      </c>
      <c r="BK177" s="132">
        <f>SUM(BK178:BK181)</f>
        <v>0</v>
      </c>
    </row>
    <row r="178" spans="2:65" s="1" customFormat="1" ht="25.5" customHeight="1">
      <c r="B178" s="134"/>
      <c r="C178" s="135" t="s">
        <v>440</v>
      </c>
      <c r="D178" s="135" t="s">
        <v>268</v>
      </c>
      <c r="E178" s="136" t="s">
        <v>1866</v>
      </c>
      <c r="F178" s="219" t="s">
        <v>1867</v>
      </c>
      <c r="G178" s="219"/>
      <c r="H178" s="219"/>
      <c r="I178" s="219"/>
      <c r="J178" s="137" t="s">
        <v>374</v>
      </c>
      <c r="K178" s="138">
        <v>2</v>
      </c>
      <c r="L178" s="220"/>
      <c r="M178" s="220"/>
      <c r="N178" s="220">
        <f>ROUND(L178*K178,2)</f>
        <v>0</v>
      </c>
      <c r="O178" s="220"/>
      <c r="P178" s="220"/>
      <c r="Q178" s="220"/>
      <c r="R178" s="139"/>
      <c r="T178" s="140" t="s">
        <v>5</v>
      </c>
      <c r="U178" s="38" t="s">
        <v>42</v>
      </c>
      <c r="V178" s="141">
        <v>0</v>
      </c>
      <c r="W178" s="141">
        <f>V178*K178</f>
        <v>0</v>
      </c>
      <c r="X178" s="141">
        <v>1.31E-3</v>
      </c>
      <c r="Y178" s="141">
        <f>X178*K178</f>
        <v>2.6199999999999999E-3</v>
      </c>
      <c r="Z178" s="141">
        <v>0</v>
      </c>
      <c r="AA178" s="142">
        <f>Z178*K178</f>
        <v>0</v>
      </c>
      <c r="AR178" s="19" t="s">
        <v>331</v>
      </c>
      <c r="AT178" s="19" t="s">
        <v>268</v>
      </c>
      <c r="AU178" s="19" t="s">
        <v>102</v>
      </c>
      <c r="AY178" s="19" t="s">
        <v>267</v>
      </c>
      <c r="BE178" s="143">
        <f>IF(U178="základná",N178,0)</f>
        <v>0</v>
      </c>
      <c r="BF178" s="143">
        <f>IF(U178="znížená",N178,0)</f>
        <v>0</v>
      </c>
      <c r="BG178" s="143">
        <f>IF(U178="zákl. prenesená",N178,0)</f>
        <v>0</v>
      </c>
      <c r="BH178" s="143">
        <f>IF(U178="zníž. prenesená",N178,0)</f>
        <v>0</v>
      </c>
      <c r="BI178" s="143">
        <f>IF(U178="nulová",N178,0)</f>
        <v>0</v>
      </c>
      <c r="BJ178" s="19" t="s">
        <v>102</v>
      </c>
      <c r="BK178" s="143">
        <f>ROUND(L178*K178,2)</f>
        <v>0</v>
      </c>
      <c r="BL178" s="19" t="s">
        <v>331</v>
      </c>
      <c r="BM178" s="19" t="s">
        <v>614</v>
      </c>
    </row>
    <row r="179" spans="2:65" s="1" customFormat="1" ht="25.5" customHeight="1">
      <c r="B179" s="134"/>
      <c r="C179" s="144" t="s">
        <v>444</v>
      </c>
      <c r="D179" s="144" t="s">
        <v>315</v>
      </c>
      <c r="E179" s="145" t="s">
        <v>1868</v>
      </c>
      <c r="F179" s="221" t="s">
        <v>1869</v>
      </c>
      <c r="G179" s="221"/>
      <c r="H179" s="221"/>
      <c r="I179" s="221"/>
      <c r="J179" s="146" t="s">
        <v>374</v>
      </c>
      <c r="K179" s="147">
        <v>2</v>
      </c>
      <c r="L179" s="222"/>
      <c r="M179" s="222"/>
      <c r="N179" s="222">
        <f>ROUND(L179*K179,2)</f>
        <v>0</v>
      </c>
      <c r="O179" s="220"/>
      <c r="P179" s="220"/>
      <c r="Q179" s="220"/>
      <c r="R179" s="139"/>
      <c r="T179" s="140" t="s">
        <v>5</v>
      </c>
      <c r="U179" s="38" t="s">
        <v>42</v>
      </c>
      <c r="V179" s="141">
        <v>0</v>
      </c>
      <c r="W179" s="141">
        <f>V179*K179</f>
        <v>0</v>
      </c>
      <c r="X179" s="141">
        <v>3.5E-4</v>
      </c>
      <c r="Y179" s="141">
        <f>X179*K179</f>
        <v>6.9999999999999999E-4</v>
      </c>
      <c r="Z179" s="141">
        <v>0</v>
      </c>
      <c r="AA179" s="142">
        <f>Z179*K179</f>
        <v>0</v>
      </c>
      <c r="AR179" s="19" t="s">
        <v>392</v>
      </c>
      <c r="AT179" s="19" t="s">
        <v>315</v>
      </c>
      <c r="AU179" s="19" t="s">
        <v>102</v>
      </c>
      <c r="AY179" s="19" t="s">
        <v>267</v>
      </c>
      <c r="BE179" s="143">
        <f>IF(U179="základná",N179,0)</f>
        <v>0</v>
      </c>
      <c r="BF179" s="143">
        <f>IF(U179="znížená",N179,0)</f>
        <v>0</v>
      </c>
      <c r="BG179" s="143">
        <f>IF(U179="zákl. prenesená",N179,0)</f>
        <v>0</v>
      </c>
      <c r="BH179" s="143">
        <f>IF(U179="zníž. prenesená",N179,0)</f>
        <v>0</v>
      </c>
      <c r="BI179" s="143">
        <f>IF(U179="nulová",N179,0)</f>
        <v>0</v>
      </c>
      <c r="BJ179" s="19" t="s">
        <v>102</v>
      </c>
      <c r="BK179" s="143">
        <f>ROUND(L179*K179,2)</f>
        <v>0</v>
      </c>
      <c r="BL179" s="19" t="s">
        <v>331</v>
      </c>
      <c r="BM179" s="19" t="s">
        <v>622</v>
      </c>
    </row>
    <row r="180" spans="2:65" s="1" customFormat="1" ht="38.25" customHeight="1">
      <c r="B180" s="134"/>
      <c r="C180" s="135" t="s">
        <v>448</v>
      </c>
      <c r="D180" s="135" t="s">
        <v>268</v>
      </c>
      <c r="E180" s="136" t="s">
        <v>1870</v>
      </c>
      <c r="F180" s="219" t="s">
        <v>1871</v>
      </c>
      <c r="G180" s="219"/>
      <c r="H180" s="219"/>
      <c r="I180" s="219"/>
      <c r="J180" s="137" t="s">
        <v>374</v>
      </c>
      <c r="K180" s="138">
        <v>2</v>
      </c>
      <c r="L180" s="220"/>
      <c r="M180" s="220"/>
      <c r="N180" s="220">
        <f>ROUND(L180*K180,2)</f>
        <v>0</v>
      </c>
      <c r="O180" s="220"/>
      <c r="P180" s="220"/>
      <c r="Q180" s="220"/>
      <c r="R180" s="139"/>
      <c r="T180" s="140" t="s">
        <v>5</v>
      </c>
      <c r="U180" s="38" t="s">
        <v>42</v>
      </c>
      <c r="V180" s="141">
        <v>0</v>
      </c>
      <c r="W180" s="141">
        <f>V180*K180</f>
        <v>0</v>
      </c>
      <c r="X180" s="141">
        <v>2.4000000000000001E-4</v>
      </c>
      <c r="Y180" s="141">
        <f>X180*K180</f>
        <v>4.8000000000000001E-4</v>
      </c>
      <c r="Z180" s="141">
        <v>0</v>
      </c>
      <c r="AA180" s="142">
        <f>Z180*K180</f>
        <v>0</v>
      </c>
      <c r="AR180" s="19" t="s">
        <v>331</v>
      </c>
      <c r="AT180" s="19" t="s">
        <v>268</v>
      </c>
      <c r="AU180" s="19" t="s">
        <v>102</v>
      </c>
      <c r="AY180" s="19" t="s">
        <v>267</v>
      </c>
      <c r="BE180" s="143">
        <f>IF(U180="základná",N180,0)</f>
        <v>0</v>
      </c>
      <c r="BF180" s="143">
        <f>IF(U180="znížená",N180,0)</f>
        <v>0</v>
      </c>
      <c r="BG180" s="143">
        <f>IF(U180="zákl. prenesená",N180,0)</f>
        <v>0</v>
      </c>
      <c r="BH180" s="143">
        <f>IF(U180="zníž. prenesená",N180,0)</f>
        <v>0</v>
      </c>
      <c r="BI180" s="143">
        <f>IF(U180="nulová",N180,0)</f>
        <v>0</v>
      </c>
      <c r="BJ180" s="19" t="s">
        <v>102</v>
      </c>
      <c r="BK180" s="143">
        <f>ROUND(L180*K180,2)</f>
        <v>0</v>
      </c>
      <c r="BL180" s="19" t="s">
        <v>331</v>
      </c>
      <c r="BM180" s="19" t="s">
        <v>630</v>
      </c>
    </row>
    <row r="181" spans="2:65" s="1" customFormat="1" ht="25.5" customHeight="1">
      <c r="B181" s="134"/>
      <c r="C181" s="135" t="s">
        <v>452</v>
      </c>
      <c r="D181" s="135" t="s">
        <v>268</v>
      </c>
      <c r="E181" s="136" t="s">
        <v>1872</v>
      </c>
      <c r="F181" s="219" t="s">
        <v>1873</v>
      </c>
      <c r="G181" s="219"/>
      <c r="H181" s="219"/>
      <c r="I181" s="219"/>
      <c r="J181" s="137" t="s">
        <v>785</v>
      </c>
      <c r="K181" s="138">
        <v>0.84399999999999997</v>
      </c>
      <c r="L181" s="220"/>
      <c r="M181" s="220"/>
      <c r="N181" s="220">
        <f>ROUND(L181*K181,2)</f>
        <v>0</v>
      </c>
      <c r="O181" s="220"/>
      <c r="P181" s="220"/>
      <c r="Q181" s="220"/>
      <c r="R181" s="139"/>
      <c r="T181" s="140" t="s">
        <v>5</v>
      </c>
      <c r="U181" s="38" t="s">
        <v>42</v>
      </c>
      <c r="V181" s="141">
        <v>0</v>
      </c>
      <c r="W181" s="141">
        <f>V181*K181</f>
        <v>0</v>
      </c>
      <c r="X181" s="141">
        <v>0</v>
      </c>
      <c r="Y181" s="141">
        <f>X181*K181</f>
        <v>0</v>
      </c>
      <c r="Z181" s="141">
        <v>0</v>
      </c>
      <c r="AA181" s="142">
        <f>Z181*K181</f>
        <v>0</v>
      </c>
      <c r="AR181" s="19" t="s">
        <v>331</v>
      </c>
      <c r="AT181" s="19" t="s">
        <v>268</v>
      </c>
      <c r="AU181" s="19" t="s">
        <v>102</v>
      </c>
      <c r="AY181" s="19" t="s">
        <v>267</v>
      </c>
      <c r="BE181" s="143">
        <f>IF(U181="základná",N181,0)</f>
        <v>0</v>
      </c>
      <c r="BF181" s="143">
        <f>IF(U181="znížená",N181,0)</f>
        <v>0</v>
      </c>
      <c r="BG181" s="143">
        <f>IF(U181="zákl. prenesená",N181,0)</f>
        <v>0</v>
      </c>
      <c r="BH181" s="143">
        <f>IF(U181="zníž. prenesená",N181,0)</f>
        <v>0</v>
      </c>
      <c r="BI181" s="143">
        <f>IF(U181="nulová",N181,0)</f>
        <v>0</v>
      </c>
      <c r="BJ181" s="19" t="s">
        <v>102</v>
      </c>
      <c r="BK181" s="143">
        <f>ROUND(L181*K181,2)</f>
        <v>0</v>
      </c>
      <c r="BL181" s="19" t="s">
        <v>331</v>
      </c>
      <c r="BM181" s="19" t="s">
        <v>638</v>
      </c>
    </row>
    <row r="182" spans="2:65" s="10" customFormat="1" ht="37.35" customHeight="1">
      <c r="B182" s="124"/>
      <c r="D182" s="125" t="s">
        <v>1795</v>
      </c>
      <c r="E182" s="125"/>
      <c r="F182" s="125"/>
      <c r="G182" s="125"/>
      <c r="H182" s="125"/>
      <c r="I182" s="125"/>
      <c r="J182" s="125"/>
      <c r="K182" s="125"/>
      <c r="L182" s="125"/>
      <c r="M182" s="125"/>
      <c r="N182" s="210">
        <f>BK182</f>
        <v>0</v>
      </c>
      <c r="O182" s="211"/>
      <c r="P182" s="211"/>
      <c r="Q182" s="211"/>
      <c r="R182" s="126"/>
      <c r="T182" s="127"/>
      <c r="W182" s="128">
        <f>W183</f>
        <v>0</v>
      </c>
      <c r="Y182" s="128">
        <f>Y183</f>
        <v>7.3700000000000002E-2</v>
      </c>
      <c r="AA182" s="129">
        <f>AA183</f>
        <v>0</v>
      </c>
      <c r="AR182" s="130" t="s">
        <v>277</v>
      </c>
      <c r="AT182" s="131" t="s">
        <v>74</v>
      </c>
      <c r="AU182" s="131" t="s">
        <v>75</v>
      </c>
      <c r="AY182" s="130" t="s">
        <v>267</v>
      </c>
      <c r="BK182" s="132">
        <f>BK183</f>
        <v>0</v>
      </c>
    </row>
    <row r="183" spans="2:65" s="10" customFormat="1" ht="19.899999999999999" customHeight="1">
      <c r="B183" s="124"/>
      <c r="D183" s="133" t="s">
        <v>1796</v>
      </c>
      <c r="E183" s="133"/>
      <c r="F183" s="133"/>
      <c r="G183" s="133"/>
      <c r="H183" s="133"/>
      <c r="I183" s="133"/>
      <c r="J183" s="133"/>
      <c r="K183" s="133"/>
      <c r="L183" s="133"/>
      <c r="M183" s="133"/>
      <c r="N183" s="212">
        <f>BK183</f>
        <v>0</v>
      </c>
      <c r="O183" s="213"/>
      <c r="P183" s="213"/>
      <c r="Q183" s="213"/>
      <c r="R183" s="126"/>
      <c r="T183" s="127"/>
      <c r="W183" s="128">
        <f>SUM(W184:W199)</f>
        <v>0</v>
      </c>
      <c r="Y183" s="128">
        <f>SUM(Y184:Y199)</f>
        <v>7.3700000000000002E-2</v>
      </c>
      <c r="AA183" s="129">
        <f>SUM(AA184:AA199)</f>
        <v>0</v>
      </c>
      <c r="AR183" s="130" t="s">
        <v>277</v>
      </c>
      <c r="AT183" s="131" t="s">
        <v>74</v>
      </c>
      <c r="AU183" s="131" t="s">
        <v>83</v>
      </c>
      <c r="AY183" s="130" t="s">
        <v>267</v>
      </c>
      <c r="BK183" s="132">
        <f>SUM(BK184:BK199)</f>
        <v>0</v>
      </c>
    </row>
    <row r="184" spans="2:65" s="1" customFormat="1" ht="16.5" customHeight="1">
      <c r="B184" s="134"/>
      <c r="C184" s="135" t="s">
        <v>456</v>
      </c>
      <c r="D184" s="135" t="s">
        <v>268</v>
      </c>
      <c r="E184" s="136" t="s">
        <v>1874</v>
      </c>
      <c r="F184" s="219" t="s">
        <v>1875</v>
      </c>
      <c r="G184" s="219"/>
      <c r="H184" s="219"/>
      <c r="I184" s="219"/>
      <c r="J184" s="137" t="s">
        <v>374</v>
      </c>
      <c r="K184" s="138">
        <v>2</v>
      </c>
      <c r="L184" s="220"/>
      <c r="M184" s="220"/>
      <c r="N184" s="220">
        <f t="shared" ref="N184:N199" si="30">ROUND(L184*K184,2)</f>
        <v>0</v>
      </c>
      <c r="O184" s="220"/>
      <c r="P184" s="220"/>
      <c r="Q184" s="220"/>
      <c r="R184" s="139"/>
      <c r="T184" s="140" t="s">
        <v>5</v>
      </c>
      <c r="U184" s="38" t="s">
        <v>42</v>
      </c>
      <c r="V184" s="141">
        <v>0</v>
      </c>
      <c r="W184" s="141">
        <f t="shared" ref="W184:W199" si="31">V184*K184</f>
        <v>0</v>
      </c>
      <c r="X184" s="141">
        <v>2.1000000000000001E-4</v>
      </c>
      <c r="Y184" s="141">
        <f t="shared" ref="Y184:Y199" si="32">X184*K184</f>
        <v>4.2000000000000002E-4</v>
      </c>
      <c r="Z184" s="141">
        <v>0</v>
      </c>
      <c r="AA184" s="142">
        <f t="shared" ref="AA184:AA199" si="33">Z184*K184</f>
        <v>0</v>
      </c>
      <c r="AR184" s="19" t="s">
        <v>518</v>
      </c>
      <c r="AT184" s="19" t="s">
        <v>268</v>
      </c>
      <c r="AU184" s="19" t="s">
        <v>102</v>
      </c>
      <c r="AY184" s="19" t="s">
        <v>267</v>
      </c>
      <c r="BE184" s="143">
        <f t="shared" ref="BE184:BE199" si="34">IF(U184="základná",N184,0)</f>
        <v>0</v>
      </c>
      <c r="BF184" s="143">
        <f t="shared" ref="BF184:BF199" si="35">IF(U184="znížená",N184,0)</f>
        <v>0</v>
      </c>
      <c r="BG184" s="143">
        <f t="shared" ref="BG184:BG199" si="36">IF(U184="zákl. prenesená",N184,0)</f>
        <v>0</v>
      </c>
      <c r="BH184" s="143">
        <f t="shared" ref="BH184:BH199" si="37">IF(U184="zníž. prenesená",N184,0)</f>
        <v>0</v>
      </c>
      <c r="BI184" s="143">
        <f t="shared" ref="BI184:BI199" si="38">IF(U184="nulová",N184,0)</f>
        <v>0</v>
      </c>
      <c r="BJ184" s="19" t="s">
        <v>102</v>
      </c>
      <c r="BK184" s="143">
        <f t="shared" ref="BK184:BK199" si="39">ROUND(L184*K184,2)</f>
        <v>0</v>
      </c>
      <c r="BL184" s="19" t="s">
        <v>518</v>
      </c>
      <c r="BM184" s="19" t="s">
        <v>646</v>
      </c>
    </row>
    <row r="185" spans="2:65" s="1" customFormat="1" ht="16.5" customHeight="1">
      <c r="B185" s="134"/>
      <c r="C185" s="135" t="s">
        <v>460</v>
      </c>
      <c r="D185" s="135" t="s">
        <v>268</v>
      </c>
      <c r="E185" s="136" t="s">
        <v>1876</v>
      </c>
      <c r="F185" s="219" t="s">
        <v>1877</v>
      </c>
      <c r="G185" s="219"/>
      <c r="H185" s="219"/>
      <c r="I185" s="219"/>
      <c r="J185" s="137" t="s">
        <v>4238</v>
      </c>
      <c r="K185" s="138">
        <v>1</v>
      </c>
      <c r="L185" s="220"/>
      <c r="M185" s="220"/>
      <c r="N185" s="220">
        <f t="shared" si="30"/>
        <v>0</v>
      </c>
      <c r="O185" s="220"/>
      <c r="P185" s="220"/>
      <c r="Q185" s="220"/>
      <c r="R185" s="139"/>
      <c r="T185" s="140" t="s">
        <v>5</v>
      </c>
      <c r="U185" s="38" t="s">
        <v>42</v>
      </c>
      <c r="V185" s="141">
        <v>0</v>
      </c>
      <c r="W185" s="141">
        <f t="shared" si="31"/>
        <v>0</v>
      </c>
      <c r="X185" s="141">
        <v>0</v>
      </c>
      <c r="Y185" s="141">
        <f t="shared" si="32"/>
        <v>0</v>
      </c>
      <c r="Z185" s="141">
        <v>0</v>
      </c>
      <c r="AA185" s="142">
        <f t="shared" si="33"/>
        <v>0</v>
      </c>
      <c r="AR185" s="19" t="s">
        <v>518</v>
      </c>
      <c r="AT185" s="19" t="s">
        <v>268</v>
      </c>
      <c r="AU185" s="19" t="s">
        <v>102</v>
      </c>
      <c r="AY185" s="19" t="s">
        <v>267</v>
      </c>
      <c r="BE185" s="143">
        <f t="shared" si="34"/>
        <v>0</v>
      </c>
      <c r="BF185" s="143">
        <f t="shared" si="35"/>
        <v>0</v>
      </c>
      <c r="BG185" s="143">
        <f t="shared" si="36"/>
        <v>0</v>
      </c>
      <c r="BH185" s="143">
        <f t="shared" si="37"/>
        <v>0</v>
      </c>
      <c r="BI185" s="143">
        <f t="shared" si="38"/>
        <v>0</v>
      </c>
      <c r="BJ185" s="19" t="s">
        <v>102</v>
      </c>
      <c r="BK185" s="143">
        <f t="shared" si="39"/>
        <v>0</v>
      </c>
      <c r="BL185" s="19" t="s">
        <v>518</v>
      </c>
      <c r="BM185" s="19" t="s">
        <v>654</v>
      </c>
    </row>
    <row r="186" spans="2:65" s="1" customFormat="1" ht="25.5" customHeight="1">
      <c r="B186" s="134"/>
      <c r="C186" s="135" t="s">
        <v>464</v>
      </c>
      <c r="D186" s="135" t="s">
        <v>268</v>
      </c>
      <c r="E186" s="136" t="s">
        <v>1878</v>
      </c>
      <c r="F186" s="219" t="s">
        <v>1879</v>
      </c>
      <c r="G186" s="219"/>
      <c r="H186" s="219"/>
      <c r="I186" s="219"/>
      <c r="J186" s="137" t="s">
        <v>322</v>
      </c>
      <c r="K186" s="138">
        <v>41</v>
      </c>
      <c r="L186" s="220"/>
      <c r="M186" s="220"/>
      <c r="N186" s="220">
        <f t="shared" si="30"/>
        <v>0</v>
      </c>
      <c r="O186" s="220"/>
      <c r="P186" s="220"/>
      <c r="Q186" s="220"/>
      <c r="R186" s="139"/>
      <c r="T186" s="140" t="s">
        <v>5</v>
      </c>
      <c r="U186" s="38" t="s">
        <v>42</v>
      </c>
      <c r="V186" s="141">
        <v>0</v>
      </c>
      <c r="W186" s="141">
        <f t="shared" si="31"/>
        <v>0</v>
      </c>
      <c r="X186" s="141">
        <v>0</v>
      </c>
      <c r="Y186" s="141">
        <f t="shared" si="32"/>
        <v>0</v>
      </c>
      <c r="Z186" s="141">
        <v>0</v>
      </c>
      <c r="AA186" s="142">
        <f t="shared" si="33"/>
        <v>0</v>
      </c>
      <c r="AR186" s="19" t="s">
        <v>518</v>
      </c>
      <c r="AT186" s="19" t="s">
        <v>268</v>
      </c>
      <c r="AU186" s="19" t="s">
        <v>102</v>
      </c>
      <c r="AY186" s="19" t="s">
        <v>267</v>
      </c>
      <c r="BE186" s="143">
        <f t="shared" si="34"/>
        <v>0</v>
      </c>
      <c r="BF186" s="143">
        <f t="shared" si="35"/>
        <v>0</v>
      </c>
      <c r="BG186" s="143">
        <f t="shared" si="36"/>
        <v>0</v>
      </c>
      <c r="BH186" s="143">
        <f t="shared" si="37"/>
        <v>0</v>
      </c>
      <c r="BI186" s="143">
        <f t="shared" si="38"/>
        <v>0</v>
      </c>
      <c r="BJ186" s="19" t="s">
        <v>102</v>
      </c>
      <c r="BK186" s="143">
        <f t="shared" si="39"/>
        <v>0</v>
      </c>
      <c r="BL186" s="19" t="s">
        <v>518</v>
      </c>
      <c r="BM186" s="19" t="s">
        <v>661</v>
      </c>
    </row>
    <row r="187" spans="2:65" s="1" customFormat="1" ht="25.5" customHeight="1">
      <c r="B187" s="134"/>
      <c r="C187" s="135" t="s">
        <v>468</v>
      </c>
      <c r="D187" s="135" t="s">
        <v>268</v>
      </c>
      <c r="E187" s="136" t="s">
        <v>1880</v>
      </c>
      <c r="F187" s="219" t="s">
        <v>1881</v>
      </c>
      <c r="G187" s="219"/>
      <c r="H187" s="219"/>
      <c r="I187" s="219"/>
      <c r="J187" s="137" t="s">
        <v>374</v>
      </c>
      <c r="K187" s="138">
        <v>1</v>
      </c>
      <c r="L187" s="220"/>
      <c r="M187" s="220"/>
      <c r="N187" s="220">
        <f t="shared" si="30"/>
        <v>0</v>
      </c>
      <c r="O187" s="220"/>
      <c r="P187" s="220"/>
      <c r="Q187" s="220"/>
      <c r="R187" s="139"/>
      <c r="T187" s="140" t="s">
        <v>5</v>
      </c>
      <c r="U187" s="38" t="s">
        <v>42</v>
      </c>
      <c r="V187" s="141">
        <v>0</v>
      </c>
      <c r="W187" s="141">
        <f t="shared" si="31"/>
        <v>0</v>
      </c>
      <c r="X187" s="141">
        <v>6.0000000000000002E-5</v>
      </c>
      <c r="Y187" s="141">
        <f t="shared" si="32"/>
        <v>6.0000000000000002E-5</v>
      </c>
      <c r="Z187" s="141">
        <v>0</v>
      </c>
      <c r="AA187" s="142">
        <f t="shared" si="33"/>
        <v>0</v>
      </c>
      <c r="AR187" s="19" t="s">
        <v>518</v>
      </c>
      <c r="AT187" s="19" t="s">
        <v>268</v>
      </c>
      <c r="AU187" s="19" t="s">
        <v>102</v>
      </c>
      <c r="AY187" s="19" t="s">
        <v>267</v>
      </c>
      <c r="BE187" s="143">
        <f t="shared" si="34"/>
        <v>0</v>
      </c>
      <c r="BF187" s="143">
        <f t="shared" si="35"/>
        <v>0</v>
      </c>
      <c r="BG187" s="143">
        <f t="shared" si="36"/>
        <v>0</v>
      </c>
      <c r="BH187" s="143">
        <f t="shared" si="37"/>
        <v>0</v>
      </c>
      <c r="BI187" s="143">
        <f t="shared" si="38"/>
        <v>0</v>
      </c>
      <c r="BJ187" s="19" t="s">
        <v>102</v>
      </c>
      <c r="BK187" s="143">
        <f t="shared" si="39"/>
        <v>0</v>
      </c>
      <c r="BL187" s="19" t="s">
        <v>518</v>
      </c>
      <c r="BM187" s="19" t="s">
        <v>669</v>
      </c>
    </row>
    <row r="188" spans="2:65" s="1" customFormat="1" ht="25.5" customHeight="1">
      <c r="B188" s="134"/>
      <c r="C188" s="144" t="s">
        <v>472</v>
      </c>
      <c r="D188" s="144" t="s">
        <v>315</v>
      </c>
      <c r="E188" s="145" t="s">
        <v>1882</v>
      </c>
      <c r="F188" s="221" t="s">
        <v>1883</v>
      </c>
      <c r="G188" s="221"/>
      <c r="H188" s="221"/>
      <c r="I188" s="221"/>
      <c r="J188" s="146" t="s">
        <v>374</v>
      </c>
      <c r="K188" s="147">
        <v>1</v>
      </c>
      <c r="L188" s="222"/>
      <c r="M188" s="222"/>
      <c r="N188" s="222">
        <f t="shared" si="30"/>
        <v>0</v>
      </c>
      <c r="O188" s="220"/>
      <c r="P188" s="220"/>
      <c r="Q188" s="220"/>
      <c r="R188" s="139"/>
      <c r="T188" s="140" t="s">
        <v>5</v>
      </c>
      <c r="U188" s="38" t="s">
        <v>42</v>
      </c>
      <c r="V188" s="141">
        <v>0</v>
      </c>
      <c r="W188" s="141">
        <f t="shared" si="31"/>
        <v>0</v>
      </c>
      <c r="X188" s="141">
        <v>1.1199999999999999E-3</v>
      </c>
      <c r="Y188" s="141">
        <f t="shared" si="32"/>
        <v>1.1199999999999999E-3</v>
      </c>
      <c r="Z188" s="141">
        <v>0</v>
      </c>
      <c r="AA188" s="142">
        <f t="shared" si="33"/>
        <v>0</v>
      </c>
      <c r="AR188" s="19" t="s">
        <v>1282</v>
      </c>
      <c r="AT188" s="19" t="s">
        <v>315</v>
      </c>
      <c r="AU188" s="19" t="s">
        <v>102</v>
      </c>
      <c r="AY188" s="19" t="s">
        <v>267</v>
      </c>
      <c r="BE188" s="143">
        <f t="shared" si="34"/>
        <v>0</v>
      </c>
      <c r="BF188" s="143">
        <f t="shared" si="35"/>
        <v>0</v>
      </c>
      <c r="BG188" s="143">
        <f t="shared" si="36"/>
        <v>0</v>
      </c>
      <c r="BH188" s="143">
        <f t="shared" si="37"/>
        <v>0</v>
      </c>
      <c r="BI188" s="143">
        <f t="shared" si="38"/>
        <v>0</v>
      </c>
      <c r="BJ188" s="19" t="s">
        <v>102</v>
      </c>
      <c r="BK188" s="143">
        <f t="shared" si="39"/>
        <v>0</v>
      </c>
      <c r="BL188" s="19" t="s">
        <v>518</v>
      </c>
      <c r="BM188" s="19" t="s">
        <v>677</v>
      </c>
    </row>
    <row r="189" spans="2:65" s="1" customFormat="1" ht="25.5" customHeight="1">
      <c r="B189" s="134"/>
      <c r="C189" s="135" t="s">
        <v>476</v>
      </c>
      <c r="D189" s="135" t="s">
        <v>268</v>
      </c>
      <c r="E189" s="136" t="s">
        <v>1884</v>
      </c>
      <c r="F189" s="219" t="s">
        <v>1885</v>
      </c>
      <c r="G189" s="219"/>
      <c r="H189" s="219"/>
      <c r="I189" s="219"/>
      <c r="J189" s="137" t="s">
        <v>374</v>
      </c>
      <c r="K189" s="138">
        <v>2</v>
      </c>
      <c r="L189" s="220"/>
      <c r="M189" s="220"/>
      <c r="N189" s="220">
        <f t="shared" si="30"/>
        <v>0</v>
      </c>
      <c r="O189" s="220"/>
      <c r="P189" s="220"/>
      <c r="Q189" s="220"/>
      <c r="R189" s="139"/>
      <c r="T189" s="140" t="s">
        <v>5</v>
      </c>
      <c r="U189" s="38" t="s">
        <v>42</v>
      </c>
      <c r="V189" s="141">
        <v>0</v>
      </c>
      <c r="W189" s="141">
        <f t="shared" si="31"/>
        <v>0</v>
      </c>
      <c r="X189" s="141">
        <v>1.1E-4</v>
      </c>
      <c r="Y189" s="141">
        <f t="shared" si="32"/>
        <v>2.2000000000000001E-4</v>
      </c>
      <c r="Z189" s="141">
        <v>0</v>
      </c>
      <c r="AA189" s="142">
        <f t="shared" si="33"/>
        <v>0</v>
      </c>
      <c r="AR189" s="19" t="s">
        <v>518</v>
      </c>
      <c r="AT189" s="19" t="s">
        <v>268</v>
      </c>
      <c r="AU189" s="19" t="s">
        <v>102</v>
      </c>
      <c r="AY189" s="19" t="s">
        <v>267</v>
      </c>
      <c r="BE189" s="143">
        <f t="shared" si="34"/>
        <v>0</v>
      </c>
      <c r="BF189" s="143">
        <f t="shared" si="35"/>
        <v>0</v>
      </c>
      <c r="BG189" s="143">
        <f t="shared" si="36"/>
        <v>0</v>
      </c>
      <c r="BH189" s="143">
        <f t="shared" si="37"/>
        <v>0</v>
      </c>
      <c r="BI189" s="143">
        <f t="shared" si="38"/>
        <v>0</v>
      </c>
      <c r="BJ189" s="19" t="s">
        <v>102</v>
      </c>
      <c r="BK189" s="143">
        <f t="shared" si="39"/>
        <v>0</v>
      </c>
      <c r="BL189" s="19" t="s">
        <v>518</v>
      </c>
      <c r="BM189" s="19" t="s">
        <v>685</v>
      </c>
    </row>
    <row r="190" spans="2:65" s="1" customFormat="1" ht="25.5" customHeight="1">
      <c r="B190" s="134"/>
      <c r="C190" s="144" t="s">
        <v>480</v>
      </c>
      <c r="D190" s="144" t="s">
        <v>315</v>
      </c>
      <c r="E190" s="145" t="s">
        <v>1886</v>
      </c>
      <c r="F190" s="221" t="s">
        <v>1887</v>
      </c>
      <c r="G190" s="221"/>
      <c r="H190" s="221"/>
      <c r="I190" s="221"/>
      <c r="J190" s="146" t="s">
        <v>374</v>
      </c>
      <c r="K190" s="147">
        <v>2</v>
      </c>
      <c r="L190" s="222"/>
      <c r="M190" s="222"/>
      <c r="N190" s="222">
        <f t="shared" si="30"/>
        <v>0</v>
      </c>
      <c r="O190" s="220"/>
      <c r="P190" s="220"/>
      <c r="Q190" s="220"/>
      <c r="R190" s="139"/>
      <c r="T190" s="140" t="s">
        <v>5</v>
      </c>
      <c r="U190" s="38" t="s">
        <v>42</v>
      </c>
      <c r="V190" s="141">
        <v>0</v>
      </c>
      <c r="W190" s="141">
        <f t="shared" si="31"/>
        <v>0</v>
      </c>
      <c r="X190" s="141">
        <v>2.7200000000000002E-3</v>
      </c>
      <c r="Y190" s="141">
        <f t="shared" si="32"/>
        <v>5.4400000000000004E-3</v>
      </c>
      <c r="Z190" s="141">
        <v>0</v>
      </c>
      <c r="AA190" s="142">
        <f t="shared" si="33"/>
        <v>0</v>
      </c>
      <c r="AR190" s="19" t="s">
        <v>1282</v>
      </c>
      <c r="AT190" s="19" t="s">
        <v>315</v>
      </c>
      <c r="AU190" s="19" t="s">
        <v>102</v>
      </c>
      <c r="AY190" s="19" t="s">
        <v>267</v>
      </c>
      <c r="BE190" s="143">
        <f t="shared" si="34"/>
        <v>0</v>
      </c>
      <c r="BF190" s="143">
        <f t="shared" si="35"/>
        <v>0</v>
      </c>
      <c r="BG190" s="143">
        <f t="shared" si="36"/>
        <v>0</v>
      </c>
      <c r="BH190" s="143">
        <f t="shared" si="37"/>
        <v>0</v>
      </c>
      <c r="BI190" s="143">
        <f t="shared" si="38"/>
        <v>0</v>
      </c>
      <c r="BJ190" s="19" t="s">
        <v>102</v>
      </c>
      <c r="BK190" s="143">
        <f t="shared" si="39"/>
        <v>0</v>
      </c>
      <c r="BL190" s="19" t="s">
        <v>518</v>
      </c>
      <c r="BM190" s="19" t="s">
        <v>693</v>
      </c>
    </row>
    <row r="191" spans="2:65" s="1" customFormat="1" ht="16.5" customHeight="1">
      <c r="B191" s="134"/>
      <c r="C191" s="135" t="s">
        <v>482</v>
      </c>
      <c r="D191" s="135" t="s">
        <v>268</v>
      </c>
      <c r="E191" s="136" t="s">
        <v>1888</v>
      </c>
      <c r="F191" s="219" t="s">
        <v>1889</v>
      </c>
      <c r="G191" s="219"/>
      <c r="H191" s="219"/>
      <c r="I191" s="219"/>
      <c r="J191" s="137" t="s">
        <v>322</v>
      </c>
      <c r="K191" s="138">
        <v>41</v>
      </c>
      <c r="L191" s="220"/>
      <c r="M191" s="220"/>
      <c r="N191" s="220">
        <f t="shared" si="30"/>
        <v>0</v>
      </c>
      <c r="O191" s="220"/>
      <c r="P191" s="220"/>
      <c r="Q191" s="220"/>
      <c r="R191" s="139"/>
      <c r="T191" s="140" t="s">
        <v>5</v>
      </c>
      <c r="U191" s="38" t="s">
        <v>42</v>
      </c>
      <c r="V191" s="141">
        <v>0</v>
      </c>
      <c r="W191" s="141">
        <f t="shared" si="31"/>
        <v>0</v>
      </c>
      <c r="X191" s="141">
        <v>0</v>
      </c>
      <c r="Y191" s="141">
        <f t="shared" si="32"/>
        <v>0</v>
      </c>
      <c r="Z191" s="141">
        <v>0</v>
      </c>
      <c r="AA191" s="142">
        <f t="shared" si="33"/>
        <v>0</v>
      </c>
      <c r="AR191" s="19" t="s">
        <v>518</v>
      </c>
      <c r="AT191" s="19" t="s">
        <v>268</v>
      </c>
      <c r="AU191" s="19" t="s">
        <v>102</v>
      </c>
      <c r="AY191" s="19" t="s">
        <v>267</v>
      </c>
      <c r="BE191" s="143">
        <f t="shared" si="34"/>
        <v>0</v>
      </c>
      <c r="BF191" s="143">
        <f t="shared" si="35"/>
        <v>0</v>
      </c>
      <c r="BG191" s="143">
        <f t="shared" si="36"/>
        <v>0</v>
      </c>
      <c r="BH191" s="143">
        <f t="shared" si="37"/>
        <v>0</v>
      </c>
      <c r="BI191" s="143">
        <f t="shared" si="38"/>
        <v>0</v>
      </c>
      <c r="BJ191" s="19" t="s">
        <v>102</v>
      </c>
      <c r="BK191" s="143">
        <f t="shared" si="39"/>
        <v>0</v>
      </c>
      <c r="BL191" s="19" t="s">
        <v>518</v>
      </c>
      <c r="BM191" s="19" t="s">
        <v>701</v>
      </c>
    </row>
    <row r="192" spans="2:65" s="1" customFormat="1" ht="25.5" customHeight="1">
      <c r="B192" s="134"/>
      <c r="C192" s="135" t="s">
        <v>486</v>
      </c>
      <c r="D192" s="135" t="s">
        <v>268</v>
      </c>
      <c r="E192" s="136" t="s">
        <v>1890</v>
      </c>
      <c r="F192" s="219" t="s">
        <v>1891</v>
      </c>
      <c r="G192" s="219"/>
      <c r="H192" s="219"/>
      <c r="I192" s="219"/>
      <c r="J192" s="137" t="s">
        <v>322</v>
      </c>
      <c r="K192" s="138">
        <v>41</v>
      </c>
      <c r="L192" s="220"/>
      <c r="M192" s="220"/>
      <c r="N192" s="220">
        <f t="shared" si="30"/>
        <v>0</v>
      </c>
      <c r="O192" s="220"/>
      <c r="P192" s="220"/>
      <c r="Q192" s="220"/>
      <c r="R192" s="139"/>
      <c r="T192" s="140" t="s">
        <v>5</v>
      </c>
      <c r="U192" s="38" t="s">
        <v>42</v>
      </c>
      <c r="V192" s="141">
        <v>0</v>
      </c>
      <c r="W192" s="141">
        <f t="shared" si="31"/>
        <v>0</v>
      </c>
      <c r="X192" s="141">
        <v>0</v>
      </c>
      <c r="Y192" s="141">
        <f t="shared" si="32"/>
        <v>0</v>
      </c>
      <c r="Z192" s="141">
        <v>0</v>
      </c>
      <c r="AA192" s="142">
        <f t="shared" si="33"/>
        <v>0</v>
      </c>
      <c r="AR192" s="19" t="s">
        <v>518</v>
      </c>
      <c r="AT192" s="19" t="s">
        <v>268</v>
      </c>
      <c r="AU192" s="19" t="s">
        <v>102</v>
      </c>
      <c r="AY192" s="19" t="s">
        <v>267</v>
      </c>
      <c r="BE192" s="143">
        <f t="shared" si="34"/>
        <v>0</v>
      </c>
      <c r="BF192" s="143">
        <f t="shared" si="35"/>
        <v>0</v>
      </c>
      <c r="BG192" s="143">
        <f t="shared" si="36"/>
        <v>0</v>
      </c>
      <c r="BH192" s="143">
        <f t="shared" si="37"/>
        <v>0</v>
      </c>
      <c r="BI192" s="143">
        <f t="shared" si="38"/>
        <v>0</v>
      </c>
      <c r="BJ192" s="19" t="s">
        <v>102</v>
      </c>
      <c r="BK192" s="143">
        <f t="shared" si="39"/>
        <v>0</v>
      </c>
      <c r="BL192" s="19" t="s">
        <v>518</v>
      </c>
      <c r="BM192" s="19" t="s">
        <v>709</v>
      </c>
    </row>
    <row r="193" spans="2:65" s="1" customFormat="1" ht="25.5" customHeight="1">
      <c r="B193" s="134"/>
      <c r="C193" s="135" t="s">
        <v>490</v>
      </c>
      <c r="D193" s="135" t="s">
        <v>268</v>
      </c>
      <c r="E193" s="136" t="s">
        <v>1892</v>
      </c>
      <c r="F193" s="219" t="s">
        <v>1893</v>
      </c>
      <c r="G193" s="219"/>
      <c r="H193" s="219"/>
      <c r="I193" s="219"/>
      <c r="J193" s="137" t="s">
        <v>4238</v>
      </c>
      <c r="K193" s="138">
        <v>1</v>
      </c>
      <c r="L193" s="220"/>
      <c r="M193" s="220"/>
      <c r="N193" s="220">
        <f t="shared" si="30"/>
        <v>0</v>
      </c>
      <c r="O193" s="220"/>
      <c r="P193" s="220"/>
      <c r="Q193" s="220"/>
      <c r="R193" s="139"/>
      <c r="T193" s="140" t="s">
        <v>5</v>
      </c>
      <c r="U193" s="38" t="s">
        <v>42</v>
      </c>
      <c r="V193" s="141">
        <v>0</v>
      </c>
      <c r="W193" s="141">
        <f t="shared" si="31"/>
        <v>0</v>
      </c>
      <c r="X193" s="141">
        <v>0</v>
      </c>
      <c r="Y193" s="141">
        <f t="shared" si="32"/>
        <v>0</v>
      </c>
      <c r="Z193" s="141">
        <v>0</v>
      </c>
      <c r="AA193" s="142">
        <f t="shared" si="33"/>
        <v>0</v>
      </c>
      <c r="AR193" s="19" t="s">
        <v>518</v>
      </c>
      <c r="AT193" s="19" t="s">
        <v>268</v>
      </c>
      <c r="AU193" s="19" t="s">
        <v>102</v>
      </c>
      <c r="AY193" s="19" t="s">
        <v>267</v>
      </c>
      <c r="BE193" s="143">
        <f t="shared" si="34"/>
        <v>0</v>
      </c>
      <c r="BF193" s="143">
        <f t="shared" si="35"/>
        <v>0</v>
      </c>
      <c r="BG193" s="143">
        <f t="shared" si="36"/>
        <v>0</v>
      </c>
      <c r="BH193" s="143">
        <f t="shared" si="37"/>
        <v>0</v>
      </c>
      <c r="BI193" s="143">
        <f t="shared" si="38"/>
        <v>0</v>
      </c>
      <c r="BJ193" s="19" t="s">
        <v>102</v>
      </c>
      <c r="BK193" s="143">
        <f t="shared" si="39"/>
        <v>0</v>
      </c>
      <c r="BL193" s="19" t="s">
        <v>518</v>
      </c>
      <c r="BM193" s="19" t="s">
        <v>717</v>
      </c>
    </row>
    <row r="194" spans="2:65" s="1" customFormat="1" ht="16.5" customHeight="1">
      <c r="B194" s="134"/>
      <c r="C194" s="135" t="s">
        <v>494</v>
      </c>
      <c r="D194" s="135" t="s">
        <v>268</v>
      </c>
      <c r="E194" s="136" t="s">
        <v>1894</v>
      </c>
      <c r="F194" s="219" t="s">
        <v>1895</v>
      </c>
      <c r="G194" s="219"/>
      <c r="H194" s="219"/>
      <c r="I194" s="219"/>
      <c r="J194" s="137" t="s">
        <v>322</v>
      </c>
      <c r="K194" s="138">
        <v>58</v>
      </c>
      <c r="L194" s="220"/>
      <c r="M194" s="220"/>
      <c r="N194" s="220">
        <f t="shared" si="30"/>
        <v>0</v>
      </c>
      <c r="O194" s="220"/>
      <c r="P194" s="220"/>
      <c r="Q194" s="220"/>
      <c r="R194" s="139"/>
      <c r="T194" s="140" t="s">
        <v>5</v>
      </c>
      <c r="U194" s="38" t="s">
        <v>42</v>
      </c>
      <c r="V194" s="141">
        <v>0</v>
      </c>
      <c r="W194" s="141">
        <f t="shared" si="31"/>
        <v>0</v>
      </c>
      <c r="X194" s="141">
        <v>0</v>
      </c>
      <c r="Y194" s="141">
        <f t="shared" si="32"/>
        <v>0</v>
      </c>
      <c r="Z194" s="141">
        <v>0</v>
      </c>
      <c r="AA194" s="142">
        <f t="shared" si="33"/>
        <v>0</v>
      </c>
      <c r="AR194" s="19" t="s">
        <v>518</v>
      </c>
      <c r="AT194" s="19" t="s">
        <v>268</v>
      </c>
      <c r="AU194" s="19" t="s">
        <v>102</v>
      </c>
      <c r="AY194" s="19" t="s">
        <v>267</v>
      </c>
      <c r="BE194" s="143">
        <f t="shared" si="34"/>
        <v>0</v>
      </c>
      <c r="BF194" s="143">
        <f t="shared" si="35"/>
        <v>0</v>
      </c>
      <c r="BG194" s="143">
        <f t="shared" si="36"/>
        <v>0</v>
      </c>
      <c r="BH194" s="143">
        <f t="shared" si="37"/>
        <v>0</v>
      </c>
      <c r="BI194" s="143">
        <f t="shared" si="38"/>
        <v>0</v>
      </c>
      <c r="BJ194" s="19" t="s">
        <v>102</v>
      </c>
      <c r="BK194" s="143">
        <f t="shared" si="39"/>
        <v>0</v>
      </c>
      <c r="BL194" s="19" t="s">
        <v>518</v>
      </c>
      <c r="BM194" s="19" t="s">
        <v>725</v>
      </c>
    </row>
    <row r="195" spans="2:65" s="1" customFormat="1" ht="16.5" customHeight="1">
      <c r="B195" s="134"/>
      <c r="C195" s="135" t="s">
        <v>498</v>
      </c>
      <c r="D195" s="135" t="s">
        <v>268</v>
      </c>
      <c r="E195" s="136" t="s">
        <v>1896</v>
      </c>
      <c r="F195" s="219" t="s">
        <v>1897</v>
      </c>
      <c r="G195" s="219"/>
      <c r="H195" s="219"/>
      <c r="I195" s="219"/>
      <c r="J195" s="137" t="s">
        <v>374</v>
      </c>
      <c r="K195" s="138">
        <v>1</v>
      </c>
      <c r="L195" s="220"/>
      <c r="M195" s="220"/>
      <c r="N195" s="220">
        <f t="shared" si="30"/>
        <v>0</v>
      </c>
      <c r="O195" s="220"/>
      <c r="P195" s="220"/>
      <c r="Q195" s="220"/>
      <c r="R195" s="139"/>
      <c r="T195" s="140" t="s">
        <v>5</v>
      </c>
      <c r="U195" s="38" t="s">
        <v>42</v>
      </c>
      <c r="V195" s="141">
        <v>0</v>
      </c>
      <c r="W195" s="141">
        <f t="shared" si="31"/>
        <v>0</v>
      </c>
      <c r="X195" s="141">
        <v>0.05</v>
      </c>
      <c r="Y195" s="141">
        <f t="shared" si="32"/>
        <v>0.05</v>
      </c>
      <c r="Z195" s="141">
        <v>0</v>
      </c>
      <c r="AA195" s="142">
        <f t="shared" si="33"/>
        <v>0</v>
      </c>
      <c r="AR195" s="19" t="s">
        <v>518</v>
      </c>
      <c r="AT195" s="19" t="s">
        <v>268</v>
      </c>
      <c r="AU195" s="19" t="s">
        <v>102</v>
      </c>
      <c r="AY195" s="19" t="s">
        <v>267</v>
      </c>
      <c r="BE195" s="143">
        <f t="shared" si="34"/>
        <v>0</v>
      </c>
      <c r="BF195" s="143">
        <f t="shared" si="35"/>
        <v>0</v>
      </c>
      <c r="BG195" s="143">
        <f t="shared" si="36"/>
        <v>0</v>
      </c>
      <c r="BH195" s="143">
        <f t="shared" si="37"/>
        <v>0</v>
      </c>
      <c r="BI195" s="143">
        <f t="shared" si="38"/>
        <v>0</v>
      </c>
      <c r="BJ195" s="19" t="s">
        <v>102</v>
      </c>
      <c r="BK195" s="143">
        <f t="shared" si="39"/>
        <v>0</v>
      </c>
      <c r="BL195" s="19" t="s">
        <v>518</v>
      </c>
      <c r="BM195" s="19" t="s">
        <v>733</v>
      </c>
    </row>
    <row r="196" spans="2:65" s="1" customFormat="1" ht="16.5" customHeight="1">
      <c r="B196" s="134"/>
      <c r="C196" s="144" t="s">
        <v>502</v>
      </c>
      <c r="D196" s="144" t="s">
        <v>315</v>
      </c>
      <c r="E196" s="145" t="s">
        <v>1898</v>
      </c>
      <c r="F196" s="221" t="s">
        <v>1899</v>
      </c>
      <c r="G196" s="221"/>
      <c r="H196" s="221"/>
      <c r="I196" s="221"/>
      <c r="J196" s="146" t="s">
        <v>374</v>
      </c>
      <c r="K196" s="147">
        <v>1</v>
      </c>
      <c r="L196" s="222"/>
      <c r="M196" s="222"/>
      <c r="N196" s="222">
        <f t="shared" si="30"/>
        <v>0</v>
      </c>
      <c r="O196" s="220"/>
      <c r="P196" s="220"/>
      <c r="Q196" s="220"/>
      <c r="R196" s="139"/>
      <c r="T196" s="140" t="s">
        <v>5</v>
      </c>
      <c r="U196" s="38" t="s">
        <v>42</v>
      </c>
      <c r="V196" s="141">
        <v>0</v>
      </c>
      <c r="W196" s="141">
        <f t="shared" si="31"/>
        <v>0</v>
      </c>
      <c r="X196" s="141">
        <v>1.6E-2</v>
      </c>
      <c r="Y196" s="141">
        <f t="shared" si="32"/>
        <v>1.6E-2</v>
      </c>
      <c r="Z196" s="141">
        <v>0</v>
      </c>
      <c r="AA196" s="142">
        <f t="shared" si="33"/>
        <v>0</v>
      </c>
      <c r="AR196" s="19" t="s">
        <v>1282</v>
      </c>
      <c r="AT196" s="19" t="s">
        <v>315</v>
      </c>
      <c r="AU196" s="19" t="s">
        <v>102</v>
      </c>
      <c r="AY196" s="19" t="s">
        <v>267</v>
      </c>
      <c r="BE196" s="143">
        <f t="shared" si="34"/>
        <v>0</v>
      </c>
      <c r="BF196" s="143">
        <f t="shared" si="35"/>
        <v>0</v>
      </c>
      <c r="BG196" s="143">
        <f t="shared" si="36"/>
        <v>0</v>
      </c>
      <c r="BH196" s="143">
        <f t="shared" si="37"/>
        <v>0</v>
      </c>
      <c r="BI196" s="143">
        <f t="shared" si="38"/>
        <v>0</v>
      </c>
      <c r="BJ196" s="19" t="s">
        <v>102</v>
      </c>
      <c r="BK196" s="143">
        <f t="shared" si="39"/>
        <v>0</v>
      </c>
      <c r="BL196" s="19" t="s">
        <v>518</v>
      </c>
      <c r="BM196" s="19" t="s">
        <v>741</v>
      </c>
    </row>
    <row r="197" spans="2:65" s="1" customFormat="1" ht="25.5" customHeight="1">
      <c r="B197" s="134"/>
      <c r="C197" s="135" t="s">
        <v>506</v>
      </c>
      <c r="D197" s="135" t="s">
        <v>268</v>
      </c>
      <c r="E197" s="136" t="s">
        <v>1900</v>
      </c>
      <c r="F197" s="219" t="s">
        <v>1901</v>
      </c>
      <c r="G197" s="219"/>
      <c r="H197" s="219"/>
      <c r="I197" s="219"/>
      <c r="J197" s="137" t="s">
        <v>374</v>
      </c>
      <c r="K197" s="138">
        <v>1</v>
      </c>
      <c r="L197" s="220"/>
      <c r="M197" s="220"/>
      <c r="N197" s="220">
        <f t="shared" si="30"/>
        <v>0</v>
      </c>
      <c r="O197" s="220"/>
      <c r="P197" s="220"/>
      <c r="Q197" s="220"/>
      <c r="R197" s="139"/>
      <c r="T197" s="140" t="s">
        <v>5</v>
      </c>
      <c r="U197" s="38" t="s">
        <v>42</v>
      </c>
      <c r="V197" s="141">
        <v>0</v>
      </c>
      <c r="W197" s="141">
        <f t="shared" si="31"/>
        <v>0</v>
      </c>
      <c r="X197" s="141">
        <v>4.4000000000000002E-4</v>
      </c>
      <c r="Y197" s="141">
        <f t="shared" si="32"/>
        <v>4.4000000000000002E-4</v>
      </c>
      <c r="Z197" s="141">
        <v>0</v>
      </c>
      <c r="AA197" s="142">
        <f t="shared" si="33"/>
        <v>0</v>
      </c>
      <c r="AR197" s="19" t="s">
        <v>518</v>
      </c>
      <c r="AT197" s="19" t="s">
        <v>268</v>
      </c>
      <c r="AU197" s="19" t="s">
        <v>102</v>
      </c>
      <c r="AY197" s="19" t="s">
        <v>267</v>
      </c>
      <c r="BE197" s="143">
        <f t="shared" si="34"/>
        <v>0</v>
      </c>
      <c r="BF197" s="143">
        <f t="shared" si="35"/>
        <v>0</v>
      </c>
      <c r="BG197" s="143">
        <f t="shared" si="36"/>
        <v>0</v>
      </c>
      <c r="BH197" s="143">
        <f t="shared" si="37"/>
        <v>0</v>
      </c>
      <c r="BI197" s="143">
        <f t="shared" si="38"/>
        <v>0</v>
      </c>
      <c r="BJ197" s="19" t="s">
        <v>102</v>
      </c>
      <c r="BK197" s="143">
        <f t="shared" si="39"/>
        <v>0</v>
      </c>
      <c r="BL197" s="19" t="s">
        <v>518</v>
      </c>
      <c r="BM197" s="19" t="s">
        <v>749</v>
      </c>
    </row>
    <row r="198" spans="2:65" s="1" customFormat="1" ht="16.5" customHeight="1">
      <c r="B198" s="134"/>
      <c r="C198" s="135" t="s">
        <v>510</v>
      </c>
      <c r="D198" s="135" t="s">
        <v>268</v>
      </c>
      <c r="E198" s="136" t="s">
        <v>1902</v>
      </c>
      <c r="F198" s="219" t="s">
        <v>1903</v>
      </c>
      <c r="G198" s="219"/>
      <c r="H198" s="219"/>
      <c r="I198" s="219"/>
      <c r="J198" s="137" t="s">
        <v>785</v>
      </c>
      <c r="K198" s="138">
        <v>13.75</v>
      </c>
      <c r="L198" s="220"/>
      <c r="M198" s="220"/>
      <c r="N198" s="220">
        <f t="shared" si="30"/>
        <v>0</v>
      </c>
      <c r="O198" s="220"/>
      <c r="P198" s="220"/>
      <c r="Q198" s="220"/>
      <c r="R198" s="139"/>
      <c r="T198" s="140" t="s">
        <v>5</v>
      </c>
      <c r="U198" s="38" t="s">
        <v>42</v>
      </c>
      <c r="V198" s="141">
        <v>0</v>
      </c>
      <c r="W198" s="141">
        <f t="shared" si="31"/>
        <v>0</v>
      </c>
      <c r="X198" s="141">
        <v>0</v>
      </c>
      <c r="Y198" s="141">
        <f t="shared" si="32"/>
        <v>0</v>
      </c>
      <c r="Z198" s="141">
        <v>0</v>
      </c>
      <c r="AA198" s="142">
        <f t="shared" si="33"/>
        <v>0</v>
      </c>
      <c r="AR198" s="19" t="s">
        <v>518</v>
      </c>
      <c r="AT198" s="19" t="s">
        <v>268</v>
      </c>
      <c r="AU198" s="19" t="s">
        <v>102</v>
      </c>
      <c r="AY198" s="19" t="s">
        <v>267</v>
      </c>
      <c r="BE198" s="143">
        <f t="shared" si="34"/>
        <v>0</v>
      </c>
      <c r="BF198" s="143">
        <f t="shared" si="35"/>
        <v>0</v>
      </c>
      <c r="BG198" s="143">
        <f t="shared" si="36"/>
        <v>0</v>
      </c>
      <c r="BH198" s="143">
        <f t="shared" si="37"/>
        <v>0</v>
      </c>
      <c r="BI198" s="143">
        <f t="shared" si="38"/>
        <v>0</v>
      </c>
      <c r="BJ198" s="19" t="s">
        <v>102</v>
      </c>
      <c r="BK198" s="143">
        <f t="shared" si="39"/>
        <v>0</v>
      </c>
      <c r="BL198" s="19" t="s">
        <v>518</v>
      </c>
      <c r="BM198" s="19" t="s">
        <v>757</v>
      </c>
    </row>
    <row r="199" spans="2:65" s="1" customFormat="1" ht="16.5" customHeight="1">
      <c r="B199" s="134"/>
      <c r="C199" s="135" t="s">
        <v>514</v>
      </c>
      <c r="D199" s="135" t="s">
        <v>268</v>
      </c>
      <c r="E199" s="136" t="s">
        <v>1904</v>
      </c>
      <c r="F199" s="219" t="s">
        <v>1905</v>
      </c>
      <c r="G199" s="219"/>
      <c r="H199" s="219"/>
      <c r="I199" s="219"/>
      <c r="J199" s="137" t="s">
        <v>785</v>
      </c>
      <c r="K199" s="138">
        <v>5.1369999999999996</v>
      </c>
      <c r="L199" s="220"/>
      <c r="M199" s="220"/>
      <c r="N199" s="220">
        <f t="shared" si="30"/>
        <v>0</v>
      </c>
      <c r="O199" s="220"/>
      <c r="P199" s="220"/>
      <c r="Q199" s="220"/>
      <c r="R199" s="139"/>
      <c r="T199" s="140" t="s">
        <v>5</v>
      </c>
      <c r="U199" s="38" t="s">
        <v>42</v>
      </c>
      <c r="V199" s="141">
        <v>0</v>
      </c>
      <c r="W199" s="141">
        <f t="shared" si="31"/>
        <v>0</v>
      </c>
      <c r="X199" s="141">
        <v>0</v>
      </c>
      <c r="Y199" s="141">
        <f t="shared" si="32"/>
        <v>0</v>
      </c>
      <c r="Z199" s="141">
        <v>0</v>
      </c>
      <c r="AA199" s="142">
        <f t="shared" si="33"/>
        <v>0</v>
      </c>
      <c r="AR199" s="19" t="s">
        <v>518</v>
      </c>
      <c r="AT199" s="19" t="s">
        <v>268</v>
      </c>
      <c r="AU199" s="19" t="s">
        <v>102</v>
      </c>
      <c r="AY199" s="19" t="s">
        <v>267</v>
      </c>
      <c r="BE199" s="143">
        <f t="shared" si="34"/>
        <v>0</v>
      </c>
      <c r="BF199" s="143">
        <f t="shared" si="35"/>
        <v>0</v>
      </c>
      <c r="BG199" s="143">
        <f t="shared" si="36"/>
        <v>0</v>
      </c>
      <c r="BH199" s="143">
        <f t="shared" si="37"/>
        <v>0</v>
      </c>
      <c r="BI199" s="143">
        <f t="shared" si="38"/>
        <v>0</v>
      </c>
      <c r="BJ199" s="19" t="s">
        <v>102</v>
      </c>
      <c r="BK199" s="143">
        <f t="shared" si="39"/>
        <v>0</v>
      </c>
      <c r="BL199" s="19" t="s">
        <v>518</v>
      </c>
      <c r="BM199" s="19" t="s">
        <v>766</v>
      </c>
    </row>
    <row r="200" spans="2:65" s="10" customFormat="1" ht="37.35" customHeight="1">
      <c r="B200" s="124"/>
      <c r="D200" s="125" t="s">
        <v>1797</v>
      </c>
      <c r="E200" s="125"/>
      <c r="F200" s="125"/>
      <c r="G200" s="125"/>
      <c r="H200" s="125"/>
      <c r="I200" s="125"/>
      <c r="J200" s="125"/>
      <c r="K200" s="125"/>
      <c r="L200" s="125"/>
      <c r="M200" s="125"/>
      <c r="N200" s="238">
        <f>BK200</f>
        <v>0</v>
      </c>
      <c r="O200" s="239"/>
      <c r="P200" s="239"/>
      <c r="Q200" s="239"/>
      <c r="R200" s="126"/>
      <c r="T200" s="127"/>
      <c r="W200" s="128">
        <f>SUM(W201:W203)</f>
        <v>0</v>
      </c>
      <c r="Y200" s="128">
        <f>SUM(Y201:Y203)</f>
        <v>0</v>
      </c>
      <c r="AA200" s="129">
        <f>SUM(AA201:AA203)</f>
        <v>0</v>
      </c>
      <c r="AR200" s="130" t="s">
        <v>272</v>
      </c>
      <c r="AT200" s="131" t="s">
        <v>74</v>
      </c>
      <c r="AU200" s="131" t="s">
        <v>75</v>
      </c>
      <c r="AY200" s="130" t="s">
        <v>267</v>
      </c>
      <c r="BK200" s="132">
        <f>SUM(BK201:BK203)</f>
        <v>0</v>
      </c>
    </row>
    <row r="201" spans="2:65" s="1" customFormat="1" ht="16.5" customHeight="1">
      <c r="B201" s="134"/>
      <c r="C201" s="135" t="s">
        <v>518</v>
      </c>
      <c r="D201" s="135" t="s">
        <v>268</v>
      </c>
      <c r="E201" s="136" t="s">
        <v>1906</v>
      </c>
      <c r="F201" s="219" t="s">
        <v>1907</v>
      </c>
      <c r="G201" s="219"/>
      <c r="H201" s="219"/>
      <c r="I201" s="219"/>
      <c r="J201" s="137" t="s">
        <v>1908</v>
      </c>
      <c r="K201" s="138">
        <v>6</v>
      </c>
      <c r="L201" s="220"/>
      <c r="M201" s="220"/>
      <c r="N201" s="220">
        <f>ROUND(L201*K201,2)</f>
        <v>0</v>
      </c>
      <c r="O201" s="220"/>
      <c r="P201" s="220"/>
      <c r="Q201" s="220"/>
      <c r="R201" s="139"/>
      <c r="T201" s="140" t="s">
        <v>5</v>
      </c>
      <c r="U201" s="38" t="s">
        <v>42</v>
      </c>
      <c r="V201" s="141">
        <v>0</v>
      </c>
      <c r="W201" s="141">
        <f>V201*K201</f>
        <v>0</v>
      </c>
      <c r="X201" s="141">
        <v>0</v>
      </c>
      <c r="Y201" s="141">
        <f>X201*K201</f>
        <v>0</v>
      </c>
      <c r="Z201" s="141">
        <v>0</v>
      </c>
      <c r="AA201" s="142">
        <f>Z201*K201</f>
        <v>0</v>
      </c>
      <c r="AR201" s="19" t="s">
        <v>1909</v>
      </c>
      <c r="AT201" s="19" t="s">
        <v>268</v>
      </c>
      <c r="AU201" s="19" t="s">
        <v>83</v>
      </c>
      <c r="AY201" s="19" t="s">
        <v>267</v>
      </c>
      <c r="BE201" s="143">
        <f>IF(U201="základná",N201,0)</f>
        <v>0</v>
      </c>
      <c r="BF201" s="143">
        <f>IF(U201="znížená",N201,0)</f>
        <v>0</v>
      </c>
      <c r="BG201" s="143">
        <f>IF(U201="zákl. prenesená",N201,0)</f>
        <v>0</v>
      </c>
      <c r="BH201" s="143">
        <f>IF(U201="zníž. prenesená",N201,0)</f>
        <v>0</v>
      </c>
      <c r="BI201" s="143">
        <f>IF(U201="nulová",N201,0)</f>
        <v>0</v>
      </c>
      <c r="BJ201" s="19" t="s">
        <v>102</v>
      </c>
      <c r="BK201" s="143">
        <f>ROUND(L201*K201,2)</f>
        <v>0</v>
      </c>
      <c r="BL201" s="19" t="s">
        <v>1909</v>
      </c>
      <c r="BM201" s="19" t="s">
        <v>774</v>
      </c>
    </row>
    <row r="202" spans="2:65" s="1" customFormat="1" ht="25.5" customHeight="1">
      <c r="B202" s="134"/>
      <c r="C202" s="135" t="s">
        <v>522</v>
      </c>
      <c r="D202" s="135" t="s">
        <v>268</v>
      </c>
      <c r="E202" s="136" t="s">
        <v>1910</v>
      </c>
      <c r="F202" s="219" t="s">
        <v>1911</v>
      </c>
      <c r="G202" s="219"/>
      <c r="H202" s="219"/>
      <c r="I202" s="219"/>
      <c r="J202" s="137" t="s">
        <v>1908</v>
      </c>
      <c r="K202" s="138">
        <v>2</v>
      </c>
      <c r="L202" s="220"/>
      <c r="M202" s="220"/>
      <c r="N202" s="220">
        <f>ROUND(L202*K202,2)</f>
        <v>0</v>
      </c>
      <c r="O202" s="220"/>
      <c r="P202" s="220"/>
      <c r="Q202" s="220"/>
      <c r="R202" s="139"/>
      <c r="T202" s="140" t="s">
        <v>5</v>
      </c>
      <c r="U202" s="38" t="s">
        <v>42</v>
      </c>
      <c r="V202" s="141">
        <v>0</v>
      </c>
      <c r="W202" s="141">
        <f>V202*K202</f>
        <v>0</v>
      </c>
      <c r="X202" s="141">
        <v>0</v>
      </c>
      <c r="Y202" s="141">
        <f>X202*K202</f>
        <v>0</v>
      </c>
      <c r="Z202" s="141">
        <v>0</v>
      </c>
      <c r="AA202" s="142">
        <f>Z202*K202</f>
        <v>0</v>
      </c>
      <c r="AR202" s="19" t="s">
        <v>1909</v>
      </c>
      <c r="AT202" s="19" t="s">
        <v>268</v>
      </c>
      <c r="AU202" s="19" t="s">
        <v>83</v>
      </c>
      <c r="AY202" s="19" t="s">
        <v>267</v>
      </c>
      <c r="BE202" s="143">
        <f>IF(U202="základná",N202,0)</f>
        <v>0</v>
      </c>
      <c r="BF202" s="143">
        <f>IF(U202="znížená",N202,0)</f>
        <v>0</v>
      </c>
      <c r="BG202" s="143">
        <f>IF(U202="zákl. prenesená",N202,0)</f>
        <v>0</v>
      </c>
      <c r="BH202" s="143">
        <f>IF(U202="zníž. prenesená",N202,0)</f>
        <v>0</v>
      </c>
      <c r="BI202" s="143">
        <f>IF(U202="nulová",N202,0)</f>
        <v>0</v>
      </c>
      <c r="BJ202" s="19" t="s">
        <v>102</v>
      </c>
      <c r="BK202" s="143">
        <f>ROUND(L202*K202,2)</f>
        <v>0</v>
      </c>
      <c r="BL202" s="19" t="s">
        <v>1909</v>
      </c>
      <c r="BM202" s="19" t="s">
        <v>782</v>
      </c>
    </row>
    <row r="203" spans="2:65" s="1" customFormat="1" ht="16.5" customHeight="1">
      <c r="B203" s="134"/>
      <c r="C203" s="135" t="s">
        <v>526</v>
      </c>
      <c r="D203" s="135" t="s">
        <v>268</v>
      </c>
      <c r="E203" s="136" t="s">
        <v>1912</v>
      </c>
      <c r="F203" s="219" t="s">
        <v>1913</v>
      </c>
      <c r="G203" s="219"/>
      <c r="H203" s="219"/>
      <c r="I203" s="219"/>
      <c r="J203" s="137" t="s">
        <v>374</v>
      </c>
      <c r="K203" s="138">
        <v>1</v>
      </c>
      <c r="L203" s="220"/>
      <c r="M203" s="220"/>
      <c r="N203" s="220">
        <f>ROUND(L203*K203,2)</f>
        <v>0</v>
      </c>
      <c r="O203" s="220"/>
      <c r="P203" s="220"/>
      <c r="Q203" s="220"/>
      <c r="R203" s="139"/>
      <c r="T203" s="140" t="s">
        <v>5</v>
      </c>
      <c r="U203" s="38" t="s">
        <v>42</v>
      </c>
      <c r="V203" s="141">
        <v>0</v>
      </c>
      <c r="W203" s="141">
        <f>V203*K203</f>
        <v>0</v>
      </c>
      <c r="X203" s="141">
        <v>0</v>
      </c>
      <c r="Y203" s="141">
        <f>X203*K203</f>
        <v>0</v>
      </c>
      <c r="Z203" s="141">
        <v>0</v>
      </c>
      <c r="AA203" s="142">
        <f>Z203*K203</f>
        <v>0</v>
      </c>
      <c r="AR203" s="19" t="s">
        <v>1909</v>
      </c>
      <c r="AT203" s="19" t="s">
        <v>268</v>
      </c>
      <c r="AU203" s="19" t="s">
        <v>83</v>
      </c>
      <c r="AY203" s="19" t="s">
        <v>267</v>
      </c>
      <c r="BE203" s="143">
        <f>IF(U203="základná",N203,0)</f>
        <v>0</v>
      </c>
      <c r="BF203" s="143">
        <f>IF(U203="znížená",N203,0)</f>
        <v>0</v>
      </c>
      <c r="BG203" s="143">
        <f>IF(U203="zákl. prenesená",N203,0)</f>
        <v>0</v>
      </c>
      <c r="BH203" s="143">
        <f>IF(U203="zníž. prenesená",N203,0)</f>
        <v>0</v>
      </c>
      <c r="BI203" s="143">
        <f>IF(U203="nulová",N203,0)</f>
        <v>0</v>
      </c>
      <c r="BJ203" s="19" t="s">
        <v>102</v>
      </c>
      <c r="BK203" s="143">
        <f>ROUND(L203*K203,2)</f>
        <v>0</v>
      </c>
      <c r="BL203" s="19" t="s">
        <v>1909</v>
      </c>
      <c r="BM203" s="19" t="s">
        <v>791</v>
      </c>
    </row>
    <row r="204" spans="2:65" s="10" customFormat="1" ht="37.35" customHeight="1">
      <c r="B204" s="124"/>
      <c r="D204" s="125" t="s">
        <v>1798</v>
      </c>
      <c r="E204" s="125"/>
      <c r="F204" s="125"/>
      <c r="G204" s="125"/>
      <c r="H204" s="125"/>
      <c r="I204" s="125"/>
      <c r="J204" s="125"/>
      <c r="K204" s="125"/>
      <c r="L204" s="125"/>
      <c r="M204" s="125"/>
      <c r="N204" s="210">
        <f>BK204</f>
        <v>0</v>
      </c>
      <c r="O204" s="211"/>
      <c r="P204" s="211"/>
      <c r="Q204" s="211"/>
      <c r="R204" s="126"/>
      <c r="T204" s="127"/>
      <c r="W204" s="128">
        <f>W205</f>
        <v>0</v>
      </c>
      <c r="Y204" s="128">
        <f>Y205</f>
        <v>0</v>
      </c>
      <c r="AA204" s="129">
        <f>AA205</f>
        <v>0</v>
      </c>
      <c r="AR204" s="130" t="s">
        <v>285</v>
      </c>
      <c r="AT204" s="131" t="s">
        <v>74</v>
      </c>
      <c r="AU204" s="131" t="s">
        <v>75</v>
      </c>
      <c r="AY204" s="130" t="s">
        <v>267</v>
      </c>
      <c r="BK204" s="132">
        <f>BK205</f>
        <v>0</v>
      </c>
    </row>
    <row r="205" spans="2:65" s="10" customFormat="1" ht="19.899999999999999" customHeight="1">
      <c r="B205" s="124"/>
      <c r="D205" s="133" t="s">
        <v>1799</v>
      </c>
      <c r="E205" s="133"/>
      <c r="F205" s="133"/>
      <c r="G205" s="133"/>
      <c r="H205" s="133"/>
      <c r="I205" s="133"/>
      <c r="J205" s="133"/>
      <c r="K205" s="133"/>
      <c r="L205" s="133"/>
      <c r="M205" s="133"/>
      <c r="N205" s="212">
        <f>BK205</f>
        <v>0</v>
      </c>
      <c r="O205" s="213"/>
      <c r="P205" s="213"/>
      <c r="Q205" s="213"/>
      <c r="R205" s="126"/>
      <c r="T205" s="127"/>
      <c r="W205" s="128">
        <f>W206</f>
        <v>0</v>
      </c>
      <c r="Y205" s="128">
        <f>Y206</f>
        <v>0</v>
      </c>
      <c r="AA205" s="129">
        <f>AA206</f>
        <v>0</v>
      </c>
      <c r="AR205" s="130" t="s">
        <v>285</v>
      </c>
      <c r="AT205" s="131" t="s">
        <v>74</v>
      </c>
      <c r="AU205" s="131" t="s">
        <v>83</v>
      </c>
      <c r="AY205" s="130" t="s">
        <v>267</v>
      </c>
      <c r="BK205" s="132">
        <f>BK206</f>
        <v>0</v>
      </c>
    </row>
    <row r="206" spans="2:65" s="1" customFormat="1" ht="38.25" customHeight="1">
      <c r="B206" s="134"/>
      <c r="C206" s="135" t="s">
        <v>530</v>
      </c>
      <c r="D206" s="135" t="s">
        <v>268</v>
      </c>
      <c r="E206" s="136" t="s">
        <v>1914</v>
      </c>
      <c r="F206" s="219" t="s">
        <v>1915</v>
      </c>
      <c r="G206" s="219"/>
      <c r="H206" s="219"/>
      <c r="I206" s="219"/>
      <c r="J206" s="137" t="s">
        <v>374</v>
      </c>
      <c r="K206" s="138">
        <v>1</v>
      </c>
      <c r="L206" s="220"/>
      <c r="M206" s="220"/>
      <c r="N206" s="220">
        <f>ROUND(L206*K206,2)</f>
        <v>0</v>
      </c>
      <c r="O206" s="220"/>
      <c r="P206" s="220"/>
      <c r="Q206" s="220"/>
      <c r="R206" s="139"/>
      <c r="T206" s="140" t="s">
        <v>5</v>
      </c>
      <c r="U206" s="148" t="s">
        <v>42</v>
      </c>
      <c r="V206" s="149">
        <v>0</v>
      </c>
      <c r="W206" s="149">
        <f>V206*K206</f>
        <v>0</v>
      </c>
      <c r="X206" s="149">
        <v>0</v>
      </c>
      <c r="Y206" s="149">
        <f>X206*K206</f>
        <v>0</v>
      </c>
      <c r="Z206" s="149">
        <v>0</v>
      </c>
      <c r="AA206" s="150">
        <f>Z206*K206</f>
        <v>0</v>
      </c>
      <c r="AR206" s="19" t="s">
        <v>272</v>
      </c>
      <c r="AT206" s="19" t="s">
        <v>268</v>
      </c>
      <c r="AU206" s="19" t="s">
        <v>102</v>
      </c>
      <c r="AY206" s="19" t="s">
        <v>267</v>
      </c>
      <c r="BE206" s="143">
        <f>IF(U206="základná",N206,0)</f>
        <v>0</v>
      </c>
      <c r="BF206" s="143">
        <f>IF(U206="znížená",N206,0)</f>
        <v>0</v>
      </c>
      <c r="BG206" s="143">
        <f>IF(U206="zákl. prenesená",N206,0)</f>
        <v>0</v>
      </c>
      <c r="BH206" s="143">
        <f>IF(U206="zníž. prenesená",N206,0)</f>
        <v>0</v>
      </c>
      <c r="BI206" s="143">
        <f>IF(U206="nulová",N206,0)</f>
        <v>0</v>
      </c>
      <c r="BJ206" s="19" t="s">
        <v>102</v>
      </c>
      <c r="BK206" s="143">
        <f>ROUND(L206*K206,2)</f>
        <v>0</v>
      </c>
      <c r="BL206" s="19" t="s">
        <v>272</v>
      </c>
      <c r="BM206" s="19" t="s">
        <v>799</v>
      </c>
    </row>
    <row r="207" spans="2:65" s="1" customFormat="1" ht="6.95" customHeight="1">
      <c r="B207" s="53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5"/>
    </row>
  </sheetData>
  <mergeCells count="282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5:Q105"/>
    <mergeCell ref="L107:Q107"/>
    <mergeCell ref="C113:Q113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F127:I127"/>
    <mergeCell ref="L127:M127"/>
    <mergeCell ref="N127:Q127"/>
    <mergeCell ref="N124:Q124"/>
    <mergeCell ref="N125:Q125"/>
    <mergeCell ref="N126:Q126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41:I141"/>
    <mergeCell ref="L141:M141"/>
    <mergeCell ref="N141:Q141"/>
    <mergeCell ref="N138:Q138"/>
    <mergeCell ref="N140:Q140"/>
    <mergeCell ref="F142:I142"/>
    <mergeCell ref="L142:M142"/>
    <mergeCell ref="N142:Q142"/>
    <mergeCell ref="F143:I143"/>
    <mergeCell ref="L143:M143"/>
    <mergeCell ref="N143:Q143"/>
    <mergeCell ref="F145:I145"/>
    <mergeCell ref="L145:M145"/>
    <mergeCell ref="N145:Q145"/>
    <mergeCell ref="N144:Q144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4:I154"/>
    <mergeCell ref="L154:M154"/>
    <mergeCell ref="N154:Q154"/>
    <mergeCell ref="F157:I157"/>
    <mergeCell ref="L157:M157"/>
    <mergeCell ref="N157:Q157"/>
    <mergeCell ref="N153:Q153"/>
    <mergeCell ref="N155:Q155"/>
    <mergeCell ref="N156:Q156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N159:Q159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206:I206"/>
    <mergeCell ref="L206:M206"/>
    <mergeCell ref="N206:Q206"/>
    <mergeCell ref="F198:I198"/>
    <mergeCell ref="L198:M198"/>
    <mergeCell ref="N198:Q198"/>
    <mergeCell ref="F199:I199"/>
    <mergeCell ref="L199:M199"/>
    <mergeCell ref="N199:Q199"/>
    <mergeCell ref="F201:I201"/>
    <mergeCell ref="L201:M201"/>
    <mergeCell ref="N201:Q201"/>
    <mergeCell ref="N177:Q177"/>
    <mergeCell ref="N182:Q182"/>
    <mergeCell ref="N183:Q183"/>
    <mergeCell ref="N200:Q200"/>
    <mergeCell ref="N204:Q204"/>
    <mergeCell ref="N205:Q205"/>
    <mergeCell ref="H1:K1"/>
    <mergeCell ref="S2:AC2"/>
    <mergeCell ref="F202:I202"/>
    <mergeCell ref="L202:M202"/>
    <mergeCell ref="N202:Q202"/>
    <mergeCell ref="F203:I203"/>
    <mergeCell ref="L203:M203"/>
    <mergeCell ref="N203:Q203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2:I192"/>
  </mergeCells>
  <hyperlinks>
    <hyperlink ref="F1:G1" location="C2" display="1) Krycí list rozpočtu"/>
    <hyperlink ref="H1:K1" location="C86" display="2) Rekapitulácia rozpočtu"/>
    <hyperlink ref="L1" location="C123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N365"/>
  <sheetViews>
    <sheetView showGridLines="0" workbookViewId="0">
      <pane ySplit="1" topLeftCell="A2" activePane="bottomLeft" state="frozen"/>
      <selection pane="bottomLeft" activeCell="L364" sqref="L126:M36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6"/>
      <c r="B1" s="13"/>
      <c r="C1" s="13"/>
      <c r="D1" s="14" t="s">
        <v>1</v>
      </c>
      <c r="E1" s="13"/>
      <c r="F1" s="15" t="s">
        <v>210</v>
      </c>
      <c r="G1" s="15"/>
      <c r="H1" s="214" t="s">
        <v>211</v>
      </c>
      <c r="I1" s="214"/>
      <c r="J1" s="214"/>
      <c r="K1" s="214"/>
      <c r="L1" s="15" t="s">
        <v>212</v>
      </c>
      <c r="M1" s="13"/>
      <c r="N1" s="13"/>
      <c r="O1" s="14" t="s">
        <v>213</v>
      </c>
      <c r="P1" s="13"/>
      <c r="Q1" s="13"/>
      <c r="R1" s="13"/>
      <c r="S1" s="15" t="s">
        <v>214</v>
      </c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170" t="s">
        <v>8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T2" s="19" t="s">
        <v>93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75</v>
      </c>
    </row>
    <row r="4" spans="1:66" ht="36.950000000000003" customHeight="1">
      <c r="B4" s="23"/>
      <c r="C4" s="191" t="s">
        <v>215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24"/>
      <c r="T4" s="18" t="s">
        <v>12</v>
      </c>
      <c r="AT4" s="19" t="s">
        <v>6</v>
      </c>
    </row>
    <row r="5" spans="1:66" ht="6.95" customHeight="1">
      <c r="B5" s="23"/>
      <c r="R5" s="24"/>
    </row>
    <row r="6" spans="1:66" ht="25.35" customHeight="1">
      <c r="B6" s="23"/>
      <c r="D6" s="28" t="s">
        <v>16</v>
      </c>
      <c r="F6" s="226" t="str">
        <f>'Rekapitulácia stavby'!K6</f>
        <v>Modernizácia pracovísk akútnej zdravotnej starostlivosti Gynekologicko - pôrodníckeho oddelenia v Nemocnici Krompachy</v>
      </c>
      <c r="G6" s="227"/>
      <c r="H6" s="227"/>
      <c r="I6" s="227"/>
      <c r="J6" s="227"/>
      <c r="K6" s="227"/>
      <c r="L6" s="227"/>
      <c r="M6" s="227"/>
      <c r="N6" s="227"/>
      <c r="O6" s="227"/>
      <c r="P6" s="227"/>
      <c r="R6" s="24"/>
    </row>
    <row r="7" spans="1:66" s="1" customFormat="1" ht="32.85" customHeight="1">
      <c r="B7" s="31"/>
      <c r="D7" s="27" t="s">
        <v>216</v>
      </c>
      <c r="F7" s="203" t="s">
        <v>1916</v>
      </c>
      <c r="G7" s="225"/>
      <c r="H7" s="225"/>
      <c r="I7" s="225"/>
      <c r="J7" s="225"/>
      <c r="K7" s="225"/>
      <c r="L7" s="225"/>
      <c r="M7" s="225"/>
      <c r="N7" s="225"/>
      <c r="O7" s="225"/>
      <c r="P7" s="225"/>
      <c r="R7" s="32"/>
    </row>
    <row r="8" spans="1:66" s="1" customFormat="1" ht="14.45" customHeight="1">
      <c r="B8" s="31"/>
      <c r="D8" s="28" t="s">
        <v>18</v>
      </c>
      <c r="F8" s="26" t="s">
        <v>5</v>
      </c>
      <c r="M8" s="28" t="s">
        <v>19</v>
      </c>
      <c r="O8" s="26" t="s">
        <v>5</v>
      </c>
      <c r="R8" s="32"/>
    </row>
    <row r="9" spans="1:66" s="1" customFormat="1" ht="14.45" customHeight="1">
      <c r="B9" s="31"/>
      <c r="D9" s="28" t="s">
        <v>20</v>
      </c>
      <c r="F9" s="26" t="s">
        <v>21</v>
      </c>
      <c r="M9" s="28" t="s">
        <v>22</v>
      </c>
      <c r="O9" s="228" t="str">
        <f>'Rekapitulácia stavby'!AN8</f>
        <v>15. 5. 2018</v>
      </c>
      <c r="P9" s="228"/>
      <c r="R9" s="32"/>
    </row>
    <row r="10" spans="1:66" s="1" customFormat="1" ht="10.9" customHeight="1">
      <c r="B10" s="31"/>
      <c r="R10" s="32"/>
    </row>
    <row r="11" spans="1:66" s="1" customFormat="1" ht="14.45" customHeight="1">
      <c r="B11" s="31"/>
      <c r="D11" s="28" t="s">
        <v>24</v>
      </c>
      <c r="M11" s="28" t="s">
        <v>25</v>
      </c>
      <c r="O11" s="202" t="s">
        <v>5</v>
      </c>
      <c r="P11" s="202"/>
      <c r="R11" s="32"/>
    </row>
    <row r="12" spans="1:66" s="1" customFormat="1" ht="18" customHeight="1">
      <c r="B12" s="31"/>
      <c r="E12" s="26" t="s">
        <v>26</v>
      </c>
      <c r="M12" s="28" t="s">
        <v>27</v>
      </c>
      <c r="O12" s="202" t="s">
        <v>5</v>
      </c>
      <c r="P12" s="202"/>
      <c r="R12" s="32"/>
    </row>
    <row r="13" spans="1:66" s="1" customFormat="1" ht="6.95" customHeight="1">
      <c r="B13" s="31"/>
      <c r="R13" s="32"/>
    </row>
    <row r="14" spans="1:66" s="1" customFormat="1" ht="14.45" customHeight="1">
      <c r="B14" s="31"/>
      <c r="D14" s="28" t="s">
        <v>28</v>
      </c>
      <c r="M14" s="28" t="s">
        <v>25</v>
      </c>
      <c r="O14" s="202" t="s">
        <v>5</v>
      </c>
      <c r="P14" s="202"/>
      <c r="R14" s="32"/>
    </row>
    <row r="15" spans="1:66" s="1" customFormat="1" ht="18" customHeight="1">
      <c r="B15" s="31"/>
      <c r="E15" s="26" t="s">
        <v>29</v>
      </c>
      <c r="M15" s="28" t="s">
        <v>27</v>
      </c>
      <c r="O15" s="202" t="s">
        <v>5</v>
      </c>
      <c r="P15" s="202"/>
      <c r="R15" s="32"/>
    </row>
    <row r="16" spans="1:66" s="1" customFormat="1" ht="6.95" customHeight="1">
      <c r="B16" s="31"/>
      <c r="R16" s="32"/>
    </row>
    <row r="17" spans="2:18" s="1" customFormat="1" ht="14.45" customHeight="1">
      <c r="B17" s="31"/>
      <c r="D17" s="28" t="s">
        <v>30</v>
      </c>
      <c r="M17" s="28" t="s">
        <v>25</v>
      </c>
      <c r="O17" s="202" t="s">
        <v>5</v>
      </c>
      <c r="P17" s="202"/>
      <c r="R17" s="32"/>
    </row>
    <row r="18" spans="2:18" s="1" customFormat="1" ht="18" customHeight="1">
      <c r="B18" s="31"/>
      <c r="E18" s="26" t="s">
        <v>31</v>
      </c>
      <c r="M18" s="28" t="s">
        <v>27</v>
      </c>
      <c r="O18" s="202" t="s">
        <v>5</v>
      </c>
      <c r="P18" s="202"/>
      <c r="R18" s="32"/>
    </row>
    <row r="19" spans="2:18" s="1" customFormat="1" ht="6.95" customHeight="1">
      <c r="B19" s="31"/>
      <c r="R19" s="32"/>
    </row>
    <row r="20" spans="2:18" s="1" customFormat="1" ht="14.45" customHeight="1">
      <c r="B20" s="31"/>
      <c r="D20" s="28" t="s">
        <v>33</v>
      </c>
      <c r="M20" s="28" t="s">
        <v>25</v>
      </c>
      <c r="O20" s="202" t="str">
        <f>IF('Rekapitulácia stavby'!AN19="","",'Rekapitulácia stavby'!AN19)</f>
        <v/>
      </c>
      <c r="P20" s="202"/>
      <c r="R20" s="32"/>
    </row>
    <row r="21" spans="2:18" s="1" customFormat="1" ht="18" customHeight="1">
      <c r="B21" s="31"/>
      <c r="E21" s="26" t="str">
        <f>IF('Rekapitulácia stavby'!E20="","",'Rekapitulácia stavby'!E20)</f>
        <v xml:space="preserve"> </v>
      </c>
      <c r="M21" s="28" t="s">
        <v>27</v>
      </c>
      <c r="O21" s="202" t="str">
        <f>IF('Rekapitulácia stavby'!AN20="","",'Rekapitulácia stavby'!AN20)</f>
        <v/>
      </c>
      <c r="P21" s="202"/>
      <c r="R21" s="32"/>
    </row>
    <row r="22" spans="2:18" s="1" customFormat="1" ht="6.95" customHeight="1">
      <c r="B22" s="31"/>
      <c r="R22" s="32"/>
    </row>
    <row r="23" spans="2:18" s="1" customFormat="1" ht="14.45" customHeight="1">
      <c r="B23" s="31"/>
      <c r="D23" s="28" t="s">
        <v>35</v>
      </c>
      <c r="R23" s="32"/>
    </row>
    <row r="24" spans="2:18" s="1" customFormat="1" ht="16.5" customHeight="1">
      <c r="B24" s="31"/>
      <c r="E24" s="204" t="s">
        <v>5</v>
      </c>
      <c r="F24" s="204"/>
      <c r="G24" s="204"/>
      <c r="H24" s="204"/>
      <c r="I24" s="204"/>
      <c r="J24" s="204"/>
      <c r="K24" s="204"/>
      <c r="L24" s="204"/>
      <c r="R24" s="32"/>
    </row>
    <row r="25" spans="2:18" s="1" customFormat="1" ht="6.95" customHeight="1">
      <c r="B25" s="31"/>
      <c r="R25" s="32"/>
    </row>
    <row r="26" spans="2:18" s="1" customFormat="1" ht="6.95" customHeight="1">
      <c r="B26" s="3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R26" s="32"/>
    </row>
    <row r="27" spans="2:18" s="1" customFormat="1" ht="14.45" customHeight="1">
      <c r="B27" s="31"/>
      <c r="D27" s="95" t="s">
        <v>218</v>
      </c>
      <c r="M27" s="205">
        <f>N88</f>
        <v>0</v>
      </c>
      <c r="N27" s="205"/>
      <c r="O27" s="205"/>
      <c r="P27" s="205"/>
      <c r="R27" s="32"/>
    </row>
    <row r="28" spans="2:18" s="1" customFormat="1" ht="14.45" customHeight="1">
      <c r="B28" s="31"/>
      <c r="D28" s="30" t="s">
        <v>219</v>
      </c>
      <c r="M28" s="205">
        <f>N104</f>
        <v>0</v>
      </c>
      <c r="N28" s="205"/>
      <c r="O28" s="205"/>
      <c r="P28" s="205"/>
      <c r="R28" s="32"/>
    </row>
    <row r="29" spans="2:18" s="1" customFormat="1" ht="6.95" customHeight="1">
      <c r="B29" s="31"/>
      <c r="R29" s="32"/>
    </row>
    <row r="30" spans="2:18" s="1" customFormat="1" ht="25.35" customHeight="1">
      <c r="B30" s="31"/>
      <c r="D30" s="103" t="s">
        <v>38</v>
      </c>
      <c r="M30" s="237">
        <f>ROUND(M27+M28,2)</f>
        <v>0</v>
      </c>
      <c r="N30" s="225"/>
      <c r="O30" s="225"/>
      <c r="P30" s="225"/>
      <c r="R30" s="32"/>
    </row>
    <row r="31" spans="2:18" s="1" customFormat="1" ht="6.95" customHeight="1">
      <c r="B31" s="31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R31" s="32"/>
    </row>
    <row r="32" spans="2:18" s="1" customFormat="1" ht="14.45" customHeight="1">
      <c r="B32" s="31"/>
      <c r="D32" s="36" t="s">
        <v>39</v>
      </c>
      <c r="E32" s="36" t="s">
        <v>40</v>
      </c>
      <c r="F32" s="37">
        <v>0.2</v>
      </c>
      <c r="G32" s="104" t="s">
        <v>41</v>
      </c>
      <c r="H32" s="234">
        <f>ROUND((SUM(BE104:BE105)+SUM(BE123:BE364)), 2)</f>
        <v>0</v>
      </c>
      <c r="I32" s="225"/>
      <c r="J32" s="225"/>
      <c r="M32" s="234">
        <f>ROUND(ROUND((SUM(BE104:BE105)+SUM(BE123:BE364)), 2)*F32, 2)</f>
        <v>0</v>
      </c>
      <c r="N32" s="225"/>
      <c r="O32" s="225"/>
      <c r="P32" s="225"/>
      <c r="R32" s="32"/>
    </row>
    <row r="33" spans="2:18" s="1" customFormat="1" ht="14.45" customHeight="1">
      <c r="B33" s="31"/>
      <c r="E33" s="36" t="s">
        <v>42</v>
      </c>
      <c r="F33" s="37">
        <v>0.2</v>
      </c>
      <c r="G33" s="104" t="s">
        <v>41</v>
      </c>
      <c r="H33" s="234">
        <f>ROUND((SUM(BF104:BF105)+SUM(BF123:BF364)), 2)</f>
        <v>0</v>
      </c>
      <c r="I33" s="225"/>
      <c r="J33" s="225"/>
      <c r="M33" s="234">
        <f>ROUND(ROUND((SUM(BF104:BF105)+SUM(BF123:BF364)), 2)*F33, 2)</f>
        <v>0</v>
      </c>
      <c r="N33" s="225"/>
      <c r="O33" s="225"/>
      <c r="P33" s="225"/>
      <c r="R33" s="32"/>
    </row>
    <row r="34" spans="2:18" s="1" customFormat="1" ht="14.45" hidden="1" customHeight="1">
      <c r="B34" s="31"/>
      <c r="E34" s="36" t="s">
        <v>43</v>
      </c>
      <c r="F34" s="37">
        <v>0.2</v>
      </c>
      <c r="G34" s="104" t="s">
        <v>41</v>
      </c>
      <c r="H34" s="234">
        <f>ROUND((SUM(BG104:BG105)+SUM(BG123:BG364)), 2)</f>
        <v>0</v>
      </c>
      <c r="I34" s="225"/>
      <c r="J34" s="225"/>
      <c r="M34" s="234">
        <v>0</v>
      </c>
      <c r="N34" s="225"/>
      <c r="O34" s="225"/>
      <c r="P34" s="225"/>
      <c r="R34" s="32"/>
    </row>
    <row r="35" spans="2:18" s="1" customFormat="1" ht="14.45" hidden="1" customHeight="1">
      <c r="B35" s="31"/>
      <c r="E35" s="36" t="s">
        <v>44</v>
      </c>
      <c r="F35" s="37">
        <v>0.2</v>
      </c>
      <c r="G35" s="104" t="s">
        <v>41</v>
      </c>
      <c r="H35" s="234">
        <f>ROUND((SUM(BH104:BH105)+SUM(BH123:BH364)), 2)</f>
        <v>0</v>
      </c>
      <c r="I35" s="225"/>
      <c r="J35" s="225"/>
      <c r="M35" s="234">
        <v>0</v>
      </c>
      <c r="N35" s="225"/>
      <c r="O35" s="225"/>
      <c r="P35" s="225"/>
      <c r="R35" s="32"/>
    </row>
    <row r="36" spans="2:18" s="1" customFormat="1" ht="14.45" hidden="1" customHeight="1">
      <c r="B36" s="31"/>
      <c r="E36" s="36" t="s">
        <v>45</v>
      </c>
      <c r="F36" s="37">
        <v>0</v>
      </c>
      <c r="G36" s="104" t="s">
        <v>41</v>
      </c>
      <c r="H36" s="234">
        <f>ROUND((SUM(BI104:BI105)+SUM(BI123:BI364)), 2)</f>
        <v>0</v>
      </c>
      <c r="I36" s="225"/>
      <c r="J36" s="225"/>
      <c r="M36" s="234">
        <v>0</v>
      </c>
      <c r="N36" s="225"/>
      <c r="O36" s="225"/>
      <c r="P36" s="225"/>
      <c r="R36" s="32"/>
    </row>
    <row r="37" spans="2:18" s="1" customFormat="1" ht="6.95" customHeight="1">
      <c r="B37" s="31"/>
      <c r="R37" s="32"/>
    </row>
    <row r="38" spans="2:18" s="1" customFormat="1" ht="25.35" customHeight="1">
      <c r="B38" s="31"/>
      <c r="C38" s="102"/>
      <c r="D38" s="105" t="s">
        <v>46</v>
      </c>
      <c r="E38" s="67"/>
      <c r="F38" s="67"/>
      <c r="G38" s="106" t="s">
        <v>47</v>
      </c>
      <c r="H38" s="107" t="s">
        <v>48</v>
      </c>
      <c r="I38" s="67"/>
      <c r="J38" s="67"/>
      <c r="K38" s="67"/>
      <c r="L38" s="235">
        <f>SUM(M30:M36)</f>
        <v>0</v>
      </c>
      <c r="M38" s="235"/>
      <c r="N38" s="235"/>
      <c r="O38" s="235"/>
      <c r="P38" s="236"/>
      <c r="Q38" s="102"/>
      <c r="R38" s="32"/>
    </row>
    <row r="39" spans="2:18" s="1" customFormat="1" ht="14.45" customHeight="1">
      <c r="B39" s="31"/>
      <c r="R39" s="32"/>
    </row>
    <row r="40" spans="2:18" s="1" customFormat="1" ht="14.45" customHeight="1">
      <c r="B40" s="31"/>
      <c r="R40" s="32"/>
    </row>
    <row r="41" spans="2:18">
      <c r="B41" s="23"/>
      <c r="R41" s="24"/>
    </row>
    <row r="42" spans="2:18">
      <c r="B42" s="23"/>
      <c r="R42" s="24"/>
    </row>
    <row r="43" spans="2:18">
      <c r="B43" s="23"/>
      <c r="R43" s="24"/>
    </row>
    <row r="44" spans="2:18">
      <c r="B44" s="23"/>
      <c r="R44" s="24"/>
    </row>
    <row r="45" spans="2:18">
      <c r="B45" s="23"/>
      <c r="R45" s="24"/>
    </row>
    <row r="46" spans="2:18">
      <c r="B46" s="23"/>
      <c r="R46" s="24"/>
    </row>
    <row r="47" spans="2:18">
      <c r="B47" s="23"/>
      <c r="R47" s="24"/>
    </row>
    <row r="48" spans="2:18">
      <c r="B48" s="23"/>
      <c r="R48" s="24"/>
    </row>
    <row r="49" spans="2:18">
      <c r="B49" s="23"/>
      <c r="R49" s="24"/>
    </row>
    <row r="50" spans="2:18" s="1" customFormat="1" ht="15">
      <c r="B50" s="31"/>
      <c r="D50" s="44" t="s">
        <v>49</v>
      </c>
      <c r="E50" s="45"/>
      <c r="F50" s="45"/>
      <c r="G50" s="45"/>
      <c r="H50" s="46"/>
      <c r="J50" s="44" t="s">
        <v>50</v>
      </c>
      <c r="K50" s="45"/>
      <c r="L50" s="45"/>
      <c r="M50" s="45"/>
      <c r="N50" s="45"/>
      <c r="O50" s="45"/>
      <c r="P50" s="46"/>
      <c r="R50" s="32"/>
    </row>
    <row r="51" spans="2:18">
      <c r="B51" s="23"/>
      <c r="D51" s="47"/>
      <c r="H51" s="48"/>
      <c r="J51" s="47"/>
      <c r="P51" s="48"/>
      <c r="R51" s="24"/>
    </row>
    <row r="52" spans="2:18">
      <c r="B52" s="23"/>
      <c r="D52" s="47"/>
      <c r="H52" s="48"/>
      <c r="J52" s="47"/>
      <c r="P52" s="48"/>
      <c r="R52" s="24"/>
    </row>
    <row r="53" spans="2:18">
      <c r="B53" s="23"/>
      <c r="D53" s="47"/>
      <c r="H53" s="48"/>
      <c r="J53" s="47"/>
      <c r="P53" s="48"/>
      <c r="R53" s="24"/>
    </row>
    <row r="54" spans="2:18">
      <c r="B54" s="23"/>
      <c r="D54" s="47"/>
      <c r="H54" s="48"/>
      <c r="J54" s="47"/>
      <c r="P54" s="48"/>
      <c r="R54" s="24"/>
    </row>
    <row r="55" spans="2:18">
      <c r="B55" s="23"/>
      <c r="D55" s="47"/>
      <c r="H55" s="48"/>
      <c r="J55" s="47"/>
      <c r="P55" s="48"/>
      <c r="R55" s="24"/>
    </row>
    <row r="56" spans="2:18">
      <c r="B56" s="23"/>
      <c r="D56" s="47"/>
      <c r="H56" s="48"/>
      <c r="J56" s="47"/>
      <c r="P56" s="48"/>
      <c r="R56" s="24"/>
    </row>
    <row r="57" spans="2:18">
      <c r="B57" s="23"/>
      <c r="D57" s="47"/>
      <c r="H57" s="48"/>
      <c r="J57" s="47"/>
      <c r="P57" s="48"/>
      <c r="R57" s="24"/>
    </row>
    <row r="58" spans="2:18">
      <c r="B58" s="23"/>
      <c r="D58" s="47"/>
      <c r="H58" s="48"/>
      <c r="J58" s="47"/>
      <c r="P58" s="48"/>
      <c r="R58" s="24"/>
    </row>
    <row r="59" spans="2:18" s="1" customFormat="1" ht="15">
      <c r="B59" s="31"/>
      <c r="D59" s="49" t="s">
        <v>51</v>
      </c>
      <c r="E59" s="50"/>
      <c r="F59" s="50"/>
      <c r="G59" s="51" t="s">
        <v>52</v>
      </c>
      <c r="H59" s="52"/>
      <c r="J59" s="49" t="s">
        <v>51</v>
      </c>
      <c r="K59" s="50"/>
      <c r="L59" s="50"/>
      <c r="M59" s="50"/>
      <c r="N59" s="51" t="s">
        <v>52</v>
      </c>
      <c r="O59" s="50"/>
      <c r="P59" s="52"/>
      <c r="R59" s="32"/>
    </row>
    <row r="60" spans="2:18">
      <c r="B60" s="23"/>
      <c r="R60" s="24"/>
    </row>
    <row r="61" spans="2:18" s="1" customFormat="1" ht="15">
      <c r="B61" s="31"/>
      <c r="D61" s="44" t="s">
        <v>53</v>
      </c>
      <c r="E61" s="45"/>
      <c r="F61" s="45"/>
      <c r="G61" s="45"/>
      <c r="H61" s="46"/>
      <c r="J61" s="44" t="s">
        <v>54</v>
      </c>
      <c r="K61" s="45"/>
      <c r="L61" s="45"/>
      <c r="M61" s="45"/>
      <c r="N61" s="45"/>
      <c r="O61" s="45"/>
      <c r="P61" s="46"/>
      <c r="R61" s="32"/>
    </row>
    <row r="62" spans="2:18">
      <c r="B62" s="23"/>
      <c r="D62" s="47"/>
      <c r="H62" s="48"/>
      <c r="J62" s="47"/>
      <c r="P62" s="48"/>
      <c r="R62" s="24"/>
    </row>
    <row r="63" spans="2:18">
      <c r="B63" s="23"/>
      <c r="D63" s="47"/>
      <c r="H63" s="48"/>
      <c r="J63" s="47"/>
      <c r="P63" s="48"/>
      <c r="R63" s="24"/>
    </row>
    <row r="64" spans="2:18">
      <c r="B64" s="23"/>
      <c r="D64" s="47"/>
      <c r="H64" s="48"/>
      <c r="J64" s="47"/>
      <c r="P64" s="48"/>
      <c r="R64" s="24"/>
    </row>
    <row r="65" spans="2:18">
      <c r="B65" s="23"/>
      <c r="D65" s="47"/>
      <c r="H65" s="48"/>
      <c r="J65" s="47"/>
      <c r="P65" s="48"/>
      <c r="R65" s="24"/>
    </row>
    <row r="66" spans="2:18">
      <c r="B66" s="23"/>
      <c r="D66" s="47"/>
      <c r="H66" s="48"/>
      <c r="J66" s="47"/>
      <c r="P66" s="48"/>
      <c r="R66" s="24"/>
    </row>
    <row r="67" spans="2:18">
      <c r="B67" s="23"/>
      <c r="D67" s="47"/>
      <c r="H67" s="48"/>
      <c r="J67" s="47"/>
      <c r="P67" s="48"/>
      <c r="R67" s="24"/>
    </row>
    <row r="68" spans="2:18">
      <c r="B68" s="23"/>
      <c r="D68" s="47"/>
      <c r="H68" s="48"/>
      <c r="J68" s="47"/>
      <c r="P68" s="48"/>
      <c r="R68" s="24"/>
    </row>
    <row r="69" spans="2:18">
      <c r="B69" s="23"/>
      <c r="D69" s="47"/>
      <c r="H69" s="48"/>
      <c r="J69" s="47"/>
      <c r="P69" s="48"/>
      <c r="R69" s="24"/>
    </row>
    <row r="70" spans="2:18" s="1" customFormat="1" ht="15">
      <c r="B70" s="31"/>
      <c r="D70" s="49" t="s">
        <v>51</v>
      </c>
      <c r="E70" s="50"/>
      <c r="F70" s="50"/>
      <c r="G70" s="51" t="s">
        <v>52</v>
      </c>
      <c r="H70" s="52"/>
      <c r="J70" s="49" t="s">
        <v>51</v>
      </c>
      <c r="K70" s="50"/>
      <c r="L70" s="50"/>
      <c r="M70" s="50"/>
      <c r="N70" s="51" t="s">
        <v>52</v>
      </c>
      <c r="O70" s="50"/>
      <c r="P70" s="52"/>
      <c r="R70" s="32"/>
    </row>
    <row r="71" spans="2:18" s="1" customFormat="1" ht="14.4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  <row r="75" spans="2:18" s="1" customFormat="1" ht="6.9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/>
    </row>
    <row r="76" spans="2:18" s="1" customFormat="1" ht="36.950000000000003" customHeight="1">
      <c r="B76" s="31"/>
      <c r="C76" s="191" t="s">
        <v>220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2"/>
    </row>
    <row r="77" spans="2:18" s="1" customFormat="1" ht="6.95" customHeight="1">
      <c r="B77" s="31"/>
      <c r="R77" s="32"/>
    </row>
    <row r="78" spans="2:18" s="1" customFormat="1" ht="30" customHeight="1">
      <c r="B78" s="31"/>
      <c r="C78" s="28" t="s">
        <v>16</v>
      </c>
      <c r="F78" s="226" t="str">
        <f>F6</f>
        <v>Modernizácia pracovísk akútnej zdravotnej starostlivosti Gynekologicko - pôrodníckeho oddelenia v Nemocnici Krompachy</v>
      </c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R78" s="32"/>
    </row>
    <row r="79" spans="2:18" s="1" customFormat="1" ht="36.950000000000003" customHeight="1">
      <c r="B79" s="31"/>
      <c r="C79" s="62" t="s">
        <v>216</v>
      </c>
      <c r="F79" s="193" t="str">
        <f>F7</f>
        <v>04 - SO 01 Ústredné vykurovanie</v>
      </c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R79" s="32"/>
    </row>
    <row r="80" spans="2:18" s="1" customFormat="1" ht="6.95" customHeight="1">
      <c r="B80" s="31"/>
      <c r="R80" s="32"/>
    </row>
    <row r="81" spans="2:47" s="1" customFormat="1" ht="18" customHeight="1">
      <c r="B81" s="31"/>
      <c r="C81" s="28" t="s">
        <v>20</v>
      </c>
      <c r="F81" s="26" t="str">
        <f>F9</f>
        <v>Nemocnica Krompachy</v>
      </c>
      <c r="K81" s="28" t="s">
        <v>22</v>
      </c>
      <c r="M81" s="228" t="str">
        <f>IF(O9="","",O9)</f>
        <v>15. 5. 2018</v>
      </c>
      <c r="N81" s="228"/>
      <c r="O81" s="228"/>
      <c r="P81" s="228"/>
      <c r="R81" s="32"/>
    </row>
    <row r="82" spans="2:47" s="1" customFormat="1" ht="6.95" customHeight="1">
      <c r="B82" s="31"/>
      <c r="R82" s="32"/>
    </row>
    <row r="83" spans="2:47" s="1" customFormat="1" ht="15">
      <c r="B83" s="31"/>
      <c r="C83" s="28" t="s">
        <v>24</v>
      </c>
      <c r="F83" s="26" t="str">
        <f>E12</f>
        <v xml:space="preserve">Nemocnica Krompachy spol., s.r.o., </v>
      </c>
      <c r="K83" s="28" t="s">
        <v>30</v>
      </c>
      <c r="M83" s="202" t="str">
        <f>E18</f>
        <v>ODYSEA-PROJEKT s.r.o. Košice , Ing Komjáthy L.</v>
      </c>
      <c r="N83" s="202"/>
      <c r="O83" s="202"/>
      <c r="P83" s="202"/>
      <c r="Q83" s="202"/>
      <c r="R83" s="32"/>
    </row>
    <row r="84" spans="2:47" s="1" customFormat="1" ht="14.45" customHeight="1">
      <c r="B84" s="31"/>
      <c r="C84" s="28" t="s">
        <v>28</v>
      </c>
      <c r="F84" s="26" t="str">
        <f>IF(E15="","",E15)</f>
        <v>Výber</v>
      </c>
      <c r="K84" s="28" t="s">
        <v>33</v>
      </c>
      <c r="M84" s="202" t="str">
        <f>E21</f>
        <v xml:space="preserve"> </v>
      </c>
      <c r="N84" s="202"/>
      <c r="O84" s="202"/>
      <c r="P84" s="202"/>
      <c r="Q84" s="202"/>
      <c r="R84" s="32"/>
    </row>
    <row r="85" spans="2:47" s="1" customFormat="1" ht="10.35" customHeight="1">
      <c r="B85" s="31"/>
      <c r="R85" s="32"/>
    </row>
    <row r="86" spans="2:47" s="1" customFormat="1" ht="29.25" customHeight="1">
      <c r="B86" s="31"/>
      <c r="C86" s="232" t="s">
        <v>221</v>
      </c>
      <c r="D86" s="233"/>
      <c r="E86" s="233"/>
      <c r="F86" s="233"/>
      <c r="G86" s="233"/>
      <c r="H86" s="102"/>
      <c r="I86" s="102"/>
      <c r="J86" s="102"/>
      <c r="K86" s="102"/>
      <c r="L86" s="102"/>
      <c r="M86" s="102"/>
      <c r="N86" s="232" t="s">
        <v>222</v>
      </c>
      <c r="O86" s="233"/>
      <c r="P86" s="233"/>
      <c r="Q86" s="233"/>
      <c r="R86" s="32"/>
    </row>
    <row r="87" spans="2:47" s="1" customFormat="1" ht="10.35" customHeight="1">
      <c r="B87" s="31"/>
      <c r="R87" s="32"/>
    </row>
    <row r="88" spans="2:47" s="1" customFormat="1" ht="29.25" customHeight="1">
      <c r="B88" s="31"/>
      <c r="C88" s="108" t="s">
        <v>223</v>
      </c>
      <c r="N88" s="168">
        <f>N123</f>
        <v>0</v>
      </c>
      <c r="O88" s="223"/>
      <c r="P88" s="223"/>
      <c r="Q88" s="223"/>
      <c r="R88" s="32"/>
      <c r="AU88" s="19" t="s">
        <v>224</v>
      </c>
    </row>
    <row r="89" spans="2:47" s="7" customFormat="1" ht="24.95" customHeight="1">
      <c r="B89" s="109"/>
      <c r="D89" s="110" t="s">
        <v>234</v>
      </c>
      <c r="N89" s="218">
        <f>N124</f>
        <v>0</v>
      </c>
      <c r="O89" s="231"/>
      <c r="P89" s="231"/>
      <c r="Q89" s="231"/>
      <c r="R89" s="111"/>
    </row>
    <row r="90" spans="2:47" s="8" customFormat="1" ht="19.899999999999999" customHeight="1">
      <c r="B90" s="112"/>
      <c r="D90" s="113" t="s">
        <v>237</v>
      </c>
      <c r="N90" s="172">
        <f>N125</f>
        <v>0</v>
      </c>
      <c r="O90" s="173"/>
      <c r="P90" s="173"/>
      <c r="Q90" s="173"/>
      <c r="R90" s="114"/>
    </row>
    <row r="91" spans="2:47" s="8" customFormat="1" ht="19.899999999999999" customHeight="1">
      <c r="B91" s="112"/>
      <c r="D91" s="113" t="s">
        <v>1332</v>
      </c>
      <c r="N91" s="172">
        <f>N136</f>
        <v>0</v>
      </c>
      <c r="O91" s="173"/>
      <c r="P91" s="173"/>
      <c r="Q91" s="173"/>
      <c r="R91" s="114"/>
    </row>
    <row r="92" spans="2:47" s="8" customFormat="1" ht="19.899999999999999" customHeight="1">
      <c r="B92" s="112"/>
      <c r="D92" s="113" t="s">
        <v>1333</v>
      </c>
      <c r="N92" s="172">
        <f>N149</f>
        <v>0</v>
      </c>
      <c r="O92" s="173"/>
      <c r="P92" s="173"/>
      <c r="Q92" s="173"/>
      <c r="R92" s="114"/>
    </row>
    <row r="93" spans="2:47" s="8" customFormat="1" ht="19.899999999999999" customHeight="1">
      <c r="B93" s="112"/>
      <c r="D93" s="113" t="s">
        <v>1917</v>
      </c>
      <c r="N93" s="172">
        <f>N155</f>
        <v>0</v>
      </c>
      <c r="O93" s="173"/>
      <c r="P93" s="173"/>
      <c r="Q93" s="173"/>
      <c r="R93" s="114"/>
    </row>
    <row r="94" spans="2:47" s="8" customFormat="1" ht="19.899999999999999" customHeight="1">
      <c r="B94" s="112"/>
      <c r="D94" s="113" t="s">
        <v>1335</v>
      </c>
      <c r="N94" s="172">
        <f>N184</f>
        <v>0</v>
      </c>
      <c r="O94" s="173"/>
      <c r="P94" s="173"/>
      <c r="Q94" s="173"/>
      <c r="R94" s="114"/>
    </row>
    <row r="95" spans="2:47" s="8" customFormat="1" ht="19.899999999999999" customHeight="1">
      <c r="B95" s="112"/>
      <c r="D95" s="113" t="s">
        <v>1918</v>
      </c>
      <c r="N95" s="172">
        <f>N202</f>
        <v>0</v>
      </c>
      <c r="O95" s="173"/>
      <c r="P95" s="173"/>
      <c r="Q95" s="173"/>
      <c r="R95" s="114"/>
    </row>
    <row r="96" spans="2:47" s="8" customFormat="1" ht="19.899999999999999" customHeight="1">
      <c r="B96" s="112"/>
      <c r="D96" s="113" t="s">
        <v>1794</v>
      </c>
      <c r="N96" s="172">
        <f>N232</f>
        <v>0</v>
      </c>
      <c r="O96" s="173"/>
      <c r="P96" s="173"/>
      <c r="Q96" s="173"/>
      <c r="R96" s="114"/>
    </row>
    <row r="97" spans="2:21" s="8" customFormat="1" ht="19.899999999999999" customHeight="1">
      <c r="B97" s="112"/>
      <c r="D97" s="113" t="s">
        <v>1919</v>
      </c>
      <c r="N97" s="172">
        <f>N289</f>
        <v>0</v>
      </c>
      <c r="O97" s="173"/>
      <c r="P97" s="173"/>
      <c r="Q97" s="173"/>
      <c r="R97" s="114"/>
    </row>
    <row r="98" spans="2:21" s="8" customFormat="1" ht="19.899999999999999" customHeight="1">
      <c r="B98" s="112"/>
      <c r="D98" s="113" t="s">
        <v>1920</v>
      </c>
      <c r="N98" s="172">
        <f>N334</f>
        <v>0</v>
      </c>
      <c r="O98" s="173"/>
      <c r="P98" s="173"/>
      <c r="Q98" s="173"/>
      <c r="R98" s="114"/>
    </row>
    <row r="99" spans="2:21" s="8" customFormat="1" ht="19.899999999999999" customHeight="1">
      <c r="B99" s="112"/>
      <c r="D99" s="113" t="s">
        <v>1921</v>
      </c>
      <c r="N99" s="172">
        <f>N346</f>
        <v>0</v>
      </c>
      <c r="O99" s="173"/>
      <c r="P99" s="173"/>
      <c r="Q99" s="173"/>
      <c r="R99" s="114"/>
    </row>
    <row r="100" spans="2:21" s="7" customFormat="1" ht="24.95" customHeight="1">
      <c r="B100" s="109"/>
      <c r="D100" s="110" t="s">
        <v>249</v>
      </c>
      <c r="N100" s="218">
        <f>N349</f>
        <v>0</v>
      </c>
      <c r="O100" s="231"/>
      <c r="P100" s="231"/>
      <c r="Q100" s="231"/>
      <c r="R100" s="111"/>
    </row>
    <row r="101" spans="2:21" s="8" customFormat="1" ht="19.899999999999999" customHeight="1">
      <c r="B101" s="112"/>
      <c r="D101" s="113" t="s">
        <v>1796</v>
      </c>
      <c r="N101" s="172">
        <f>N350</f>
        <v>0</v>
      </c>
      <c r="O101" s="173"/>
      <c r="P101" s="173"/>
      <c r="Q101" s="173"/>
      <c r="R101" s="114"/>
    </row>
    <row r="102" spans="2:21" s="7" customFormat="1" ht="24.95" customHeight="1">
      <c r="B102" s="109"/>
      <c r="D102" s="110" t="s">
        <v>1922</v>
      </c>
      <c r="N102" s="218">
        <f>N363</f>
        <v>0</v>
      </c>
      <c r="O102" s="231"/>
      <c r="P102" s="231"/>
      <c r="Q102" s="231"/>
      <c r="R102" s="111"/>
    </row>
    <row r="103" spans="2:21" s="1" customFormat="1" ht="21.75" customHeight="1">
      <c r="B103" s="31"/>
      <c r="R103" s="32"/>
    </row>
    <row r="104" spans="2:21" s="1" customFormat="1" ht="29.25" customHeight="1">
      <c r="B104" s="31"/>
      <c r="C104" s="108" t="s">
        <v>252</v>
      </c>
      <c r="N104" s="223">
        <v>0</v>
      </c>
      <c r="O104" s="224"/>
      <c r="P104" s="224"/>
      <c r="Q104" s="224"/>
      <c r="R104" s="32"/>
      <c r="T104" s="115"/>
      <c r="U104" s="116" t="s">
        <v>39</v>
      </c>
    </row>
    <row r="105" spans="2:21" s="1" customFormat="1" ht="18" customHeight="1">
      <c r="B105" s="31"/>
      <c r="R105" s="32"/>
    </row>
    <row r="106" spans="2:21" s="1" customFormat="1" ht="29.25" customHeight="1">
      <c r="B106" s="31"/>
      <c r="C106" s="101" t="s">
        <v>209</v>
      </c>
      <c r="D106" s="102"/>
      <c r="E106" s="102"/>
      <c r="F106" s="102"/>
      <c r="G106" s="102"/>
      <c r="H106" s="102"/>
      <c r="I106" s="102"/>
      <c r="J106" s="102"/>
      <c r="K106" s="102"/>
      <c r="L106" s="169">
        <f>ROUND(SUM(N88+N104),2)</f>
        <v>0</v>
      </c>
      <c r="M106" s="169"/>
      <c r="N106" s="169"/>
      <c r="O106" s="169"/>
      <c r="P106" s="169"/>
      <c r="Q106" s="169"/>
      <c r="R106" s="32"/>
    </row>
    <row r="107" spans="2:21" s="1" customFormat="1" ht="6.95" customHeight="1"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5"/>
    </row>
    <row r="111" spans="2:21" s="1" customFormat="1" ht="6.95" customHeight="1"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8"/>
    </row>
    <row r="112" spans="2:21" s="1" customFormat="1" ht="36.950000000000003" customHeight="1">
      <c r="B112" s="31"/>
      <c r="C112" s="191" t="s">
        <v>253</v>
      </c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32"/>
    </row>
    <row r="113" spans="2:65" s="1" customFormat="1" ht="6.95" customHeight="1">
      <c r="B113" s="31"/>
      <c r="R113" s="32"/>
    </row>
    <row r="114" spans="2:65" s="1" customFormat="1" ht="30" customHeight="1">
      <c r="B114" s="31"/>
      <c r="C114" s="28" t="s">
        <v>16</v>
      </c>
      <c r="F114" s="226" t="str">
        <f>F6</f>
        <v>Modernizácia pracovísk akútnej zdravotnej starostlivosti Gynekologicko - pôrodníckeho oddelenia v Nemocnici Krompachy</v>
      </c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R114" s="32"/>
    </row>
    <row r="115" spans="2:65" s="1" customFormat="1" ht="36.950000000000003" customHeight="1">
      <c r="B115" s="31"/>
      <c r="C115" s="62" t="s">
        <v>216</v>
      </c>
      <c r="F115" s="193" t="str">
        <f>F7</f>
        <v>04 - SO 01 Ústredné vykurovanie</v>
      </c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R115" s="32"/>
    </row>
    <row r="116" spans="2:65" s="1" customFormat="1" ht="6.95" customHeight="1">
      <c r="B116" s="31"/>
      <c r="R116" s="32"/>
    </row>
    <row r="117" spans="2:65" s="1" customFormat="1" ht="18" customHeight="1">
      <c r="B117" s="31"/>
      <c r="C117" s="28" t="s">
        <v>20</v>
      </c>
      <c r="F117" s="26" t="str">
        <f>F9</f>
        <v>Nemocnica Krompachy</v>
      </c>
      <c r="K117" s="28" t="s">
        <v>22</v>
      </c>
      <c r="M117" s="228" t="str">
        <f>IF(O9="","",O9)</f>
        <v>15. 5. 2018</v>
      </c>
      <c r="N117" s="228"/>
      <c r="O117" s="228"/>
      <c r="P117" s="228"/>
      <c r="R117" s="32"/>
    </row>
    <row r="118" spans="2:65" s="1" customFormat="1" ht="6.95" customHeight="1">
      <c r="B118" s="31"/>
      <c r="R118" s="32"/>
    </row>
    <row r="119" spans="2:65" s="1" customFormat="1" ht="15">
      <c r="B119" s="31"/>
      <c r="C119" s="28" t="s">
        <v>24</v>
      </c>
      <c r="F119" s="26" t="str">
        <f>E12</f>
        <v xml:space="preserve">Nemocnica Krompachy spol., s.r.o., </v>
      </c>
      <c r="K119" s="28" t="s">
        <v>30</v>
      </c>
      <c r="M119" s="202" t="str">
        <f>E18</f>
        <v>ODYSEA-PROJEKT s.r.o. Košice , Ing Komjáthy L.</v>
      </c>
      <c r="N119" s="202"/>
      <c r="O119" s="202"/>
      <c r="P119" s="202"/>
      <c r="Q119" s="202"/>
      <c r="R119" s="32"/>
    </row>
    <row r="120" spans="2:65" s="1" customFormat="1" ht="14.45" customHeight="1">
      <c r="B120" s="31"/>
      <c r="C120" s="28" t="s">
        <v>28</v>
      </c>
      <c r="F120" s="26" t="str">
        <f>IF(E15="","",E15)</f>
        <v>Výber</v>
      </c>
      <c r="K120" s="28" t="s">
        <v>33</v>
      </c>
      <c r="M120" s="202" t="str">
        <f>E21</f>
        <v xml:space="preserve"> </v>
      </c>
      <c r="N120" s="202"/>
      <c r="O120" s="202"/>
      <c r="P120" s="202"/>
      <c r="Q120" s="202"/>
      <c r="R120" s="32"/>
    </row>
    <row r="121" spans="2:65" s="1" customFormat="1" ht="10.35" customHeight="1">
      <c r="B121" s="31"/>
      <c r="R121" s="32"/>
    </row>
    <row r="122" spans="2:65" s="9" customFormat="1" ht="29.25" customHeight="1">
      <c r="B122" s="117"/>
      <c r="C122" s="118" t="s">
        <v>254</v>
      </c>
      <c r="D122" s="119" t="s">
        <v>255</v>
      </c>
      <c r="E122" s="119" t="s">
        <v>57</v>
      </c>
      <c r="F122" s="229" t="s">
        <v>256</v>
      </c>
      <c r="G122" s="229"/>
      <c r="H122" s="229"/>
      <c r="I122" s="229"/>
      <c r="J122" s="119" t="s">
        <v>257</v>
      </c>
      <c r="K122" s="119" t="s">
        <v>258</v>
      </c>
      <c r="L122" s="229" t="s">
        <v>259</v>
      </c>
      <c r="M122" s="229"/>
      <c r="N122" s="229" t="s">
        <v>222</v>
      </c>
      <c r="O122" s="229"/>
      <c r="P122" s="229"/>
      <c r="Q122" s="230"/>
      <c r="R122" s="120"/>
      <c r="T122" s="68" t="s">
        <v>260</v>
      </c>
      <c r="U122" s="69" t="s">
        <v>39</v>
      </c>
      <c r="V122" s="69" t="s">
        <v>261</v>
      </c>
      <c r="W122" s="69" t="s">
        <v>262</v>
      </c>
      <c r="X122" s="69" t="s">
        <v>263</v>
      </c>
      <c r="Y122" s="69" t="s">
        <v>264</v>
      </c>
      <c r="Z122" s="69" t="s">
        <v>265</v>
      </c>
      <c r="AA122" s="70" t="s">
        <v>266</v>
      </c>
    </row>
    <row r="123" spans="2:65" s="1" customFormat="1" ht="29.25" customHeight="1">
      <c r="B123" s="31"/>
      <c r="C123" s="72" t="s">
        <v>218</v>
      </c>
      <c r="N123" s="215">
        <f>BK123</f>
        <v>0</v>
      </c>
      <c r="O123" s="216"/>
      <c r="P123" s="216"/>
      <c r="Q123" s="216"/>
      <c r="R123" s="32"/>
      <c r="T123" s="71"/>
      <c r="U123" s="45"/>
      <c r="V123" s="45"/>
      <c r="W123" s="121">
        <f>W124+W349+W363</f>
        <v>0</v>
      </c>
      <c r="X123" s="45"/>
      <c r="Y123" s="121">
        <f>Y124+Y349+Y363</f>
        <v>0</v>
      </c>
      <c r="Z123" s="45"/>
      <c r="AA123" s="122">
        <f>AA124+AA349+AA363</f>
        <v>0</v>
      </c>
      <c r="AT123" s="19" t="s">
        <v>74</v>
      </c>
      <c r="AU123" s="19" t="s">
        <v>224</v>
      </c>
      <c r="BK123" s="123">
        <f>BK124+BK349+BK363</f>
        <v>0</v>
      </c>
    </row>
    <row r="124" spans="2:65" s="10" customFormat="1" ht="37.35" customHeight="1">
      <c r="B124" s="124"/>
      <c r="D124" s="125" t="s">
        <v>234</v>
      </c>
      <c r="E124" s="125"/>
      <c r="F124" s="125"/>
      <c r="G124" s="125"/>
      <c r="H124" s="125"/>
      <c r="I124" s="125"/>
      <c r="J124" s="125"/>
      <c r="K124" s="125"/>
      <c r="L124" s="125"/>
      <c r="M124" s="125"/>
      <c r="N124" s="217">
        <f>BK124</f>
        <v>0</v>
      </c>
      <c r="O124" s="218"/>
      <c r="P124" s="218"/>
      <c r="Q124" s="218"/>
      <c r="R124" s="126"/>
      <c r="T124" s="127"/>
      <c r="W124" s="128">
        <f>W125+W136+W149+W155+W184+W202+W232+W289+W334+W346</f>
        <v>0</v>
      </c>
      <c r="Y124" s="128">
        <f>Y125+Y136+Y149+Y155+Y184+Y202+Y232+Y289+Y334+Y346</f>
        <v>0</v>
      </c>
      <c r="AA124" s="129">
        <f>AA125+AA136+AA149+AA155+AA184+AA202+AA232+AA289+AA334+AA346</f>
        <v>0</v>
      </c>
      <c r="AR124" s="130" t="s">
        <v>102</v>
      </c>
      <c r="AT124" s="131" t="s">
        <v>74</v>
      </c>
      <c r="AU124" s="131" t="s">
        <v>75</v>
      </c>
      <c r="AY124" s="130" t="s">
        <v>267</v>
      </c>
      <c r="BK124" s="132">
        <f>BK125+BK136+BK149+BK155+BK184+BK202+BK232+BK289+BK334+BK346</f>
        <v>0</v>
      </c>
    </row>
    <row r="125" spans="2:65" s="10" customFormat="1" ht="19.899999999999999" customHeight="1">
      <c r="B125" s="124"/>
      <c r="D125" s="133" t="s">
        <v>237</v>
      </c>
      <c r="E125" s="133"/>
      <c r="F125" s="133"/>
      <c r="G125" s="133"/>
      <c r="H125" s="133"/>
      <c r="I125" s="133"/>
      <c r="J125" s="133"/>
      <c r="K125" s="133"/>
      <c r="L125" s="133"/>
      <c r="M125" s="133"/>
      <c r="N125" s="212">
        <f>BK125</f>
        <v>0</v>
      </c>
      <c r="O125" s="213"/>
      <c r="P125" s="213"/>
      <c r="Q125" s="213"/>
      <c r="R125" s="126"/>
      <c r="T125" s="127"/>
      <c r="W125" s="128">
        <f>SUM(W126:W135)</f>
        <v>0</v>
      </c>
      <c r="Y125" s="128">
        <f>SUM(Y126:Y135)</f>
        <v>0</v>
      </c>
      <c r="AA125" s="129">
        <f>SUM(AA126:AA135)</f>
        <v>0</v>
      </c>
      <c r="AR125" s="130" t="s">
        <v>102</v>
      </c>
      <c r="AT125" s="131" t="s">
        <v>74</v>
      </c>
      <c r="AU125" s="131" t="s">
        <v>83</v>
      </c>
      <c r="AY125" s="130" t="s">
        <v>267</v>
      </c>
      <c r="BK125" s="132">
        <f>SUM(BK126:BK135)</f>
        <v>0</v>
      </c>
    </row>
    <row r="126" spans="2:65" s="1" customFormat="1" ht="38.25" customHeight="1">
      <c r="B126" s="134"/>
      <c r="C126" s="144" t="s">
        <v>83</v>
      </c>
      <c r="D126" s="144" t="s">
        <v>315</v>
      </c>
      <c r="E126" s="145" t="s">
        <v>1923</v>
      </c>
      <c r="F126" s="221" t="s">
        <v>4242</v>
      </c>
      <c r="G126" s="221"/>
      <c r="H126" s="221"/>
      <c r="I126" s="221"/>
      <c r="J126" s="146" t="s">
        <v>322</v>
      </c>
      <c r="K126" s="147">
        <v>400</v>
      </c>
      <c r="L126" s="222"/>
      <c r="M126" s="222"/>
      <c r="N126" s="222">
        <f t="shared" ref="N126:N135" si="0">ROUND(L126*K126,2)</f>
        <v>0</v>
      </c>
      <c r="O126" s="220"/>
      <c r="P126" s="220"/>
      <c r="Q126" s="220"/>
      <c r="R126" s="139"/>
      <c r="T126" s="140" t="s">
        <v>5</v>
      </c>
      <c r="U126" s="38" t="s">
        <v>42</v>
      </c>
      <c r="V126" s="141">
        <v>0</v>
      </c>
      <c r="W126" s="141">
        <f t="shared" ref="W126:W135" si="1">V126*K126</f>
        <v>0</v>
      </c>
      <c r="X126" s="141">
        <v>0</v>
      </c>
      <c r="Y126" s="141">
        <f t="shared" ref="Y126:Y135" si="2">X126*K126</f>
        <v>0</v>
      </c>
      <c r="Z126" s="141">
        <v>0</v>
      </c>
      <c r="AA126" s="142">
        <f t="shared" ref="AA126:AA135" si="3">Z126*K126</f>
        <v>0</v>
      </c>
      <c r="AR126" s="19" t="s">
        <v>392</v>
      </c>
      <c r="AT126" s="19" t="s">
        <v>315</v>
      </c>
      <c r="AU126" s="19" t="s">
        <v>102</v>
      </c>
      <c r="AY126" s="19" t="s">
        <v>267</v>
      </c>
      <c r="BE126" s="143">
        <f t="shared" ref="BE126:BE135" si="4">IF(U126="základná",N126,0)</f>
        <v>0</v>
      </c>
      <c r="BF126" s="143">
        <f t="shared" ref="BF126:BF135" si="5">IF(U126="znížená",N126,0)</f>
        <v>0</v>
      </c>
      <c r="BG126" s="143">
        <f t="shared" ref="BG126:BG135" si="6">IF(U126="zákl. prenesená",N126,0)</f>
        <v>0</v>
      </c>
      <c r="BH126" s="143">
        <f t="shared" ref="BH126:BH135" si="7">IF(U126="zníž. prenesená",N126,0)</f>
        <v>0</v>
      </c>
      <c r="BI126" s="143">
        <f t="shared" ref="BI126:BI135" si="8">IF(U126="nulová",N126,0)</f>
        <v>0</v>
      </c>
      <c r="BJ126" s="19" t="s">
        <v>102</v>
      </c>
      <c r="BK126" s="143">
        <f t="shared" ref="BK126:BK135" si="9">ROUND(L126*K126,2)</f>
        <v>0</v>
      </c>
      <c r="BL126" s="19" t="s">
        <v>331</v>
      </c>
      <c r="BM126" s="19" t="s">
        <v>102</v>
      </c>
    </row>
    <row r="127" spans="2:65" s="1" customFormat="1" ht="38.25" customHeight="1">
      <c r="B127" s="134"/>
      <c r="C127" s="144" t="s">
        <v>102</v>
      </c>
      <c r="D127" s="144" t="s">
        <v>315</v>
      </c>
      <c r="E127" s="145" t="s">
        <v>1924</v>
      </c>
      <c r="F127" s="221" t="s">
        <v>4243</v>
      </c>
      <c r="G127" s="221"/>
      <c r="H127" s="221"/>
      <c r="I127" s="221"/>
      <c r="J127" s="146" t="s">
        <v>322</v>
      </c>
      <c r="K127" s="147">
        <v>100</v>
      </c>
      <c r="L127" s="222"/>
      <c r="M127" s="222"/>
      <c r="N127" s="222">
        <f t="shared" si="0"/>
        <v>0</v>
      </c>
      <c r="O127" s="220"/>
      <c r="P127" s="220"/>
      <c r="Q127" s="220"/>
      <c r="R127" s="139"/>
      <c r="T127" s="140" t="s">
        <v>5</v>
      </c>
      <c r="U127" s="38" t="s">
        <v>42</v>
      </c>
      <c r="V127" s="141">
        <v>0</v>
      </c>
      <c r="W127" s="141">
        <f t="shared" si="1"/>
        <v>0</v>
      </c>
      <c r="X127" s="141">
        <v>0</v>
      </c>
      <c r="Y127" s="141">
        <f t="shared" si="2"/>
        <v>0</v>
      </c>
      <c r="Z127" s="141">
        <v>0</v>
      </c>
      <c r="AA127" s="142">
        <f t="shared" si="3"/>
        <v>0</v>
      </c>
      <c r="AR127" s="19" t="s">
        <v>392</v>
      </c>
      <c r="AT127" s="19" t="s">
        <v>315</v>
      </c>
      <c r="AU127" s="19" t="s">
        <v>102</v>
      </c>
      <c r="AY127" s="19" t="s">
        <v>267</v>
      </c>
      <c r="BE127" s="143">
        <f t="shared" si="4"/>
        <v>0</v>
      </c>
      <c r="BF127" s="143">
        <f t="shared" si="5"/>
        <v>0</v>
      </c>
      <c r="BG127" s="143">
        <f t="shared" si="6"/>
        <v>0</v>
      </c>
      <c r="BH127" s="143">
        <f t="shared" si="7"/>
        <v>0</v>
      </c>
      <c r="BI127" s="143">
        <f t="shared" si="8"/>
        <v>0</v>
      </c>
      <c r="BJ127" s="19" t="s">
        <v>102</v>
      </c>
      <c r="BK127" s="143">
        <f t="shared" si="9"/>
        <v>0</v>
      </c>
      <c r="BL127" s="19" t="s">
        <v>331</v>
      </c>
      <c r="BM127" s="19" t="s">
        <v>272</v>
      </c>
    </row>
    <row r="128" spans="2:65" s="1" customFormat="1" ht="38.25" customHeight="1">
      <c r="B128" s="134"/>
      <c r="C128" s="144" t="s">
        <v>277</v>
      </c>
      <c r="D128" s="144" t="s">
        <v>315</v>
      </c>
      <c r="E128" s="145" t="s">
        <v>1925</v>
      </c>
      <c r="F128" s="221" t="s">
        <v>4244</v>
      </c>
      <c r="G128" s="221"/>
      <c r="H128" s="221"/>
      <c r="I128" s="221"/>
      <c r="J128" s="146" t="s">
        <v>322</v>
      </c>
      <c r="K128" s="147">
        <v>75</v>
      </c>
      <c r="L128" s="222"/>
      <c r="M128" s="222"/>
      <c r="N128" s="222">
        <f t="shared" si="0"/>
        <v>0</v>
      </c>
      <c r="O128" s="220"/>
      <c r="P128" s="220"/>
      <c r="Q128" s="220"/>
      <c r="R128" s="139"/>
      <c r="T128" s="140" t="s">
        <v>5</v>
      </c>
      <c r="U128" s="38" t="s">
        <v>42</v>
      </c>
      <c r="V128" s="141">
        <v>0</v>
      </c>
      <c r="W128" s="141">
        <f t="shared" si="1"/>
        <v>0</v>
      </c>
      <c r="X128" s="141">
        <v>0</v>
      </c>
      <c r="Y128" s="141">
        <f t="shared" si="2"/>
        <v>0</v>
      </c>
      <c r="Z128" s="141">
        <v>0</v>
      </c>
      <c r="AA128" s="142">
        <f t="shared" si="3"/>
        <v>0</v>
      </c>
      <c r="AR128" s="19" t="s">
        <v>392</v>
      </c>
      <c r="AT128" s="19" t="s">
        <v>315</v>
      </c>
      <c r="AU128" s="19" t="s">
        <v>102</v>
      </c>
      <c r="AY128" s="19" t="s">
        <v>267</v>
      </c>
      <c r="BE128" s="143">
        <f t="shared" si="4"/>
        <v>0</v>
      </c>
      <c r="BF128" s="143">
        <f t="shared" si="5"/>
        <v>0</v>
      </c>
      <c r="BG128" s="143">
        <f t="shared" si="6"/>
        <v>0</v>
      </c>
      <c r="BH128" s="143">
        <f t="shared" si="7"/>
        <v>0</v>
      </c>
      <c r="BI128" s="143">
        <f t="shared" si="8"/>
        <v>0</v>
      </c>
      <c r="BJ128" s="19" t="s">
        <v>102</v>
      </c>
      <c r="BK128" s="143">
        <f t="shared" si="9"/>
        <v>0</v>
      </c>
      <c r="BL128" s="19" t="s">
        <v>331</v>
      </c>
      <c r="BM128" s="19" t="s">
        <v>289</v>
      </c>
    </row>
    <row r="129" spans="2:65" s="1" customFormat="1" ht="38.25" customHeight="1">
      <c r="B129" s="134"/>
      <c r="C129" s="144" t="s">
        <v>272</v>
      </c>
      <c r="D129" s="144" t="s">
        <v>315</v>
      </c>
      <c r="E129" s="145" t="s">
        <v>1926</v>
      </c>
      <c r="F129" s="221" t="s">
        <v>4245</v>
      </c>
      <c r="G129" s="221"/>
      <c r="H129" s="221"/>
      <c r="I129" s="221"/>
      <c r="J129" s="146" t="s">
        <v>322</v>
      </c>
      <c r="K129" s="147">
        <v>85</v>
      </c>
      <c r="L129" s="222"/>
      <c r="M129" s="222"/>
      <c r="N129" s="222">
        <f t="shared" si="0"/>
        <v>0</v>
      </c>
      <c r="O129" s="220"/>
      <c r="P129" s="220"/>
      <c r="Q129" s="220"/>
      <c r="R129" s="139"/>
      <c r="T129" s="140" t="s">
        <v>5</v>
      </c>
      <c r="U129" s="38" t="s">
        <v>42</v>
      </c>
      <c r="V129" s="141">
        <v>0</v>
      </c>
      <c r="W129" s="141">
        <f t="shared" si="1"/>
        <v>0</v>
      </c>
      <c r="X129" s="141">
        <v>0</v>
      </c>
      <c r="Y129" s="141">
        <f t="shared" si="2"/>
        <v>0</v>
      </c>
      <c r="Z129" s="141">
        <v>0</v>
      </c>
      <c r="AA129" s="142">
        <f t="shared" si="3"/>
        <v>0</v>
      </c>
      <c r="AR129" s="19" t="s">
        <v>392</v>
      </c>
      <c r="AT129" s="19" t="s">
        <v>315</v>
      </c>
      <c r="AU129" s="19" t="s">
        <v>102</v>
      </c>
      <c r="AY129" s="19" t="s">
        <v>267</v>
      </c>
      <c r="BE129" s="143">
        <f t="shared" si="4"/>
        <v>0</v>
      </c>
      <c r="BF129" s="143">
        <f t="shared" si="5"/>
        <v>0</v>
      </c>
      <c r="BG129" s="143">
        <f t="shared" si="6"/>
        <v>0</v>
      </c>
      <c r="BH129" s="143">
        <f t="shared" si="7"/>
        <v>0</v>
      </c>
      <c r="BI129" s="143">
        <f t="shared" si="8"/>
        <v>0</v>
      </c>
      <c r="BJ129" s="19" t="s">
        <v>102</v>
      </c>
      <c r="BK129" s="143">
        <f t="shared" si="9"/>
        <v>0</v>
      </c>
      <c r="BL129" s="19" t="s">
        <v>331</v>
      </c>
      <c r="BM129" s="19" t="s">
        <v>297</v>
      </c>
    </row>
    <row r="130" spans="2:65" s="1" customFormat="1" ht="38.25" customHeight="1">
      <c r="B130" s="134"/>
      <c r="C130" s="144" t="s">
        <v>285</v>
      </c>
      <c r="D130" s="144" t="s">
        <v>315</v>
      </c>
      <c r="E130" s="145" t="s">
        <v>1927</v>
      </c>
      <c r="F130" s="221" t="s">
        <v>4246</v>
      </c>
      <c r="G130" s="221"/>
      <c r="H130" s="221"/>
      <c r="I130" s="221"/>
      <c r="J130" s="146" t="s">
        <v>322</v>
      </c>
      <c r="K130" s="147">
        <v>30</v>
      </c>
      <c r="L130" s="222"/>
      <c r="M130" s="222"/>
      <c r="N130" s="222">
        <f t="shared" si="0"/>
        <v>0</v>
      </c>
      <c r="O130" s="220"/>
      <c r="P130" s="220"/>
      <c r="Q130" s="220"/>
      <c r="R130" s="139"/>
      <c r="T130" s="140" t="s">
        <v>5</v>
      </c>
      <c r="U130" s="38" t="s">
        <v>42</v>
      </c>
      <c r="V130" s="141">
        <v>0</v>
      </c>
      <c r="W130" s="141">
        <f t="shared" si="1"/>
        <v>0</v>
      </c>
      <c r="X130" s="141">
        <v>0</v>
      </c>
      <c r="Y130" s="141">
        <f t="shared" si="2"/>
        <v>0</v>
      </c>
      <c r="Z130" s="141">
        <v>0</v>
      </c>
      <c r="AA130" s="142">
        <f t="shared" si="3"/>
        <v>0</v>
      </c>
      <c r="AR130" s="19" t="s">
        <v>392</v>
      </c>
      <c r="AT130" s="19" t="s">
        <v>315</v>
      </c>
      <c r="AU130" s="19" t="s">
        <v>102</v>
      </c>
      <c r="AY130" s="19" t="s">
        <v>267</v>
      </c>
      <c r="BE130" s="143">
        <f t="shared" si="4"/>
        <v>0</v>
      </c>
      <c r="BF130" s="143">
        <f t="shared" si="5"/>
        <v>0</v>
      </c>
      <c r="BG130" s="143">
        <f t="shared" si="6"/>
        <v>0</v>
      </c>
      <c r="BH130" s="143">
        <f t="shared" si="7"/>
        <v>0</v>
      </c>
      <c r="BI130" s="143">
        <f t="shared" si="8"/>
        <v>0</v>
      </c>
      <c r="BJ130" s="19" t="s">
        <v>102</v>
      </c>
      <c r="BK130" s="143">
        <f t="shared" si="9"/>
        <v>0</v>
      </c>
      <c r="BL130" s="19" t="s">
        <v>331</v>
      </c>
      <c r="BM130" s="19" t="s">
        <v>306</v>
      </c>
    </row>
    <row r="131" spans="2:65" s="1" customFormat="1" ht="38.25" customHeight="1">
      <c r="B131" s="134"/>
      <c r="C131" s="144" t="s">
        <v>289</v>
      </c>
      <c r="D131" s="144" t="s">
        <v>315</v>
      </c>
      <c r="E131" s="145" t="s">
        <v>1928</v>
      </c>
      <c r="F131" s="221" t="s">
        <v>4247</v>
      </c>
      <c r="G131" s="221"/>
      <c r="H131" s="221"/>
      <c r="I131" s="221"/>
      <c r="J131" s="146" t="s">
        <v>322</v>
      </c>
      <c r="K131" s="147">
        <v>55</v>
      </c>
      <c r="L131" s="222"/>
      <c r="M131" s="222"/>
      <c r="N131" s="222">
        <f t="shared" si="0"/>
        <v>0</v>
      </c>
      <c r="O131" s="220"/>
      <c r="P131" s="220"/>
      <c r="Q131" s="220"/>
      <c r="R131" s="139"/>
      <c r="T131" s="140" t="s">
        <v>5</v>
      </c>
      <c r="U131" s="38" t="s">
        <v>42</v>
      </c>
      <c r="V131" s="141">
        <v>0</v>
      </c>
      <c r="W131" s="141">
        <f t="shared" si="1"/>
        <v>0</v>
      </c>
      <c r="X131" s="141">
        <v>0</v>
      </c>
      <c r="Y131" s="141">
        <f t="shared" si="2"/>
        <v>0</v>
      </c>
      <c r="Z131" s="141">
        <v>0</v>
      </c>
      <c r="AA131" s="142">
        <f t="shared" si="3"/>
        <v>0</v>
      </c>
      <c r="AR131" s="19" t="s">
        <v>392</v>
      </c>
      <c r="AT131" s="19" t="s">
        <v>315</v>
      </c>
      <c r="AU131" s="19" t="s">
        <v>102</v>
      </c>
      <c r="AY131" s="19" t="s">
        <v>267</v>
      </c>
      <c r="BE131" s="143">
        <f t="shared" si="4"/>
        <v>0</v>
      </c>
      <c r="BF131" s="143">
        <f t="shared" si="5"/>
        <v>0</v>
      </c>
      <c r="BG131" s="143">
        <f t="shared" si="6"/>
        <v>0</v>
      </c>
      <c r="BH131" s="143">
        <f t="shared" si="7"/>
        <v>0</v>
      </c>
      <c r="BI131" s="143">
        <f t="shared" si="8"/>
        <v>0</v>
      </c>
      <c r="BJ131" s="19" t="s">
        <v>102</v>
      </c>
      <c r="BK131" s="143">
        <f t="shared" si="9"/>
        <v>0</v>
      </c>
      <c r="BL131" s="19" t="s">
        <v>331</v>
      </c>
      <c r="BM131" s="19" t="s">
        <v>314</v>
      </c>
    </row>
    <row r="132" spans="2:65" s="1" customFormat="1" ht="25.5" customHeight="1">
      <c r="B132" s="134"/>
      <c r="C132" s="135" t="s">
        <v>293</v>
      </c>
      <c r="D132" s="135" t="s">
        <v>268</v>
      </c>
      <c r="E132" s="136" t="s">
        <v>1929</v>
      </c>
      <c r="F132" s="219" t="s">
        <v>1930</v>
      </c>
      <c r="G132" s="219"/>
      <c r="H132" s="219"/>
      <c r="I132" s="219"/>
      <c r="J132" s="137" t="s">
        <v>271</v>
      </c>
      <c r="K132" s="138">
        <v>30</v>
      </c>
      <c r="L132" s="220"/>
      <c r="M132" s="220"/>
      <c r="N132" s="220">
        <f t="shared" si="0"/>
        <v>0</v>
      </c>
      <c r="O132" s="220"/>
      <c r="P132" s="220"/>
      <c r="Q132" s="220"/>
      <c r="R132" s="139"/>
      <c r="T132" s="140" t="s">
        <v>5</v>
      </c>
      <c r="U132" s="38" t="s">
        <v>42</v>
      </c>
      <c r="V132" s="141">
        <v>0</v>
      </c>
      <c r="W132" s="141">
        <f t="shared" si="1"/>
        <v>0</v>
      </c>
      <c r="X132" s="141">
        <v>0</v>
      </c>
      <c r="Y132" s="141">
        <f t="shared" si="2"/>
        <v>0</v>
      </c>
      <c r="Z132" s="141">
        <v>0</v>
      </c>
      <c r="AA132" s="142">
        <f t="shared" si="3"/>
        <v>0</v>
      </c>
      <c r="AR132" s="19" t="s">
        <v>331</v>
      </c>
      <c r="AT132" s="19" t="s">
        <v>268</v>
      </c>
      <c r="AU132" s="19" t="s">
        <v>102</v>
      </c>
      <c r="AY132" s="19" t="s">
        <v>267</v>
      </c>
      <c r="BE132" s="143">
        <f t="shared" si="4"/>
        <v>0</v>
      </c>
      <c r="BF132" s="143">
        <f t="shared" si="5"/>
        <v>0</v>
      </c>
      <c r="BG132" s="143">
        <f t="shared" si="6"/>
        <v>0</v>
      </c>
      <c r="BH132" s="143">
        <f t="shared" si="7"/>
        <v>0</v>
      </c>
      <c r="BI132" s="143">
        <f t="shared" si="8"/>
        <v>0</v>
      </c>
      <c r="BJ132" s="19" t="s">
        <v>102</v>
      </c>
      <c r="BK132" s="143">
        <f t="shared" si="9"/>
        <v>0</v>
      </c>
      <c r="BL132" s="19" t="s">
        <v>331</v>
      </c>
      <c r="BM132" s="19" t="s">
        <v>324</v>
      </c>
    </row>
    <row r="133" spans="2:65" s="1" customFormat="1" ht="25.5" customHeight="1">
      <c r="B133" s="134"/>
      <c r="C133" s="135" t="s">
        <v>297</v>
      </c>
      <c r="D133" s="135" t="s">
        <v>268</v>
      </c>
      <c r="E133" s="136" t="s">
        <v>1414</v>
      </c>
      <c r="F133" s="219" t="s">
        <v>1415</v>
      </c>
      <c r="G133" s="219"/>
      <c r="H133" s="219"/>
      <c r="I133" s="219"/>
      <c r="J133" s="137" t="s">
        <v>322</v>
      </c>
      <c r="K133" s="138">
        <v>660</v>
      </c>
      <c r="L133" s="220"/>
      <c r="M133" s="220"/>
      <c r="N133" s="220">
        <f t="shared" si="0"/>
        <v>0</v>
      </c>
      <c r="O133" s="220"/>
      <c r="P133" s="220"/>
      <c r="Q133" s="220"/>
      <c r="R133" s="139"/>
      <c r="T133" s="140" t="s">
        <v>5</v>
      </c>
      <c r="U133" s="38" t="s">
        <v>42</v>
      </c>
      <c r="V133" s="141">
        <v>0</v>
      </c>
      <c r="W133" s="141">
        <f t="shared" si="1"/>
        <v>0</v>
      </c>
      <c r="X133" s="141">
        <v>0</v>
      </c>
      <c r="Y133" s="141">
        <f t="shared" si="2"/>
        <v>0</v>
      </c>
      <c r="Z133" s="141">
        <v>0</v>
      </c>
      <c r="AA133" s="142">
        <f t="shared" si="3"/>
        <v>0</v>
      </c>
      <c r="AR133" s="19" t="s">
        <v>331</v>
      </c>
      <c r="AT133" s="19" t="s">
        <v>268</v>
      </c>
      <c r="AU133" s="19" t="s">
        <v>102</v>
      </c>
      <c r="AY133" s="19" t="s">
        <v>267</v>
      </c>
      <c r="BE133" s="143">
        <f t="shared" si="4"/>
        <v>0</v>
      </c>
      <c r="BF133" s="143">
        <f t="shared" si="5"/>
        <v>0</v>
      </c>
      <c r="BG133" s="143">
        <f t="shared" si="6"/>
        <v>0</v>
      </c>
      <c r="BH133" s="143">
        <f t="shared" si="7"/>
        <v>0</v>
      </c>
      <c r="BI133" s="143">
        <f t="shared" si="8"/>
        <v>0</v>
      </c>
      <c r="BJ133" s="19" t="s">
        <v>102</v>
      </c>
      <c r="BK133" s="143">
        <f t="shared" si="9"/>
        <v>0</v>
      </c>
      <c r="BL133" s="19" t="s">
        <v>331</v>
      </c>
      <c r="BM133" s="19" t="s">
        <v>331</v>
      </c>
    </row>
    <row r="134" spans="2:65" s="1" customFormat="1" ht="25.5" customHeight="1">
      <c r="B134" s="134"/>
      <c r="C134" s="135" t="s">
        <v>301</v>
      </c>
      <c r="D134" s="135" t="s">
        <v>268</v>
      </c>
      <c r="E134" s="136" t="s">
        <v>1931</v>
      </c>
      <c r="F134" s="219" t="s">
        <v>1932</v>
      </c>
      <c r="G134" s="219"/>
      <c r="H134" s="219"/>
      <c r="I134" s="219"/>
      <c r="J134" s="137" t="s">
        <v>322</v>
      </c>
      <c r="K134" s="138">
        <v>85</v>
      </c>
      <c r="L134" s="220"/>
      <c r="M134" s="220"/>
      <c r="N134" s="220">
        <f t="shared" si="0"/>
        <v>0</v>
      </c>
      <c r="O134" s="220"/>
      <c r="P134" s="220"/>
      <c r="Q134" s="220"/>
      <c r="R134" s="139"/>
      <c r="T134" s="140" t="s">
        <v>5</v>
      </c>
      <c r="U134" s="38" t="s">
        <v>42</v>
      </c>
      <c r="V134" s="141">
        <v>0</v>
      </c>
      <c r="W134" s="141">
        <f t="shared" si="1"/>
        <v>0</v>
      </c>
      <c r="X134" s="141">
        <v>0</v>
      </c>
      <c r="Y134" s="141">
        <f t="shared" si="2"/>
        <v>0</v>
      </c>
      <c r="Z134" s="141">
        <v>0</v>
      </c>
      <c r="AA134" s="142">
        <f t="shared" si="3"/>
        <v>0</v>
      </c>
      <c r="AR134" s="19" t="s">
        <v>331</v>
      </c>
      <c r="AT134" s="19" t="s">
        <v>268</v>
      </c>
      <c r="AU134" s="19" t="s">
        <v>102</v>
      </c>
      <c r="AY134" s="19" t="s">
        <v>267</v>
      </c>
      <c r="BE134" s="143">
        <f t="shared" si="4"/>
        <v>0</v>
      </c>
      <c r="BF134" s="143">
        <f t="shared" si="5"/>
        <v>0</v>
      </c>
      <c r="BG134" s="143">
        <f t="shared" si="6"/>
        <v>0</v>
      </c>
      <c r="BH134" s="143">
        <f t="shared" si="7"/>
        <v>0</v>
      </c>
      <c r="BI134" s="143">
        <f t="shared" si="8"/>
        <v>0</v>
      </c>
      <c r="BJ134" s="19" t="s">
        <v>102</v>
      </c>
      <c r="BK134" s="143">
        <f t="shared" si="9"/>
        <v>0</v>
      </c>
      <c r="BL134" s="19" t="s">
        <v>331</v>
      </c>
      <c r="BM134" s="19" t="s">
        <v>338</v>
      </c>
    </row>
    <row r="135" spans="2:65" s="1" customFormat="1" ht="25.5" customHeight="1">
      <c r="B135" s="134"/>
      <c r="C135" s="135" t="s">
        <v>306</v>
      </c>
      <c r="D135" s="135" t="s">
        <v>268</v>
      </c>
      <c r="E135" s="136" t="s">
        <v>1933</v>
      </c>
      <c r="F135" s="219" t="s">
        <v>1934</v>
      </c>
      <c r="G135" s="219"/>
      <c r="H135" s="219"/>
      <c r="I135" s="219"/>
      <c r="J135" s="137" t="s">
        <v>785</v>
      </c>
      <c r="K135" s="138">
        <v>27.87</v>
      </c>
      <c r="L135" s="220"/>
      <c r="M135" s="220"/>
      <c r="N135" s="220">
        <f t="shared" si="0"/>
        <v>0</v>
      </c>
      <c r="O135" s="220"/>
      <c r="P135" s="220"/>
      <c r="Q135" s="220"/>
      <c r="R135" s="139"/>
      <c r="T135" s="140" t="s">
        <v>5</v>
      </c>
      <c r="U135" s="38" t="s">
        <v>42</v>
      </c>
      <c r="V135" s="141">
        <v>0</v>
      </c>
      <c r="W135" s="141">
        <f t="shared" si="1"/>
        <v>0</v>
      </c>
      <c r="X135" s="141">
        <v>0</v>
      </c>
      <c r="Y135" s="141">
        <f t="shared" si="2"/>
        <v>0</v>
      </c>
      <c r="Z135" s="141">
        <v>0</v>
      </c>
      <c r="AA135" s="142">
        <f t="shared" si="3"/>
        <v>0</v>
      </c>
      <c r="AR135" s="19" t="s">
        <v>331</v>
      </c>
      <c r="AT135" s="19" t="s">
        <v>268</v>
      </c>
      <c r="AU135" s="19" t="s">
        <v>102</v>
      </c>
      <c r="AY135" s="19" t="s">
        <v>267</v>
      </c>
      <c r="BE135" s="143">
        <f t="shared" si="4"/>
        <v>0</v>
      </c>
      <c r="BF135" s="143">
        <f t="shared" si="5"/>
        <v>0</v>
      </c>
      <c r="BG135" s="143">
        <f t="shared" si="6"/>
        <v>0</v>
      </c>
      <c r="BH135" s="143">
        <f t="shared" si="7"/>
        <v>0</v>
      </c>
      <c r="BI135" s="143">
        <f t="shared" si="8"/>
        <v>0</v>
      </c>
      <c r="BJ135" s="19" t="s">
        <v>102</v>
      </c>
      <c r="BK135" s="143">
        <f t="shared" si="9"/>
        <v>0</v>
      </c>
      <c r="BL135" s="19" t="s">
        <v>331</v>
      </c>
      <c r="BM135" s="19" t="s">
        <v>10</v>
      </c>
    </row>
    <row r="136" spans="2:65" s="10" customFormat="1" ht="29.85" customHeight="1">
      <c r="B136" s="124"/>
      <c r="D136" s="133" t="s">
        <v>1332</v>
      </c>
      <c r="E136" s="133"/>
      <c r="F136" s="133"/>
      <c r="G136" s="133"/>
      <c r="H136" s="133"/>
      <c r="I136" s="133"/>
      <c r="J136" s="133"/>
      <c r="K136" s="133"/>
      <c r="L136" s="133"/>
      <c r="M136" s="133"/>
      <c r="N136" s="208">
        <f>BK136</f>
        <v>0</v>
      </c>
      <c r="O136" s="209"/>
      <c r="P136" s="209"/>
      <c r="Q136" s="209"/>
      <c r="R136" s="126"/>
      <c r="T136" s="127"/>
      <c r="W136" s="128">
        <f>SUM(W137:W148)</f>
        <v>0</v>
      </c>
      <c r="Y136" s="128">
        <f>SUM(Y137:Y148)</f>
        <v>0</v>
      </c>
      <c r="AA136" s="129">
        <f>SUM(AA137:AA148)</f>
        <v>0</v>
      </c>
      <c r="AR136" s="130" t="s">
        <v>102</v>
      </c>
      <c r="AT136" s="131" t="s">
        <v>74</v>
      </c>
      <c r="AU136" s="131" t="s">
        <v>83</v>
      </c>
      <c r="AY136" s="130" t="s">
        <v>267</v>
      </c>
      <c r="BK136" s="132">
        <f>SUM(BK137:BK148)</f>
        <v>0</v>
      </c>
    </row>
    <row r="137" spans="2:65" s="1" customFormat="1" ht="25.5" customHeight="1">
      <c r="B137" s="134"/>
      <c r="C137" s="144" t="s">
        <v>310</v>
      </c>
      <c r="D137" s="144" t="s">
        <v>315</v>
      </c>
      <c r="E137" s="145" t="s">
        <v>1935</v>
      </c>
      <c r="F137" s="221" t="s">
        <v>1936</v>
      </c>
      <c r="G137" s="221"/>
      <c r="H137" s="221"/>
      <c r="I137" s="221"/>
      <c r="J137" s="146" t="s">
        <v>374</v>
      </c>
      <c r="K137" s="147">
        <v>1</v>
      </c>
      <c r="L137" s="222"/>
      <c r="M137" s="222"/>
      <c r="N137" s="222">
        <f t="shared" ref="N137:N148" si="10">ROUND(L137*K137,2)</f>
        <v>0</v>
      </c>
      <c r="O137" s="220"/>
      <c r="P137" s="220"/>
      <c r="Q137" s="220"/>
      <c r="R137" s="139"/>
      <c r="T137" s="140" t="s">
        <v>5</v>
      </c>
      <c r="U137" s="38" t="s">
        <v>42</v>
      </c>
      <c r="V137" s="141">
        <v>0</v>
      </c>
      <c r="W137" s="141">
        <f t="shared" ref="W137:W148" si="11">V137*K137</f>
        <v>0</v>
      </c>
      <c r="X137" s="141">
        <v>0</v>
      </c>
      <c r="Y137" s="141">
        <f t="shared" ref="Y137:Y148" si="12">X137*K137</f>
        <v>0</v>
      </c>
      <c r="Z137" s="141">
        <v>0</v>
      </c>
      <c r="AA137" s="142">
        <f t="shared" ref="AA137:AA148" si="13">Z137*K137</f>
        <v>0</v>
      </c>
      <c r="AR137" s="19" t="s">
        <v>392</v>
      </c>
      <c r="AT137" s="19" t="s">
        <v>315</v>
      </c>
      <c r="AU137" s="19" t="s">
        <v>102</v>
      </c>
      <c r="AY137" s="19" t="s">
        <v>267</v>
      </c>
      <c r="BE137" s="143">
        <f t="shared" ref="BE137:BE148" si="14">IF(U137="základná",N137,0)</f>
        <v>0</v>
      </c>
      <c r="BF137" s="143">
        <f t="shared" ref="BF137:BF148" si="15">IF(U137="znížená",N137,0)</f>
        <v>0</v>
      </c>
      <c r="BG137" s="143">
        <f t="shared" ref="BG137:BG148" si="16">IF(U137="zákl. prenesená",N137,0)</f>
        <v>0</v>
      </c>
      <c r="BH137" s="143">
        <f t="shared" ref="BH137:BH148" si="17">IF(U137="zníž. prenesená",N137,0)</f>
        <v>0</v>
      </c>
      <c r="BI137" s="143">
        <f t="shared" ref="BI137:BI148" si="18">IF(U137="nulová",N137,0)</f>
        <v>0</v>
      </c>
      <c r="BJ137" s="19" t="s">
        <v>102</v>
      </c>
      <c r="BK137" s="143">
        <f t="shared" ref="BK137:BK148" si="19">ROUND(L137*K137,2)</f>
        <v>0</v>
      </c>
      <c r="BL137" s="19" t="s">
        <v>331</v>
      </c>
      <c r="BM137" s="19" t="s">
        <v>352</v>
      </c>
    </row>
    <row r="138" spans="2:65" s="1" customFormat="1" ht="25.5" customHeight="1">
      <c r="B138" s="134"/>
      <c r="C138" s="144" t="s">
        <v>314</v>
      </c>
      <c r="D138" s="144" t="s">
        <v>315</v>
      </c>
      <c r="E138" s="145" t="s">
        <v>1937</v>
      </c>
      <c r="F138" s="221" t="s">
        <v>1938</v>
      </c>
      <c r="G138" s="221"/>
      <c r="H138" s="221"/>
      <c r="I138" s="221"/>
      <c r="J138" s="146" t="s">
        <v>374</v>
      </c>
      <c r="K138" s="147">
        <v>1</v>
      </c>
      <c r="L138" s="222"/>
      <c r="M138" s="222"/>
      <c r="N138" s="222">
        <f t="shared" si="10"/>
        <v>0</v>
      </c>
      <c r="O138" s="220"/>
      <c r="P138" s="220"/>
      <c r="Q138" s="220"/>
      <c r="R138" s="139"/>
      <c r="T138" s="140" t="s">
        <v>5</v>
      </c>
      <c r="U138" s="38" t="s">
        <v>42</v>
      </c>
      <c r="V138" s="141">
        <v>0</v>
      </c>
      <c r="W138" s="141">
        <f t="shared" si="11"/>
        <v>0</v>
      </c>
      <c r="X138" s="141">
        <v>0</v>
      </c>
      <c r="Y138" s="141">
        <f t="shared" si="12"/>
        <v>0</v>
      </c>
      <c r="Z138" s="141">
        <v>0</v>
      </c>
      <c r="AA138" s="142">
        <f t="shared" si="13"/>
        <v>0</v>
      </c>
      <c r="AR138" s="19" t="s">
        <v>392</v>
      </c>
      <c r="AT138" s="19" t="s">
        <v>315</v>
      </c>
      <c r="AU138" s="19" t="s">
        <v>102</v>
      </c>
      <c r="AY138" s="19" t="s">
        <v>267</v>
      </c>
      <c r="BE138" s="143">
        <f t="shared" si="14"/>
        <v>0</v>
      </c>
      <c r="BF138" s="143">
        <f t="shared" si="15"/>
        <v>0</v>
      </c>
      <c r="BG138" s="143">
        <f t="shared" si="16"/>
        <v>0</v>
      </c>
      <c r="BH138" s="143">
        <f t="shared" si="17"/>
        <v>0</v>
      </c>
      <c r="BI138" s="143">
        <f t="shared" si="18"/>
        <v>0</v>
      </c>
      <c r="BJ138" s="19" t="s">
        <v>102</v>
      </c>
      <c r="BK138" s="143">
        <f t="shared" si="19"/>
        <v>0</v>
      </c>
      <c r="BL138" s="19" t="s">
        <v>331</v>
      </c>
      <c r="BM138" s="19" t="s">
        <v>360</v>
      </c>
    </row>
    <row r="139" spans="2:65" s="1" customFormat="1" ht="38.25" customHeight="1">
      <c r="B139" s="134"/>
      <c r="C139" s="135" t="s">
        <v>319</v>
      </c>
      <c r="D139" s="135" t="s">
        <v>268</v>
      </c>
      <c r="E139" s="136" t="s">
        <v>1939</v>
      </c>
      <c r="F139" s="219" t="s">
        <v>1940</v>
      </c>
      <c r="G139" s="219"/>
      <c r="H139" s="219"/>
      <c r="I139" s="219"/>
      <c r="J139" s="137" t="s">
        <v>374</v>
      </c>
      <c r="K139" s="138">
        <v>2</v>
      </c>
      <c r="L139" s="220"/>
      <c r="M139" s="220"/>
      <c r="N139" s="220">
        <f t="shared" si="10"/>
        <v>0</v>
      </c>
      <c r="O139" s="220"/>
      <c r="P139" s="220"/>
      <c r="Q139" s="220"/>
      <c r="R139" s="139"/>
      <c r="T139" s="140" t="s">
        <v>5</v>
      </c>
      <c r="U139" s="38" t="s">
        <v>42</v>
      </c>
      <c r="V139" s="141">
        <v>0</v>
      </c>
      <c r="W139" s="141">
        <f t="shared" si="11"/>
        <v>0</v>
      </c>
      <c r="X139" s="141">
        <v>0</v>
      </c>
      <c r="Y139" s="141">
        <f t="shared" si="12"/>
        <v>0</v>
      </c>
      <c r="Z139" s="141">
        <v>0</v>
      </c>
      <c r="AA139" s="142">
        <f t="shared" si="13"/>
        <v>0</v>
      </c>
      <c r="AR139" s="19" t="s">
        <v>331</v>
      </c>
      <c r="AT139" s="19" t="s">
        <v>268</v>
      </c>
      <c r="AU139" s="19" t="s">
        <v>102</v>
      </c>
      <c r="AY139" s="19" t="s">
        <v>267</v>
      </c>
      <c r="BE139" s="143">
        <f t="shared" si="14"/>
        <v>0</v>
      </c>
      <c r="BF139" s="143">
        <f t="shared" si="15"/>
        <v>0</v>
      </c>
      <c r="BG139" s="143">
        <f t="shared" si="16"/>
        <v>0</v>
      </c>
      <c r="BH139" s="143">
        <f t="shared" si="17"/>
        <v>0</v>
      </c>
      <c r="BI139" s="143">
        <f t="shared" si="18"/>
        <v>0</v>
      </c>
      <c r="BJ139" s="19" t="s">
        <v>102</v>
      </c>
      <c r="BK139" s="143">
        <f t="shared" si="19"/>
        <v>0</v>
      </c>
      <c r="BL139" s="19" t="s">
        <v>331</v>
      </c>
      <c r="BM139" s="19" t="s">
        <v>368</v>
      </c>
    </row>
    <row r="140" spans="2:65" s="1" customFormat="1" ht="16.5" customHeight="1">
      <c r="B140" s="134"/>
      <c r="C140" s="144" t="s">
        <v>324</v>
      </c>
      <c r="D140" s="144" t="s">
        <v>315</v>
      </c>
      <c r="E140" s="145" t="s">
        <v>1941</v>
      </c>
      <c r="F140" s="221" t="s">
        <v>1942</v>
      </c>
      <c r="G140" s="221"/>
      <c r="H140" s="221"/>
      <c r="I140" s="221"/>
      <c r="J140" s="146" t="s">
        <v>322</v>
      </c>
      <c r="K140" s="147">
        <v>5</v>
      </c>
      <c r="L140" s="222"/>
      <c r="M140" s="222"/>
      <c r="N140" s="222">
        <f t="shared" si="10"/>
        <v>0</v>
      </c>
      <c r="O140" s="220"/>
      <c r="P140" s="220"/>
      <c r="Q140" s="220"/>
      <c r="R140" s="139"/>
      <c r="T140" s="140" t="s">
        <v>5</v>
      </c>
      <c r="U140" s="38" t="s">
        <v>42</v>
      </c>
      <c r="V140" s="141">
        <v>0</v>
      </c>
      <c r="W140" s="141">
        <f t="shared" si="11"/>
        <v>0</v>
      </c>
      <c r="X140" s="141">
        <v>0</v>
      </c>
      <c r="Y140" s="141">
        <f t="shared" si="12"/>
        <v>0</v>
      </c>
      <c r="Z140" s="141">
        <v>0</v>
      </c>
      <c r="AA140" s="142">
        <f t="shared" si="13"/>
        <v>0</v>
      </c>
      <c r="AR140" s="19" t="s">
        <v>392</v>
      </c>
      <c r="AT140" s="19" t="s">
        <v>315</v>
      </c>
      <c r="AU140" s="19" t="s">
        <v>102</v>
      </c>
      <c r="AY140" s="19" t="s">
        <v>267</v>
      </c>
      <c r="BE140" s="143">
        <f t="shared" si="14"/>
        <v>0</v>
      </c>
      <c r="BF140" s="143">
        <f t="shared" si="15"/>
        <v>0</v>
      </c>
      <c r="BG140" s="143">
        <f t="shared" si="16"/>
        <v>0</v>
      </c>
      <c r="BH140" s="143">
        <f t="shared" si="17"/>
        <v>0</v>
      </c>
      <c r="BI140" s="143">
        <f t="shared" si="18"/>
        <v>0</v>
      </c>
      <c r="BJ140" s="19" t="s">
        <v>102</v>
      </c>
      <c r="BK140" s="143">
        <f t="shared" si="19"/>
        <v>0</v>
      </c>
      <c r="BL140" s="19" t="s">
        <v>331</v>
      </c>
      <c r="BM140" s="19" t="s">
        <v>376</v>
      </c>
    </row>
    <row r="141" spans="2:65" s="1" customFormat="1" ht="16.5" customHeight="1">
      <c r="B141" s="134"/>
      <c r="C141" s="144" t="s">
        <v>327</v>
      </c>
      <c r="D141" s="144" t="s">
        <v>315</v>
      </c>
      <c r="E141" s="145" t="s">
        <v>1943</v>
      </c>
      <c r="F141" s="221" t="s">
        <v>1944</v>
      </c>
      <c r="G141" s="221"/>
      <c r="H141" s="221"/>
      <c r="I141" s="221"/>
      <c r="J141" s="146" t="s">
        <v>322</v>
      </c>
      <c r="K141" s="147">
        <v>10</v>
      </c>
      <c r="L141" s="222"/>
      <c r="M141" s="222"/>
      <c r="N141" s="222">
        <f t="shared" si="10"/>
        <v>0</v>
      </c>
      <c r="O141" s="220"/>
      <c r="P141" s="220"/>
      <c r="Q141" s="220"/>
      <c r="R141" s="139"/>
      <c r="T141" s="140" t="s">
        <v>5</v>
      </c>
      <c r="U141" s="38" t="s">
        <v>42</v>
      </c>
      <c r="V141" s="141">
        <v>0</v>
      </c>
      <c r="W141" s="141">
        <f t="shared" si="11"/>
        <v>0</v>
      </c>
      <c r="X141" s="141">
        <v>0</v>
      </c>
      <c r="Y141" s="141">
        <f t="shared" si="12"/>
        <v>0</v>
      </c>
      <c r="Z141" s="141">
        <v>0</v>
      </c>
      <c r="AA141" s="142">
        <f t="shared" si="13"/>
        <v>0</v>
      </c>
      <c r="AR141" s="19" t="s">
        <v>392</v>
      </c>
      <c r="AT141" s="19" t="s">
        <v>315</v>
      </c>
      <c r="AU141" s="19" t="s">
        <v>102</v>
      </c>
      <c r="AY141" s="19" t="s">
        <v>267</v>
      </c>
      <c r="BE141" s="143">
        <f t="shared" si="14"/>
        <v>0</v>
      </c>
      <c r="BF141" s="143">
        <f t="shared" si="15"/>
        <v>0</v>
      </c>
      <c r="BG141" s="143">
        <f t="shared" si="16"/>
        <v>0</v>
      </c>
      <c r="BH141" s="143">
        <f t="shared" si="17"/>
        <v>0</v>
      </c>
      <c r="BI141" s="143">
        <f t="shared" si="18"/>
        <v>0</v>
      </c>
      <c r="BJ141" s="19" t="s">
        <v>102</v>
      </c>
      <c r="BK141" s="143">
        <f t="shared" si="19"/>
        <v>0</v>
      </c>
      <c r="BL141" s="19" t="s">
        <v>331</v>
      </c>
      <c r="BM141" s="19" t="s">
        <v>384</v>
      </c>
    </row>
    <row r="142" spans="2:65" s="1" customFormat="1" ht="16.5" customHeight="1">
      <c r="B142" s="134"/>
      <c r="C142" s="144" t="s">
        <v>331</v>
      </c>
      <c r="D142" s="144" t="s">
        <v>315</v>
      </c>
      <c r="E142" s="145" t="s">
        <v>1945</v>
      </c>
      <c r="F142" s="221" t="s">
        <v>1946</v>
      </c>
      <c r="G142" s="221"/>
      <c r="H142" s="221"/>
      <c r="I142" s="221"/>
      <c r="J142" s="146" t="s">
        <v>374</v>
      </c>
      <c r="K142" s="147">
        <v>20</v>
      </c>
      <c r="L142" s="222"/>
      <c r="M142" s="222"/>
      <c r="N142" s="222">
        <f t="shared" si="10"/>
        <v>0</v>
      </c>
      <c r="O142" s="220"/>
      <c r="P142" s="220"/>
      <c r="Q142" s="220"/>
      <c r="R142" s="139"/>
      <c r="T142" s="140" t="s">
        <v>5</v>
      </c>
      <c r="U142" s="38" t="s">
        <v>42</v>
      </c>
      <c r="V142" s="141">
        <v>0</v>
      </c>
      <c r="W142" s="141">
        <f t="shared" si="11"/>
        <v>0</v>
      </c>
      <c r="X142" s="141">
        <v>0</v>
      </c>
      <c r="Y142" s="141">
        <f t="shared" si="12"/>
        <v>0</v>
      </c>
      <c r="Z142" s="141">
        <v>0</v>
      </c>
      <c r="AA142" s="142">
        <f t="shared" si="13"/>
        <v>0</v>
      </c>
      <c r="AR142" s="19" t="s">
        <v>392</v>
      </c>
      <c r="AT142" s="19" t="s">
        <v>315</v>
      </c>
      <c r="AU142" s="19" t="s">
        <v>102</v>
      </c>
      <c r="AY142" s="19" t="s">
        <v>267</v>
      </c>
      <c r="BE142" s="143">
        <f t="shared" si="14"/>
        <v>0</v>
      </c>
      <c r="BF142" s="143">
        <f t="shared" si="15"/>
        <v>0</v>
      </c>
      <c r="BG142" s="143">
        <f t="shared" si="16"/>
        <v>0</v>
      </c>
      <c r="BH142" s="143">
        <f t="shared" si="17"/>
        <v>0</v>
      </c>
      <c r="BI142" s="143">
        <f t="shared" si="18"/>
        <v>0</v>
      </c>
      <c r="BJ142" s="19" t="s">
        <v>102</v>
      </c>
      <c r="BK142" s="143">
        <f t="shared" si="19"/>
        <v>0</v>
      </c>
      <c r="BL142" s="19" t="s">
        <v>331</v>
      </c>
      <c r="BM142" s="19" t="s">
        <v>392</v>
      </c>
    </row>
    <row r="143" spans="2:65" s="1" customFormat="1" ht="25.5" customHeight="1">
      <c r="B143" s="134"/>
      <c r="C143" s="135" t="s">
        <v>334</v>
      </c>
      <c r="D143" s="135" t="s">
        <v>268</v>
      </c>
      <c r="E143" s="136" t="s">
        <v>1574</v>
      </c>
      <c r="F143" s="219" t="s">
        <v>1575</v>
      </c>
      <c r="G143" s="219"/>
      <c r="H143" s="219"/>
      <c r="I143" s="219"/>
      <c r="J143" s="137" t="s">
        <v>322</v>
      </c>
      <c r="K143" s="138">
        <v>15</v>
      </c>
      <c r="L143" s="220"/>
      <c r="M143" s="220"/>
      <c r="N143" s="220">
        <f t="shared" si="10"/>
        <v>0</v>
      </c>
      <c r="O143" s="220"/>
      <c r="P143" s="220"/>
      <c r="Q143" s="220"/>
      <c r="R143" s="139"/>
      <c r="T143" s="140" t="s">
        <v>5</v>
      </c>
      <c r="U143" s="38" t="s">
        <v>42</v>
      </c>
      <c r="V143" s="141">
        <v>0</v>
      </c>
      <c r="W143" s="141">
        <f t="shared" si="11"/>
        <v>0</v>
      </c>
      <c r="X143" s="141">
        <v>0</v>
      </c>
      <c r="Y143" s="141">
        <f t="shared" si="12"/>
        <v>0</v>
      </c>
      <c r="Z143" s="141">
        <v>0</v>
      </c>
      <c r="AA143" s="142">
        <f t="shared" si="13"/>
        <v>0</v>
      </c>
      <c r="AR143" s="19" t="s">
        <v>331</v>
      </c>
      <c r="AT143" s="19" t="s">
        <v>268</v>
      </c>
      <c r="AU143" s="19" t="s">
        <v>102</v>
      </c>
      <c r="AY143" s="19" t="s">
        <v>267</v>
      </c>
      <c r="BE143" s="143">
        <f t="shared" si="14"/>
        <v>0</v>
      </c>
      <c r="BF143" s="143">
        <f t="shared" si="15"/>
        <v>0</v>
      </c>
      <c r="BG143" s="143">
        <f t="shared" si="16"/>
        <v>0</v>
      </c>
      <c r="BH143" s="143">
        <f t="shared" si="17"/>
        <v>0</v>
      </c>
      <c r="BI143" s="143">
        <f t="shared" si="18"/>
        <v>0</v>
      </c>
      <c r="BJ143" s="19" t="s">
        <v>102</v>
      </c>
      <c r="BK143" s="143">
        <f t="shared" si="19"/>
        <v>0</v>
      </c>
      <c r="BL143" s="19" t="s">
        <v>331</v>
      </c>
      <c r="BM143" s="19" t="s">
        <v>400</v>
      </c>
    </row>
    <row r="144" spans="2:65" s="1" customFormat="1" ht="25.5" customHeight="1">
      <c r="B144" s="134"/>
      <c r="C144" s="135" t="s">
        <v>338</v>
      </c>
      <c r="D144" s="135" t="s">
        <v>268</v>
      </c>
      <c r="E144" s="136" t="s">
        <v>1576</v>
      </c>
      <c r="F144" s="219" t="s">
        <v>1577</v>
      </c>
      <c r="G144" s="219"/>
      <c r="H144" s="219"/>
      <c r="I144" s="219"/>
      <c r="J144" s="137" t="s">
        <v>322</v>
      </c>
      <c r="K144" s="138">
        <v>15</v>
      </c>
      <c r="L144" s="220"/>
      <c r="M144" s="220"/>
      <c r="N144" s="220">
        <f t="shared" si="10"/>
        <v>0</v>
      </c>
      <c r="O144" s="220"/>
      <c r="P144" s="220"/>
      <c r="Q144" s="220"/>
      <c r="R144" s="139"/>
      <c r="T144" s="140" t="s">
        <v>5</v>
      </c>
      <c r="U144" s="38" t="s">
        <v>42</v>
      </c>
      <c r="V144" s="141">
        <v>0</v>
      </c>
      <c r="W144" s="141">
        <f t="shared" si="11"/>
        <v>0</v>
      </c>
      <c r="X144" s="141">
        <v>0</v>
      </c>
      <c r="Y144" s="141">
        <f t="shared" si="12"/>
        <v>0</v>
      </c>
      <c r="Z144" s="141">
        <v>0</v>
      </c>
      <c r="AA144" s="142">
        <f t="shared" si="13"/>
        <v>0</v>
      </c>
      <c r="AR144" s="19" t="s">
        <v>331</v>
      </c>
      <c r="AT144" s="19" t="s">
        <v>268</v>
      </c>
      <c r="AU144" s="19" t="s">
        <v>102</v>
      </c>
      <c r="AY144" s="19" t="s">
        <v>267</v>
      </c>
      <c r="BE144" s="143">
        <f t="shared" si="14"/>
        <v>0</v>
      </c>
      <c r="BF144" s="143">
        <f t="shared" si="15"/>
        <v>0</v>
      </c>
      <c r="BG144" s="143">
        <f t="shared" si="16"/>
        <v>0</v>
      </c>
      <c r="BH144" s="143">
        <f t="shared" si="17"/>
        <v>0</v>
      </c>
      <c r="BI144" s="143">
        <f t="shared" si="18"/>
        <v>0</v>
      </c>
      <c r="BJ144" s="19" t="s">
        <v>102</v>
      </c>
      <c r="BK144" s="143">
        <f t="shared" si="19"/>
        <v>0</v>
      </c>
      <c r="BL144" s="19" t="s">
        <v>331</v>
      </c>
      <c r="BM144" s="19" t="s">
        <v>408</v>
      </c>
    </row>
    <row r="145" spans="2:65" s="1" customFormat="1" ht="25.5" customHeight="1">
      <c r="B145" s="134"/>
      <c r="C145" s="135" t="s">
        <v>342</v>
      </c>
      <c r="D145" s="135" t="s">
        <v>268</v>
      </c>
      <c r="E145" s="136" t="s">
        <v>1947</v>
      </c>
      <c r="F145" s="219" t="s">
        <v>1948</v>
      </c>
      <c r="G145" s="219"/>
      <c r="H145" s="219"/>
      <c r="I145" s="219"/>
      <c r="J145" s="137" t="s">
        <v>322</v>
      </c>
      <c r="K145" s="138">
        <v>5</v>
      </c>
      <c r="L145" s="220"/>
      <c r="M145" s="220"/>
      <c r="N145" s="220">
        <f t="shared" si="10"/>
        <v>0</v>
      </c>
      <c r="O145" s="220"/>
      <c r="P145" s="220"/>
      <c r="Q145" s="220"/>
      <c r="R145" s="139"/>
      <c r="T145" s="140" t="s">
        <v>5</v>
      </c>
      <c r="U145" s="38" t="s">
        <v>42</v>
      </c>
      <c r="V145" s="141">
        <v>0</v>
      </c>
      <c r="W145" s="141">
        <f t="shared" si="11"/>
        <v>0</v>
      </c>
      <c r="X145" s="141">
        <v>0</v>
      </c>
      <c r="Y145" s="141">
        <f t="shared" si="12"/>
        <v>0</v>
      </c>
      <c r="Z145" s="141">
        <v>0</v>
      </c>
      <c r="AA145" s="142">
        <f t="shared" si="13"/>
        <v>0</v>
      </c>
      <c r="AR145" s="19" t="s">
        <v>331</v>
      </c>
      <c r="AT145" s="19" t="s">
        <v>268</v>
      </c>
      <c r="AU145" s="19" t="s">
        <v>102</v>
      </c>
      <c r="AY145" s="19" t="s">
        <v>267</v>
      </c>
      <c r="BE145" s="143">
        <f t="shared" si="14"/>
        <v>0</v>
      </c>
      <c r="BF145" s="143">
        <f t="shared" si="15"/>
        <v>0</v>
      </c>
      <c r="BG145" s="143">
        <f t="shared" si="16"/>
        <v>0</v>
      </c>
      <c r="BH145" s="143">
        <f t="shared" si="17"/>
        <v>0</v>
      </c>
      <c r="BI145" s="143">
        <f t="shared" si="18"/>
        <v>0</v>
      </c>
      <c r="BJ145" s="19" t="s">
        <v>102</v>
      </c>
      <c r="BK145" s="143">
        <f t="shared" si="19"/>
        <v>0</v>
      </c>
      <c r="BL145" s="19" t="s">
        <v>331</v>
      </c>
      <c r="BM145" s="19" t="s">
        <v>416</v>
      </c>
    </row>
    <row r="146" spans="2:65" s="1" customFormat="1" ht="25.5" customHeight="1">
      <c r="B146" s="134"/>
      <c r="C146" s="135" t="s">
        <v>10</v>
      </c>
      <c r="D146" s="135" t="s">
        <v>268</v>
      </c>
      <c r="E146" s="136" t="s">
        <v>1949</v>
      </c>
      <c r="F146" s="219" t="s">
        <v>1950</v>
      </c>
      <c r="G146" s="219"/>
      <c r="H146" s="219"/>
      <c r="I146" s="219"/>
      <c r="J146" s="137" t="s">
        <v>322</v>
      </c>
      <c r="K146" s="138">
        <v>10</v>
      </c>
      <c r="L146" s="220"/>
      <c r="M146" s="220"/>
      <c r="N146" s="220">
        <f t="shared" si="10"/>
        <v>0</v>
      </c>
      <c r="O146" s="220"/>
      <c r="P146" s="220"/>
      <c r="Q146" s="220"/>
      <c r="R146" s="139"/>
      <c r="T146" s="140" t="s">
        <v>5</v>
      </c>
      <c r="U146" s="38" t="s">
        <v>42</v>
      </c>
      <c r="V146" s="141">
        <v>0</v>
      </c>
      <c r="W146" s="141">
        <f t="shared" si="11"/>
        <v>0</v>
      </c>
      <c r="X146" s="141">
        <v>0</v>
      </c>
      <c r="Y146" s="141">
        <f t="shared" si="12"/>
        <v>0</v>
      </c>
      <c r="Z146" s="141">
        <v>0</v>
      </c>
      <c r="AA146" s="142">
        <f t="shared" si="13"/>
        <v>0</v>
      </c>
      <c r="AR146" s="19" t="s">
        <v>331</v>
      </c>
      <c r="AT146" s="19" t="s">
        <v>268</v>
      </c>
      <c r="AU146" s="19" t="s">
        <v>102</v>
      </c>
      <c r="AY146" s="19" t="s">
        <v>267</v>
      </c>
      <c r="BE146" s="143">
        <f t="shared" si="14"/>
        <v>0</v>
      </c>
      <c r="BF146" s="143">
        <f t="shared" si="15"/>
        <v>0</v>
      </c>
      <c r="BG146" s="143">
        <f t="shared" si="16"/>
        <v>0</v>
      </c>
      <c r="BH146" s="143">
        <f t="shared" si="17"/>
        <v>0</v>
      </c>
      <c r="BI146" s="143">
        <f t="shared" si="18"/>
        <v>0</v>
      </c>
      <c r="BJ146" s="19" t="s">
        <v>102</v>
      </c>
      <c r="BK146" s="143">
        <f t="shared" si="19"/>
        <v>0</v>
      </c>
      <c r="BL146" s="19" t="s">
        <v>331</v>
      </c>
      <c r="BM146" s="19" t="s">
        <v>424</v>
      </c>
    </row>
    <row r="147" spans="2:65" s="1" customFormat="1" ht="16.5" customHeight="1">
      <c r="B147" s="134"/>
      <c r="C147" s="135" t="s">
        <v>348</v>
      </c>
      <c r="D147" s="135" t="s">
        <v>268</v>
      </c>
      <c r="E147" s="136" t="s">
        <v>1951</v>
      </c>
      <c r="F147" s="219" t="s">
        <v>1952</v>
      </c>
      <c r="G147" s="219"/>
      <c r="H147" s="219"/>
      <c r="I147" s="219"/>
      <c r="J147" s="137" t="s">
        <v>374</v>
      </c>
      <c r="K147" s="138">
        <v>20</v>
      </c>
      <c r="L147" s="220"/>
      <c r="M147" s="220"/>
      <c r="N147" s="220">
        <f t="shared" si="10"/>
        <v>0</v>
      </c>
      <c r="O147" s="220"/>
      <c r="P147" s="220"/>
      <c r="Q147" s="220"/>
      <c r="R147" s="139"/>
      <c r="T147" s="140" t="s">
        <v>5</v>
      </c>
      <c r="U147" s="38" t="s">
        <v>42</v>
      </c>
      <c r="V147" s="141">
        <v>0</v>
      </c>
      <c r="W147" s="141">
        <f t="shared" si="11"/>
        <v>0</v>
      </c>
      <c r="X147" s="141">
        <v>0</v>
      </c>
      <c r="Y147" s="141">
        <f t="shared" si="12"/>
        <v>0</v>
      </c>
      <c r="Z147" s="141">
        <v>0</v>
      </c>
      <c r="AA147" s="142">
        <f t="shared" si="13"/>
        <v>0</v>
      </c>
      <c r="AR147" s="19" t="s">
        <v>331</v>
      </c>
      <c r="AT147" s="19" t="s">
        <v>268</v>
      </c>
      <c r="AU147" s="19" t="s">
        <v>102</v>
      </c>
      <c r="AY147" s="19" t="s">
        <v>267</v>
      </c>
      <c r="BE147" s="143">
        <f t="shared" si="14"/>
        <v>0</v>
      </c>
      <c r="BF147" s="143">
        <f t="shared" si="15"/>
        <v>0</v>
      </c>
      <c r="BG147" s="143">
        <f t="shared" si="16"/>
        <v>0</v>
      </c>
      <c r="BH147" s="143">
        <f t="shared" si="17"/>
        <v>0</v>
      </c>
      <c r="BI147" s="143">
        <f t="shared" si="18"/>
        <v>0</v>
      </c>
      <c r="BJ147" s="19" t="s">
        <v>102</v>
      </c>
      <c r="BK147" s="143">
        <f t="shared" si="19"/>
        <v>0</v>
      </c>
      <c r="BL147" s="19" t="s">
        <v>331</v>
      </c>
      <c r="BM147" s="19" t="s">
        <v>432</v>
      </c>
    </row>
    <row r="148" spans="2:65" s="1" customFormat="1" ht="25.5" customHeight="1">
      <c r="B148" s="134"/>
      <c r="C148" s="135" t="s">
        <v>352</v>
      </c>
      <c r="D148" s="135" t="s">
        <v>268</v>
      </c>
      <c r="E148" s="136" t="s">
        <v>1953</v>
      </c>
      <c r="F148" s="219" t="s">
        <v>1954</v>
      </c>
      <c r="G148" s="219"/>
      <c r="H148" s="219"/>
      <c r="I148" s="219"/>
      <c r="J148" s="137" t="s">
        <v>785</v>
      </c>
      <c r="K148" s="138">
        <v>10.744999999999999</v>
      </c>
      <c r="L148" s="220"/>
      <c r="M148" s="220"/>
      <c r="N148" s="220">
        <f t="shared" si="10"/>
        <v>0</v>
      </c>
      <c r="O148" s="220"/>
      <c r="P148" s="220"/>
      <c r="Q148" s="220"/>
      <c r="R148" s="139"/>
      <c r="T148" s="140" t="s">
        <v>5</v>
      </c>
      <c r="U148" s="38" t="s">
        <v>42</v>
      </c>
      <c r="V148" s="141">
        <v>0</v>
      </c>
      <c r="W148" s="141">
        <f t="shared" si="11"/>
        <v>0</v>
      </c>
      <c r="X148" s="141">
        <v>0</v>
      </c>
      <c r="Y148" s="141">
        <f t="shared" si="12"/>
        <v>0</v>
      </c>
      <c r="Z148" s="141">
        <v>0</v>
      </c>
      <c r="AA148" s="142">
        <f t="shared" si="13"/>
        <v>0</v>
      </c>
      <c r="AR148" s="19" t="s">
        <v>331</v>
      </c>
      <c r="AT148" s="19" t="s">
        <v>268</v>
      </c>
      <c r="AU148" s="19" t="s">
        <v>102</v>
      </c>
      <c r="AY148" s="19" t="s">
        <v>267</v>
      </c>
      <c r="BE148" s="143">
        <f t="shared" si="14"/>
        <v>0</v>
      </c>
      <c r="BF148" s="143">
        <f t="shared" si="15"/>
        <v>0</v>
      </c>
      <c r="BG148" s="143">
        <f t="shared" si="16"/>
        <v>0</v>
      </c>
      <c r="BH148" s="143">
        <f t="shared" si="17"/>
        <v>0</v>
      </c>
      <c r="BI148" s="143">
        <f t="shared" si="18"/>
        <v>0</v>
      </c>
      <c r="BJ148" s="19" t="s">
        <v>102</v>
      </c>
      <c r="BK148" s="143">
        <f t="shared" si="19"/>
        <v>0</v>
      </c>
      <c r="BL148" s="19" t="s">
        <v>331</v>
      </c>
      <c r="BM148" s="19" t="s">
        <v>440</v>
      </c>
    </row>
    <row r="149" spans="2:65" s="10" customFormat="1" ht="29.85" customHeight="1">
      <c r="B149" s="124"/>
      <c r="D149" s="133" t="s">
        <v>1333</v>
      </c>
      <c r="E149" s="133"/>
      <c r="F149" s="133"/>
      <c r="G149" s="133"/>
      <c r="H149" s="133"/>
      <c r="I149" s="133"/>
      <c r="J149" s="133"/>
      <c r="K149" s="133"/>
      <c r="L149" s="133"/>
      <c r="M149" s="133"/>
      <c r="N149" s="208">
        <f>BK149</f>
        <v>0</v>
      </c>
      <c r="O149" s="209"/>
      <c r="P149" s="209"/>
      <c r="Q149" s="209"/>
      <c r="R149" s="126"/>
      <c r="T149" s="127"/>
      <c r="W149" s="128">
        <f>SUM(W150:W154)</f>
        <v>0</v>
      </c>
      <c r="Y149" s="128">
        <f>SUM(Y150:Y154)</f>
        <v>0</v>
      </c>
      <c r="AA149" s="129">
        <f>SUM(AA150:AA154)</f>
        <v>0</v>
      </c>
      <c r="AR149" s="130" t="s">
        <v>102</v>
      </c>
      <c r="AT149" s="131" t="s">
        <v>74</v>
      </c>
      <c r="AU149" s="131" t="s">
        <v>83</v>
      </c>
      <c r="AY149" s="130" t="s">
        <v>267</v>
      </c>
      <c r="BK149" s="132">
        <f>SUM(BK150:BK154)</f>
        <v>0</v>
      </c>
    </row>
    <row r="150" spans="2:65" s="1" customFormat="1" ht="25.5" customHeight="1">
      <c r="B150" s="134"/>
      <c r="C150" s="144" t="s">
        <v>356</v>
      </c>
      <c r="D150" s="144" t="s">
        <v>315</v>
      </c>
      <c r="E150" s="145" t="s">
        <v>1955</v>
      </c>
      <c r="F150" s="221" t="s">
        <v>4248</v>
      </c>
      <c r="G150" s="221"/>
      <c r="H150" s="221"/>
      <c r="I150" s="221"/>
      <c r="J150" s="146" t="s">
        <v>374</v>
      </c>
      <c r="K150" s="147">
        <v>1</v>
      </c>
      <c r="L150" s="222"/>
      <c r="M150" s="222"/>
      <c r="N150" s="222">
        <f>ROUND(L150*K150,2)</f>
        <v>0</v>
      </c>
      <c r="O150" s="220"/>
      <c r="P150" s="220"/>
      <c r="Q150" s="220"/>
      <c r="R150" s="139"/>
      <c r="T150" s="140" t="s">
        <v>5</v>
      </c>
      <c r="U150" s="38" t="s">
        <v>42</v>
      </c>
      <c r="V150" s="141">
        <v>0</v>
      </c>
      <c r="W150" s="141">
        <f>V150*K150</f>
        <v>0</v>
      </c>
      <c r="X150" s="141">
        <v>0</v>
      </c>
      <c r="Y150" s="141">
        <f>X150*K150</f>
        <v>0</v>
      </c>
      <c r="Z150" s="141">
        <v>0</v>
      </c>
      <c r="AA150" s="142">
        <f>Z150*K150</f>
        <v>0</v>
      </c>
      <c r="AR150" s="19" t="s">
        <v>392</v>
      </c>
      <c r="AT150" s="19" t="s">
        <v>315</v>
      </c>
      <c r="AU150" s="19" t="s">
        <v>102</v>
      </c>
      <c r="AY150" s="19" t="s">
        <v>267</v>
      </c>
      <c r="BE150" s="143">
        <f>IF(U150="základná",N150,0)</f>
        <v>0</v>
      </c>
      <c r="BF150" s="143">
        <f>IF(U150="znížená",N150,0)</f>
        <v>0</v>
      </c>
      <c r="BG150" s="143">
        <f>IF(U150="zákl. prenesená",N150,0)</f>
        <v>0</v>
      </c>
      <c r="BH150" s="143">
        <f>IF(U150="zníž. prenesená",N150,0)</f>
        <v>0</v>
      </c>
      <c r="BI150" s="143">
        <f>IF(U150="nulová",N150,0)</f>
        <v>0</v>
      </c>
      <c r="BJ150" s="19" t="s">
        <v>102</v>
      </c>
      <c r="BK150" s="143">
        <f>ROUND(L150*K150,2)</f>
        <v>0</v>
      </c>
      <c r="BL150" s="19" t="s">
        <v>331</v>
      </c>
      <c r="BM150" s="19" t="s">
        <v>448</v>
      </c>
    </row>
    <row r="151" spans="2:65" s="1" customFormat="1" ht="16.5" customHeight="1">
      <c r="B151" s="134"/>
      <c r="C151" s="135" t="s">
        <v>360</v>
      </c>
      <c r="D151" s="135" t="s">
        <v>268</v>
      </c>
      <c r="E151" s="136" t="s">
        <v>1956</v>
      </c>
      <c r="F151" s="219" t="s">
        <v>1957</v>
      </c>
      <c r="G151" s="219"/>
      <c r="H151" s="219"/>
      <c r="I151" s="219"/>
      <c r="J151" s="137" t="s">
        <v>374</v>
      </c>
      <c r="K151" s="138">
        <v>1</v>
      </c>
      <c r="L151" s="220"/>
      <c r="M151" s="220"/>
      <c r="N151" s="220">
        <f>ROUND(L151*K151,2)</f>
        <v>0</v>
      </c>
      <c r="O151" s="220"/>
      <c r="P151" s="220"/>
      <c r="Q151" s="220"/>
      <c r="R151" s="139"/>
      <c r="T151" s="140" t="s">
        <v>5</v>
      </c>
      <c r="U151" s="38" t="s">
        <v>42</v>
      </c>
      <c r="V151" s="141">
        <v>0</v>
      </c>
      <c r="W151" s="141">
        <f>V151*K151</f>
        <v>0</v>
      </c>
      <c r="X151" s="141">
        <v>0</v>
      </c>
      <c r="Y151" s="141">
        <f>X151*K151</f>
        <v>0</v>
      </c>
      <c r="Z151" s="141">
        <v>0</v>
      </c>
      <c r="AA151" s="142">
        <f>Z151*K151</f>
        <v>0</v>
      </c>
      <c r="AR151" s="19" t="s">
        <v>331</v>
      </c>
      <c r="AT151" s="19" t="s">
        <v>268</v>
      </c>
      <c r="AU151" s="19" t="s">
        <v>102</v>
      </c>
      <c r="AY151" s="19" t="s">
        <v>267</v>
      </c>
      <c r="BE151" s="143">
        <f>IF(U151="základná",N151,0)</f>
        <v>0</v>
      </c>
      <c r="BF151" s="143">
        <f>IF(U151="znížená",N151,0)</f>
        <v>0</v>
      </c>
      <c r="BG151" s="143">
        <f>IF(U151="zákl. prenesená",N151,0)</f>
        <v>0</v>
      </c>
      <c r="BH151" s="143">
        <f>IF(U151="zníž. prenesená",N151,0)</f>
        <v>0</v>
      </c>
      <c r="BI151" s="143">
        <f>IF(U151="nulová",N151,0)</f>
        <v>0</v>
      </c>
      <c r="BJ151" s="19" t="s">
        <v>102</v>
      </c>
      <c r="BK151" s="143">
        <f>ROUND(L151*K151,2)</f>
        <v>0</v>
      </c>
      <c r="BL151" s="19" t="s">
        <v>331</v>
      </c>
      <c r="BM151" s="19" t="s">
        <v>456</v>
      </c>
    </row>
    <row r="152" spans="2:65" s="1" customFormat="1" ht="25.5" customHeight="1">
      <c r="B152" s="134"/>
      <c r="C152" s="144" t="s">
        <v>364</v>
      </c>
      <c r="D152" s="144" t="s">
        <v>315</v>
      </c>
      <c r="E152" s="145" t="s">
        <v>1958</v>
      </c>
      <c r="F152" s="221" t="s">
        <v>1959</v>
      </c>
      <c r="G152" s="221"/>
      <c r="H152" s="221"/>
      <c r="I152" s="221"/>
      <c r="J152" s="146" t="s">
        <v>374</v>
      </c>
      <c r="K152" s="147">
        <v>1</v>
      </c>
      <c r="L152" s="222"/>
      <c r="M152" s="222"/>
      <c r="N152" s="222">
        <f>ROUND(L152*K152,2)</f>
        <v>0</v>
      </c>
      <c r="O152" s="220"/>
      <c r="P152" s="220"/>
      <c r="Q152" s="220"/>
      <c r="R152" s="139"/>
      <c r="T152" s="140" t="s">
        <v>5</v>
      </c>
      <c r="U152" s="38" t="s">
        <v>42</v>
      </c>
      <c r="V152" s="141">
        <v>0</v>
      </c>
      <c r="W152" s="141">
        <f>V152*K152</f>
        <v>0</v>
      </c>
      <c r="X152" s="141">
        <v>0</v>
      </c>
      <c r="Y152" s="141">
        <f>X152*K152</f>
        <v>0</v>
      </c>
      <c r="Z152" s="141">
        <v>0</v>
      </c>
      <c r="AA152" s="142">
        <f>Z152*K152</f>
        <v>0</v>
      </c>
      <c r="AR152" s="19" t="s">
        <v>392</v>
      </c>
      <c r="AT152" s="19" t="s">
        <v>315</v>
      </c>
      <c r="AU152" s="19" t="s">
        <v>102</v>
      </c>
      <c r="AY152" s="19" t="s">
        <v>267</v>
      </c>
      <c r="BE152" s="143">
        <f>IF(U152="základná",N152,0)</f>
        <v>0</v>
      </c>
      <c r="BF152" s="143">
        <f>IF(U152="znížená",N152,0)</f>
        <v>0</v>
      </c>
      <c r="BG152" s="143">
        <f>IF(U152="zákl. prenesená",N152,0)</f>
        <v>0</v>
      </c>
      <c r="BH152" s="143">
        <f>IF(U152="zníž. prenesená",N152,0)</f>
        <v>0</v>
      </c>
      <c r="BI152" s="143">
        <f>IF(U152="nulová",N152,0)</f>
        <v>0</v>
      </c>
      <c r="BJ152" s="19" t="s">
        <v>102</v>
      </c>
      <c r="BK152" s="143">
        <f>ROUND(L152*K152,2)</f>
        <v>0</v>
      </c>
      <c r="BL152" s="19" t="s">
        <v>331</v>
      </c>
      <c r="BM152" s="19" t="s">
        <v>464</v>
      </c>
    </row>
    <row r="153" spans="2:65" s="1" customFormat="1" ht="25.5" customHeight="1">
      <c r="B153" s="134"/>
      <c r="C153" s="135" t="s">
        <v>368</v>
      </c>
      <c r="D153" s="135" t="s">
        <v>268</v>
      </c>
      <c r="E153" s="136" t="s">
        <v>1960</v>
      </c>
      <c r="F153" s="219" t="s">
        <v>1961</v>
      </c>
      <c r="G153" s="219"/>
      <c r="H153" s="219"/>
      <c r="I153" s="219"/>
      <c r="J153" s="137" t="s">
        <v>374</v>
      </c>
      <c r="K153" s="138">
        <v>1</v>
      </c>
      <c r="L153" s="220"/>
      <c r="M153" s="220"/>
      <c r="N153" s="220">
        <f>ROUND(L153*K153,2)</f>
        <v>0</v>
      </c>
      <c r="O153" s="220"/>
      <c r="P153" s="220"/>
      <c r="Q153" s="220"/>
      <c r="R153" s="139"/>
      <c r="T153" s="140" t="s">
        <v>5</v>
      </c>
      <c r="U153" s="38" t="s">
        <v>42</v>
      </c>
      <c r="V153" s="141">
        <v>0</v>
      </c>
      <c r="W153" s="141">
        <f>V153*K153</f>
        <v>0</v>
      </c>
      <c r="X153" s="141">
        <v>0</v>
      </c>
      <c r="Y153" s="141">
        <f>X153*K153</f>
        <v>0</v>
      </c>
      <c r="Z153" s="141">
        <v>0</v>
      </c>
      <c r="AA153" s="142">
        <f>Z153*K153</f>
        <v>0</v>
      </c>
      <c r="AR153" s="19" t="s">
        <v>331</v>
      </c>
      <c r="AT153" s="19" t="s">
        <v>268</v>
      </c>
      <c r="AU153" s="19" t="s">
        <v>102</v>
      </c>
      <c r="AY153" s="19" t="s">
        <v>267</v>
      </c>
      <c r="BE153" s="143">
        <f>IF(U153="základná",N153,0)</f>
        <v>0</v>
      </c>
      <c r="BF153" s="143">
        <f>IF(U153="znížená",N153,0)</f>
        <v>0</v>
      </c>
      <c r="BG153" s="143">
        <f>IF(U153="zákl. prenesená",N153,0)</f>
        <v>0</v>
      </c>
      <c r="BH153" s="143">
        <f>IF(U153="zníž. prenesená",N153,0)</f>
        <v>0</v>
      </c>
      <c r="BI153" s="143">
        <f>IF(U153="nulová",N153,0)</f>
        <v>0</v>
      </c>
      <c r="BJ153" s="19" t="s">
        <v>102</v>
      </c>
      <c r="BK153" s="143">
        <f>ROUND(L153*K153,2)</f>
        <v>0</v>
      </c>
      <c r="BL153" s="19" t="s">
        <v>331</v>
      </c>
      <c r="BM153" s="19" t="s">
        <v>472</v>
      </c>
    </row>
    <row r="154" spans="2:65" s="1" customFormat="1" ht="25.5" customHeight="1">
      <c r="B154" s="134"/>
      <c r="C154" s="135" t="s">
        <v>371</v>
      </c>
      <c r="D154" s="135" t="s">
        <v>268</v>
      </c>
      <c r="E154" s="136" t="s">
        <v>1962</v>
      </c>
      <c r="F154" s="219" t="s">
        <v>1963</v>
      </c>
      <c r="G154" s="219"/>
      <c r="H154" s="219"/>
      <c r="I154" s="219"/>
      <c r="J154" s="137" t="s">
        <v>785</v>
      </c>
      <c r="K154" s="138">
        <v>23.850999999999999</v>
      </c>
      <c r="L154" s="220"/>
      <c r="M154" s="220"/>
      <c r="N154" s="220">
        <f>ROUND(L154*K154,2)</f>
        <v>0</v>
      </c>
      <c r="O154" s="220"/>
      <c r="P154" s="220"/>
      <c r="Q154" s="220"/>
      <c r="R154" s="139"/>
      <c r="T154" s="140" t="s">
        <v>5</v>
      </c>
      <c r="U154" s="38" t="s">
        <v>42</v>
      </c>
      <c r="V154" s="141">
        <v>0</v>
      </c>
      <c r="W154" s="141">
        <f>V154*K154</f>
        <v>0</v>
      </c>
      <c r="X154" s="141">
        <v>0</v>
      </c>
      <c r="Y154" s="141">
        <f>X154*K154</f>
        <v>0</v>
      </c>
      <c r="Z154" s="141">
        <v>0</v>
      </c>
      <c r="AA154" s="142">
        <f>Z154*K154</f>
        <v>0</v>
      </c>
      <c r="AR154" s="19" t="s">
        <v>331</v>
      </c>
      <c r="AT154" s="19" t="s">
        <v>268</v>
      </c>
      <c r="AU154" s="19" t="s">
        <v>102</v>
      </c>
      <c r="AY154" s="19" t="s">
        <v>267</v>
      </c>
      <c r="BE154" s="143">
        <f>IF(U154="základná",N154,0)</f>
        <v>0</v>
      </c>
      <c r="BF154" s="143">
        <f>IF(U154="znížená",N154,0)</f>
        <v>0</v>
      </c>
      <c r="BG154" s="143">
        <f>IF(U154="zákl. prenesená",N154,0)</f>
        <v>0</v>
      </c>
      <c r="BH154" s="143">
        <f>IF(U154="zníž. prenesená",N154,0)</f>
        <v>0</v>
      </c>
      <c r="BI154" s="143">
        <f>IF(U154="nulová",N154,0)</f>
        <v>0</v>
      </c>
      <c r="BJ154" s="19" t="s">
        <v>102</v>
      </c>
      <c r="BK154" s="143">
        <f>ROUND(L154*K154,2)</f>
        <v>0</v>
      </c>
      <c r="BL154" s="19" t="s">
        <v>331</v>
      </c>
      <c r="BM154" s="19" t="s">
        <v>480</v>
      </c>
    </row>
    <row r="155" spans="2:65" s="10" customFormat="1" ht="29.85" customHeight="1">
      <c r="B155" s="124"/>
      <c r="D155" s="133" t="s">
        <v>1917</v>
      </c>
      <c r="E155" s="133"/>
      <c r="F155" s="133"/>
      <c r="G155" s="133"/>
      <c r="H155" s="133"/>
      <c r="I155" s="133"/>
      <c r="J155" s="133"/>
      <c r="K155" s="133"/>
      <c r="L155" s="133"/>
      <c r="M155" s="133"/>
      <c r="N155" s="208">
        <f>BK155</f>
        <v>0</v>
      </c>
      <c r="O155" s="209"/>
      <c r="P155" s="209"/>
      <c r="Q155" s="209"/>
      <c r="R155" s="126"/>
      <c r="T155" s="127"/>
      <c r="W155" s="128">
        <f>SUM(W156:W183)</f>
        <v>0</v>
      </c>
      <c r="Y155" s="128">
        <f>SUM(Y156:Y183)</f>
        <v>0</v>
      </c>
      <c r="AA155" s="129">
        <f>SUM(AA156:AA183)</f>
        <v>0</v>
      </c>
      <c r="AR155" s="130" t="s">
        <v>102</v>
      </c>
      <c r="AT155" s="131" t="s">
        <v>74</v>
      </c>
      <c r="AU155" s="131" t="s">
        <v>83</v>
      </c>
      <c r="AY155" s="130" t="s">
        <v>267</v>
      </c>
      <c r="BK155" s="132">
        <f>SUM(BK156:BK183)</f>
        <v>0</v>
      </c>
    </row>
    <row r="156" spans="2:65" s="1" customFormat="1" ht="25.5" customHeight="1">
      <c r="B156" s="134"/>
      <c r="C156" s="144" t="s">
        <v>376</v>
      </c>
      <c r="D156" s="144" t="s">
        <v>315</v>
      </c>
      <c r="E156" s="145" t="s">
        <v>1964</v>
      </c>
      <c r="F156" s="221" t="s">
        <v>1965</v>
      </c>
      <c r="G156" s="221"/>
      <c r="H156" s="221"/>
      <c r="I156" s="221"/>
      <c r="J156" s="146" t="s">
        <v>374</v>
      </c>
      <c r="K156" s="147">
        <v>3</v>
      </c>
      <c r="L156" s="222"/>
      <c r="M156" s="222"/>
      <c r="N156" s="222">
        <f t="shared" ref="N156:N183" si="20">ROUND(L156*K156,2)</f>
        <v>0</v>
      </c>
      <c r="O156" s="220"/>
      <c r="P156" s="220"/>
      <c r="Q156" s="220"/>
      <c r="R156" s="139"/>
      <c r="T156" s="140" t="s">
        <v>5</v>
      </c>
      <c r="U156" s="38" t="s">
        <v>42</v>
      </c>
      <c r="V156" s="141">
        <v>0</v>
      </c>
      <c r="W156" s="141">
        <f t="shared" ref="W156:W183" si="21">V156*K156</f>
        <v>0</v>
      </c>
      <c r="X156" s="141">
        <v>0</v>
      </c>
      <c r="Y156" s="141">
        <f t="shared" ref="Y156:Y183" si="22">X156*K156</f>
        <v>0</v>
      </c>
      <c r="Z156" s="141">
        <v>0</v>
      </c>
      <c r="AA156" s="142">
        <f t="shared" ref="AA156:AA183" si="23">Z156*K156</f>
        <v>0</v>
      </c>
      <c r="AR156" s="19" t="s">
        <v>392</v>
      </c>
      <c r="AT156" s="19" t="s">
        <v>315</v>
      </c>
      <c r="AU156" s="19" t="s">
        <v>102</v>
      </c>
      <c r="AY156" s="19" t="s">
        <v>267</v>
      </c>
      <c r="BE156" s="143">
        <f t="shared" ref="BE156:BE183" si="24">IF(U156="základná",N156,0)</f>
        <v>0</v>
      </c>
      <c r="BF156" s="143">
        <f t="shared" ref="BF156:BF183" si="25">IF(U156="znížená",N156,0)</f>
        <v>0</v>
      </c>
      <c r="BG156" s="143">
        <f t="shared" ref="BG156:BG183" si="26">IF(U156="zákl. prenesená",N156,0)</f>
        <v>0</v>
      </c>
      <c r="BH156" s="143">
        <f t="shared" ref="BH156:BH183" si="27">IF(U156="zníž. prenesená",N156,0)</f>
        <v>0</v>
      </c>
      <c r="BI156" s="143">
        <f t="shared" ref="BI156:BI183" si="28">IF(U156="nulová",N156,0)</f>
        <v>0</v>
      </c>
      <c r="BJ156" s="19" t="s">
        <v>102</v>
      </c>
      <c r="BK156" s="143">
        <f t="shared" ref="BK156:BK183" si="29">ROUND(L156*K156,2)</f>
        <v>0</v>
      </c>
      <c r="BL156" s="19" t="s">
        <v>331</v>
      </c>
      <c r="BM156" s="19" t="s">
        <v>486</v>
      </c>
    </row>
    <row r="157" spans="2:65" s="1" customFormat="1" ht="16.5" customHeight="1">
      <c r="B157" s="134"/>
      <c r="C157" s="144" t="s">
        <v>380</v>
      </c>
      <c r="D157" s="144" t="s">
        <v>315</v>
      </c>
      <c r="E157" s="145" t="s">
        <v>1966</v>
      </c>
      <c r="F157" s="221" t="s">
        <v>4330</v>
      </c>
      <c r="G157" s="221"/>
      <c r="H157" s="221"/>
      <c r="I157" s="221"/>
      <c r="J157" s="146" t="s">
        <v>374</v>
      </c>
      <c r="K157" s="147">
        <v>3</v>
      </c>
      <c r="L157" s="222"/>
      <c r="M157" s="222"/>
      <c r="N157" s="222">
        <f t="shared" si="20"/>
        <v>0</v>
      </c>
      <c r="O157" s="220"/>
      <c r="P157" s="220"/>
      <c r="Q157" s="220"/>
      <c r="R157" s="139"/>
      <c r="T157" s="140" t="s">
        <v>5</v>
      </c>
      <c r="U157" s="38" t="s">
        <v>42</v>
      </c>
      <c r="V157" s="141">
        <v>0</v>
      </c>
      <c r="W157" s="141">
        <f t="shared" si="21"/>
        <v>0</v>
      </c>
      <c r="X157" s="141">
        <v>0</v>
      </c>
      <c r="Y157" s="141">
        <f t="shared" si="22"/>
        <v>0</v>
      </c>
      <c r="Z157" s="141">
        <v>0</v>
      </c>
      <c r="AA157" s="142">
        <f t="shared" si="23"/>
        <v>0</v>
      </c>
      <c r="AR157" s="19" t="s">
        <v>392</v>
      </c>
      <c r="AT157" s="19" t="s">
        <v>315</v>
      </c>
      <c r="AU157" s="19" t="s">
        <v>102</v>
      </c>
      <c r="AY157" s="19" t="s">
        <v>267</v>
      </c>
      <c r="BE157" s="143">
        <f t="shared" si="24"/>
        <v>0</v>
      </c>
      <c r="BF157" s="143">
        <f t="shared" si="25"/>
        <v>0</v>
      </c>
      <c r="BG157" s="143">
        <f t="shared" si="26"/>
        <v>0</v>
      </c>
      <c r="BH157" s="143">
        <f t="shared" si="27"/>
        <v>0</v>
      </c>
      <c r="BI157" s="143">
        <f t="shared" si="28"/>
        <v>0</v>
      </c>
      <c r="BJ157" s="19" t="s">
        <v>102</v>
      </c>
      <c r="BK157" s="143">
        <f t="shared" si="29"/>
        <v>0</v>
      </c>
      <c r="BL157" s="19" t="s">
        <v>331</v>
      </c>
      <c r="BM157" s="19" t="s">
        <v>494</v>
      </c>
    </row>
    <row r="158" spans="2:65" s="1" customFormat="1" ht="16.5" customHeight="1">
      <c r="B158" s="134"/>
      <c r="C158" s="144" t="s">
        <v>384</v>
      </c>
      <c r="D158" s="144" t="s">
        <v>315</v>
      </c>
      <c r="E158" s="145" t="s">
        <v>1967</v>
      </c>
      <c r="F158" s="221" t="s">
        <v>1968</v>
      </c>
      <c r="G158" s="221"/>
      <c r="H158" s="221"/>
      <c r="I158" s="221"/>
      <c r="J158" s="146" t="s">
        <v>374</v>
      </c>
      <c r="K158" s="147">
        <v>3</v>
      </c>
      <c r="L158" s="222"/>
      <c r="M158" s="222"/>
      <c r="N158" s="222">
        <f t="shared" si="20"/>
        <v>0</v>
      </c>
      <c r="O158" s="220"/>
      <c r="P158" s="220"/>
      <c r="Q158" s="220"/>
      <c r="R158" s="139"/>
      <c r="T158" s="140" t="s">
        <v>5</v>
      </c>
      <c r="U158" s="38" t="s">
        <v>42</v>
      </c>
      <c r="V158" s="141">
        <v>0</v>
      </c>
      <c r="W158" s="141">
        <f t="shared" si="21"/>
        <v>0</v>
      </c>
      <c r="X158" s="141">
        <v>0</v>
      </c>
      <c r="Y158" s="141">
        <f t="shared" si="22"/>
        <v>0</v>
      </c>
      <c r="Z158" s="141">
        <v>0</v>
      </c>
      <c r="AA158" s="142">
        <f t="shared" si="23"/>
        <v>0</v>
      </c>
      <c r="AR158" s="19" t="s">
        <v>392</v>
      </c>
      <c r="AT158" s="19" t="s">
        <v>315</v>
      </c>
      <c r="AU158" s="19" t="s">
        <v>102</v>
      </c>
      <c r="AY158" s="19" t="s">
        <v>267</v>
      </c>
      <c r="BE158" s="143">
        <f t="shared" si="24"/>
        <v>0</v>
      </c>
      <c r="BF158" s="143">
        <f t="shared" si="25"/>
        <v>0</v>
      </c>
      <c r="BG158" s="143">
        <f t="shared" si="26"/>
        <v>0</v>
      </c>
      <c r="BH158" s="143">
        <f t="shared" si="27"/>
        <v>0</v>
      </c>
      <c r="BI158" s="143">
        <f t="shared" si="28"/>
        <v>0</v>
      </c>
      <c r="BJ158" s="19" t="s">
        <v>102</v>
      </c>
      <c r="BK158" s="143">
        <f t="shared" si="29"/>
        <v>0</v>
      </c>
      <c r="BL158" s="19" t="s">
        <v>331</v>
      </c>
      <c r="BM158" s="19" t="s">
        <v>502</v>
      </c>
    </row>
    <row r="159" spans="2:65" s="1" customFormat="1" ht="38.25" customHeight="1">
      <c r="B159" s="134"/>
      <c r="C159" s="135" t="s">
        <v>388</v>
      </c>
      <c r="D159" s="135" t="s">
        <v>268</v>
      </c>
      <c r="E159" s="136" t="s">
        <v>1969</v>
      </c>
      <c r="F159" s="219" t="s">
        <v>1970</v>
      </c>
      <c r="G159" s="219"/>
      <c r="H159" s="219"/>
      <c r="I159" s="219"/>
      <c r="J159" s="137" t="s">
        <v>374</v>
      </c>
      <c r="K159" s="138">
        <v>3</v>
      </c>
      <c r="L159" s="220"/>
      <c r="M159" s="220"/>
      <c r="N159" s="220">
        <f t="shared" si="20"/>
        <v>0</v>
      </c>
      <c r="O159" s="220"/>
      <c r="P159" s="220"/>
      <c r="Q159" s="220"/>
      <c r="R159" s="139"/>
      <c r="T159" s="140" t="s">
        <v>5</v>
      </c>
      <c r="U159" s="38" t="s">
        <v>42</v>
      </c>
      <c r="V159" s="141">
        <v>0</v>
      </c>
      <c r="W159" s="141">
        <f t="shared" si="21"/>
        <v>0</v>
      </c>
      <c r="X159" s="141">
        <v>0</v>
      </c>
      <c r="Y159" s="141">
        <f t="shared" si="22"/>
        <v>0</v>
      </c>
      <c r="Z159" s="141">
        <v>0</v>
      </c>
      <c r="AA159" s="142">
        <f t="shared" si="23"/>
        <v>0</v>
      </c>
      <c r="AR159" s="19" t="s">
        <v>331</v>
      </c>
      <c r="AT159" s="19" t="s">
        <v>268</v>
      </c>
      <c r="AU159" s="19" t="s">
        <v>102</v>
      </c>
      <c r="AY159" s="19" t="s">
        <v>267</v>
      </c>
      <c r="BE159" s="143">
        <f t="shared" si="24"/>
        <v>0</v>
      </c>
      <c r="BF159" s="143">
        <f t="shared" si="25"/>
        <v>0</v>
      </c>
      <c r="BG159" s="143">
        <f t="shared" si="26"/>
        <v>0</v>
      </c>
      <c r="BH159" s="143">
        <f t="shared" si="27"/>
        <v>0</v>
      </c>
      <c r="BI159" s="143">
        <f t="shared" si="28"/>
        <v>0</v>
      </c>
      <c r="BJ159" s="19" t="s">
        <v>102</v>
      </c>
      <c r="BK159" s="143">
        <f t="shared" si="29"/>
        <v>0</v>
      </c>
      <c r="BL159" s="19" t="s">
        <v>331</v>
      </c>
      <c r="BM159" s="19" t="s">
        <v>510</v>
      </c>
    </row>
    <row r="160" spans="2:65" s="1" customFormat="1" ht="16.5" customHeight="1">
      <c r="B160" s="134"/>
      <c r="C160" s="144" t="s">
        <v>392</v>
      </c>
      <c r="D160" s="144" t="s">
        <v>315</v>
      </c>
      <c r="E160" s="145" t="s">
        <v>1971</v>
      </c>
      <c r="F160" s="221" t="s">
        <v>1972</v>
      </c>
      <c r="G160" s="221"/>
      <c r="H160" s="221"/>
      <c r="I160" s="221"/>
      <c r="J160" s="146" t="s">
        <v>374</v>
      </c>
      <c r="K160" s="147">
        <v>1</v>
      </c>
      <c r="L160" s="222"/>
      <c r="M160" s="222"/>
      <c r="N160" s="222">
        <f t="shared" si="20"/>
        <v>0</v>
      </c>
      <c r="O160" s="220"/>
      <c r="P160" s="220"/>
      <c r="Q160" s="220"/>
      <c r="R160" s="139"/>
      <c r="T160" s="140" t="s">
        <v>5</v>
      </c>
      <c r="U160" s="38" t="s">
        <v>42</v>
      </c>
      <c r="V160" s="141">
        <v>0</v>
      </c>
      <c r="W160" s="141">
        <f t="shared" si="21"/>
        <v>0</v>
      </c>
      <c r="X160" s="141">
        <v>0</v>
      </c>
      <c r="Y160" s="141">
        <f t="shared" si="22"/>
        <v>0</v>
      </c>
      <c r="Z160" s="141">
        <v>0</v>
      </c>
      <c r="AA160" s="142">
        <f t="shared" si="23"/>
        <v>0</v>
      </c>
      <c r="AR160" s="19" t="s">
        <v>392</v>
      </c>
      <c r="AT160" s="19" t="s">
        <v>315</v>
      </c>
      <c r="AU160" s="19" t="s">
        <v>102</v>
      </c>
      <c r="AY160" s="19" t="s">
        <v>267</v>
      </c>
      <c r="BE160" s="143">
        <f t="shared" si="24"/>
        <v>0</v>
      </c>
      <c r="BF160" s="143">
        <f t="shared" si="25"/>
        <v>0</v>
      </c>
      <c r="BG160" s="143">
        <f t="shared" si="26"/>
        <v>0</v>
      </c>
      <c r="BH160" s="143">
        <f t="shared" si="27"/>
        <v>0</v>
      </c>
      <c r="BI160" s="143">
        <f t="shared" si="28"/>
        <v>0</v>
      </c>
      <c r="BJ160" s="19" t="s">
        <v>102</v>
      </c>
      <c r="BK160" s="143">
        <f t="shared" si="29"/>
        <v>0</v>
      </c>
      <c r="BL160" s="19" t="s">
        <v>331</v>
      </c>
      <c r="BM160" s="19" t="s">
        <v>518</v>
      </c>
    </row>
    <row r="161" spans="2:65" s="1" customFormat="1" ht="16.5" customHeight="1">
      <c r="B161" s="134"/>
      <c r="C161" s="144" t="s">
        <v>396</v>
      </c>
      <c r="D161" s="144" t="s">
        <v>315</v>
      </c>
      <c r="E161" s="145" t="s">
        <v>1973</v>
      </c>
      <c r="F161" s="221" t="s">
        <v>1974</v>
      </c>
      <c r="G161" s="221"/>
      <c r="H161" s="221"/>
      <c r="I161" s="221"/>
      <c r="J161" s="146" t="s">
        <v>374</v>
      </c>
      <c r="K161" s="147">
        <v>1</v>
      </c>
      <c r="L161" s="222"/>
      <c r="M161" s="222"/>
      <c r="N161" s="222">
        <f t="shared" si="20"/>
        <v>0</v>
      </c>
      <c r="O161" s="220"/>
      <c r="P161" s="220"/>
      <c r="Q161" s="220"/>
      <c r="R161" s="139"/>
      <c r="T161" s="140" t="s">
        <v>5</v>
      </c>
      <c r="U161" s="38" t="s">
        <v>42</v>
      </c>
      <c r="V161" s="141">
        <v>0</v>
      </c>
      <c r="W161" s="141">
        <f t="shared" si="21"/>
        <v>0</v>
      </c>
      <c r="X161" s="141">
        <v>0</v>
      </c>
      <c r="Y161" s="141">
        <f t="shared" si="22"/>
        <v>0</v>
      </c>
      <c r="Z161" s="141">
        <v>0</v>
      </c>
      <c r="AA161" s="142">
        <f t="shared" si="23"/>
        <v>0</v>
      </c>
      <c r="AR161" s="19" t="s">
        <v>392</v>
      </c>
      <c r="AT161" s="19" t="s">
        <v>315</v>
      </c>
      <c r="AU161" s="19" t="s">
        <v>102</v>
      </c>
      <c r="AY161" s="19" t="s">
        <v>267</v>
      </c>
      <c r="BE161" s="143">
        <f t="shared" si="24"/>
        <v>0</v>
      </c>
      <c r="BF161" s="143">
        <f t="shared" si="25"/>
        <v>0</v>
      </c>
      <c r="BG161" s="143">
        <f t="shared" si="26"/>
        <v>0</v>
      </c>
      <c r="BH161" s="143">
        <f t="shared" si="27"/>
        <v>0</v>
      </c>
      <c r="BI161" s="143">
        <f t="shared" si="28"/>
        <v>0</v>
      </c>
      <c r="BJ161" s="19" t="s">
        <v>102</v>
      </c>
      <c r="BK161" s="143">
        <f t="shared" si="29"/>
        <v>0</v>
      </c>
      <c r="BL161" s="19" t="s">
        <v>331</v>
      </c>
      <c r="BM161" s="19" t="s">
        <v>526</v>
      </c>
    </row>
    <row r="162" spans="2:65" s="1" customFormat="1" ht="16.5" customHeight="1">
      <c r="B162" s="134"/>
      <c r="C162" s="144" t="s">
        <v>400</v>
      </c>
      <c r="D162" s="144" t="s">
        <v>315</v>
      </c>
      <c r="E162" s="145" t="s">
        <v>1975</v>
      </c>
      <c r="F162" s="221" t="s">
        <v>1976</v>
      </c>
      <c r="G162" s="221"/>
      <c r="H162" s="221"/>
      <c r="I162" s="221"/>
      <c r="J162" s="146" t="s">
        <v>374</v>
      </c>
      <c r="K162" s="147">
        <v>1</v>
      </c>
      <c r="L162" s="222"/>
      <c r="M162" s="222"/>
      <c r="N162" s="222">
        <f t="shared" si="20"/>
        <v>0</v>
      </c>
      <c r="O162" s="220"/>
      <c r="P162" s="220"/>
      <c r="Q162" s="220"/>
      <c r="R162" s="139"/>
      <c r="T162" s="140" t="s">
        <v>5</v>
      </c>
      <c r="U162" s="38" t="s">
        <v>42</v>
      </c>
      <c r="V162" s="141">
        <v>0</v>
      </c>
      <c r="W162" s="141">
        <f t="shared" si="21"/>
        <v>0</v>
      </c>
      <c r="X162" s="141">
        <v>0</v>
      </c>
      <c r="Y162" s="141">
        <f t="shared" si="22"/>
        <v>0</v>
      </c>
      <c r="Z162" s="141">
        <v>0</v>
      </c>
      <c r="AA162" s="142">
        <f t="shared" si="23"/>
        <v>0</v>
      </c>
      <c r="AR162" s="19" t="s">
        <v>392</v>
      </c>
      <c r="AT162" s="19" t="s">
        <v>315</v>
      </c>
      <c r="AU162" s="19" t="s">
        <v>102</v>
      </c>
      <c r="AY162" s="19" t="s">
        <v>267</v>
      </c>
      <c r="BE162" s="143">
        <f t="shared" si="24"/>
        <v>0</v>
      </c>
      <c r="BF162" s="143">
        <f t="shared" si="25"/>
        <v>0</v>
      </c>
      <c r="BG162" s="143">
        <f t="shared" si="26"/>
        <v>0</v>
      </c>
      <c r="BH162" s="143">
        <f t="shared" si="27"/>
        <v>0</v>
      </c>
      <c r="BI162" s="143">
        <f t="shared" si="28"/>
        <v>0</v>
      </c>
      <c r="BJ162" s="19" t="s">
        <v>102</v>
      </c>
      <c r="BK162" s="143">
        <f t="shared" si="29"/>
        <v>0</v>
      </c>
      <c r="BL162" s="19" t="s">
        <v>331</v>
      </c>
      <c r="BM162" s="19" t="s">
        <v>534</v>
      </c>
    </row>
    <row r="163" spans="2:65" s="1" customFormat="1" ht="16.5" customHeight="1">
      <c r="B163" s="134"/>
      <c r="C163" s="135" t="s">
        <v>404</v>
      </c>
      <c r="D163" s="135" t="s">
        <v>268</v>
      </c>
      <c r="E163" s="136" t="s">
        <v>1977</v>
      </c>
      <c r="F163" s="219" t="s">
        <v>1978</v>
      </c>
      <c r="G163" s="219"/>
      <c r="H163" s="219"/>
      <c r="I163" s="219"/>
      <c r="J163" s="137" t="s">
        <v>374</v>
      </c>
      <c r="K163" s="138">
        <v>1</v>
      </c>
      <c r="L163" s="220"/>
      <c r="M163" s="220"/>
      <c r="N163" s="220">
        <f t="shared" si="20"/>
        <v>0</v>
      </c>
      <c r="O163" s="220"/>
      <c r="P163" s="220"/>
      <c r="Q163" s="220"/>
      <c r="R163" s="139"/>
      <c r="T163" s="140" t="s">
        <v>5</v>
      </c>
      <c r="U163" s="38" t="s">
        <v>42</v>
      </c>
      <c r="V163" s="141">
        <v>0</v>
      </c>
      <c r="W163" s="141">
        <f t="shared" si="21"/>
        <v>0</v>
      </c>
      <c r="X163" s="141">
        <v>0</v>
      </c>
      <c r="Y163" s="141">
        <f t="shared" si="22"/>
        <v>0</v>
      </c>
      <c r="Z163" s="141">
        <v>0</v>
      </c>
      <c r="AA163" s="142">
        <f t="shared" si="23"/>
        <v>0</v>
      </c>
      <c r="AR163" s="19" t="s">
        <v>331</v>
      </c>
      <c r="AT163" s="19" t="s">
        <v>268</v>
      </c>
      <c r="AU163" s="19" t="s">
        <v>102</v>
      </c>
      <c r="AY163" s="19" t="s">
        <v>267</v>
      </c>
      <c r="BE163" s="143">
        <f t="shared" si="24"/>
        <v>0</v>
      </c>
      <c r="BF163" s="143">
        <f t="shared" si="25"/>
        <v>0</v>
      </c>
      <c r="BG163" s="143">
        <f t="shared" si="26"/>
        <v>0</v>
      </c>
      <c r="BH163" s="143">
        <f t="shared" si="27"/>
        <v>0</v>
      </c>
      <c r="BI163" s="143">
        <f t="shared" si="28"/>
        <v>0</v>
      </c>
      <c r="BJ163" s="19" t="s">
        <v>102</v>
      </c>
      <c r="BK163" s="143">
        <f t="shared" si="29"/>
        <v>0</v>
      </c>
      <c r="BL163" s="19" t="s">
        <v>331</v>
      </c>
      <c r="BM163" s="19" t="s">
        <v>542</v>
      </c>
    </row>
    <row r="164" spans="2:65" s="1" customFormat="1" ht="51" customHeight="1">
      <c r="B164" s="134"/>
      <c r="C164" s="144" t="s">
        <v>408</v>
      </c>
      <c r="D164" s="144" t="s">
        <v>315</v>
      </c>
      <c r="E164" s="145" t="s">
        <v>1979</v>
      </c>
      <c r="F164" s="221" t="s">
        <v>1980</v>
      </c>
      <c r="G164" s="221"/>
      <c r="H164" s="221"/>
      <c r="I164" s="221"/>
      <c r="J164" s="146" t="s">
        <v>374</v>
      </c>
      <c r="K164" s="147">
        <v>1</v>
      </c>
      <c r="L164" s="222"/>
      <c r="M164" s="222"/>
      <c r="N164" s="222">
        <f t="shared" si="20"/>
        <v>0</v>
      </c>
      <c r="O164" s="220"/>
      <c r="P164" s="220"/>
      <c r="Q164" s="220"/>
      <c r="R164" s="139"/>
      <c r="T164" s="140" t="s">
        <v>5</v>
      </c>
      <c r="U164" s="38" t="s">
        <v>42</v>
      </c>
      <c r="V164" s="141">
        <v>0</v>
      </c>
      <c r="W164" s="141">
        <f t="shared" si="21"/>
        <v>0</v>
      </c>
      <c r="X164" s="141">
        <v>0</v>
      </c>
      <c r="Y164" s="141">
        <f t="shared" si="22"/>
        <v>0</v>
      </c>
      <c r="Z164" s="141">
        <v>0</v>
      </c>
      <c r="AA164" s="142">
        <f t="shared" si="23"/>
        <v>0</v>
      </c>
      <c r="AR164" s="19" t="s">
        <v>392</v>
      </c>
      <c r="AT164" s="19" t="s">
        <v>315</v>
      </c>
      <c r="AU164" s="19" t="s">
        <v>102</v>
      </c>
      <c r="AY164" s="19" t="s">
        <v>267</v>
      </c>
      <c r="BE164" s="143">
        <f t="shared" si="24"/>
        <v>0</v>
      </c>
      <c r="BF164" s="143">
        <f t="shared" si="25"/>
        <v>0</v>
      </c>
      <c r="BG164" s="143">
        <f t="shared" si="26"/>
        <v>0</v>
      </c>
      <c r="BH164" s="143">
        <f t="shared" si="27"/>
        <v>0</v>
      </c>
      <c r="BI164" s="143">
        <f t="shared" si="28"/>
        <v>0</v>
      </c>
      <c r="BJ164" s="19" t="s">
        <v>102</v>
      </c>
      <c r="BK164" s="143">
        <f t="shared" si="29"/>
        <v>0</v>
      </c>
      <c r="BL164" s="19" t="s">
        <v>331</v>
      </c>
      <c r="BM164" s="19" t="s">
        <v>550</v>
      </c>
    </row>
    <row r="165" spans="2:65" s="1" customFormat="1" ht="16.5" customHeight="1">
      <c r="B165" s="134"/>
      <c r="C165" s="144" t="s">
        <v>412</v>
      </c>
      <c r="D165" s="144" t="s">
        <v>315</v>
      </c>
      <c r="E165" s="145" t="s">
        <v>1981</v>
      </c>
      <c r="F165" s="221" t="s">
        <v>1982</v>
      </c>
      <c r="G165" s="221"/>
      <c r="H165" s="221"/>
      <c r="I165" s="221"/>
      <c r="J165" s="146" t="s">
        <v>374</v>
      </c>
      <c r="K165" s="147">
        <v>1</v>
      </c>
      <c r="L165" s="222"/>
      <c r="M165" s="222"/>
      <c r="N165" s="222">
        <f t="shared" si="20"/>
        <v>0</v>
      </c>
      <c r="O165" s="220"/>
      <c r="P165" s="220"/>
      <c r="Q165" s="220"/>
      <c r="R165" s="139"/>
      <c r="T165" s="140" t="s">
        <v>5</v>
      </c>
      <c r="U165" s="38" t="s">
        <v>42</v>
      </c>
      <c r="V165" s="141">
        <v>0</v>
      </c>
      <c r="W165" s="141">
        <f t="shared" si="21"/>
        <v>0</v>
      </c>
      <c r="X165" s="141">
        <v>0</v>
      </c>
      <c r="Y165" s="141">
        <f t="shared" si="22"/>
        <v>0</v>
      </c>
      <c r="Z165" s="141">
        <v>0</v>
      </c>
      <c r="AA165" s="142">
        <f t="shared" si="23"/>
        <v>0</v>
      </c>
      <c r="AR165" s="19" t="s">
        <v>392</v>
      </c>
      <c r="AT165" s="19" t="s">
        <v>315</v>
      </c>
      <c r="AU165" s="19" t="s">
        <v>102</v>
      </c>
      <c r="AY165" s="19" t="s">
        <v>267</v>
      </c>
      <c r="BE165" s="143">
        <f t="shared" si="24"/>
        <v>0</v>
      </c>
      <c r="BF165" s="143">
        <f t="shared" si="25"/>
        <v>0</v>
      </c>
      <c r="BG165" s="143">
        <f t="shared" si="26"/>
        <v>0</v>
      </c>
      <c r="BH165" s="143">
        <f t="shared" si="27"/>
        <v>0</v>
      </c>
      <c r="BI165" s="143">
        <f t="shared" si="28"/>
        <v>0</v>
      </c>
      <c r="BJ165" s="19" t="s">
        <v>102</v>
      </c>
      <c r="BK165" s="143">
        <f t="shared" si="29"/>
        <v>0</v>
      </c>
      <c r="BL165" s="19" t="s">
        <v>331</v>
      </c>
      <c r="BM165" s="19" t="s">
        <v>558</v>
      </c>
    </row>
    <row r="166" spans="2:65" s="1" customFormat="1" ht="16.5" customHeight="1">
      <c r="B166" s="134"/>
      <c r="C166" s="144" t="s">
        <v>416</v>
      </c>
      <c r="D166" s="144" t="s">
        <v>315</v>
      </c>
      <c r="E166" s="145" t="s">
        <v>1983</v>
      </c>
      <c r="F166" s="221" t="s">
        <v>1984</v>
      </c>
      <c r="G166" s="221"/>
      <c r="H166" s="221"/>
      <c r="I166" s="221"/>
      <c r="J166" s="146" t="s">
        <v>374</v>
      </c>
      <c r="K166" s="147">
        <v>1</v>
      </c>
      <c r="L166" s="222"/>
      <c r="M166" s="222"/>
      <c r="N166" s="222">
        <f t="shared" si="20"/>
        <v>0</v>
      </c>
      <c r="O166" s="220"/>
      <c r="P166" s="220"/>
      <c r="Q166" s="220"/>
      <c r="R166" s="139"/>
      <c r="T166" s="140" t="s">
        <v>5</v>
      </c>
      <c r="U166" s="38" t="s">
        <v>42</v>
      </c>
      <c r="V166" s="141">
        <v>0</v>
      </c>
      <c r="W166" s="141">
        <f t="shared" si="21"/>
        <v>0</v>
      </c>
      <c r="X166" s="141">
        <v>0</v>
      </c>
      <c r="Y166" s="141">
        <f t="shared" si="22"/>
        <v>0</v>
      </c>
      <c r="Z166" s="141">
        <v>0</v>
      </c>
      <c r="AA166" s="142">
        <f t="shared" si="23"/>
        <v>0</v>
      </c>
      <c r="AR166" s="19" t="s">
        <v>392</v>
      </c>
      <c r="AT166" s="19" t="s">
        <v>315</v>
      </c>
      <c r="AU166" s="19" t="s">
        <v>102</v>
      </c>
      <c r="AY166" s="19" t="s">
        <v>267</v>
      </c>
      <c r="BE166" s="143">
        <f t="shared" si="24"/>
        <v>0</v>
      </c>
      <c r="BF166" s="143">
        <f t="shared" si="25"/>
        <v>0</v>
      </c>
      <c r="BG166" s="143">
        <f t="shared" si="26"/>
        <v>0</v>
      </c>
      <c r="BH166" s="143">
        <f t="shared" si="27"/>
        <v>0</v>
      </c>
      <c r="BI166" s="143">
        <f t="shared" si="28"/>
        <v>0</v>
      </c>
      <c r="BJ166" s="19" t="s">
        <v>102</v>
      </c>
      <c r="BK166" s="143">
        <f t="shared" si="29"/>
        <v>0</v>
      </c>
      <c r="BL166" s="19" t="s">
        <v>331</v>
      </c>
      <c r="BM166" s="19" t="s">
        <v>566</v>
      </c>
    </row>
    <row r="167" spans="2:65" s="1" customFormat="1" ht="25.5" customHeight="1">
      <c r="B167" s="134"/>
      <c r="C167" s="144" t="s">
        <v>420</v>
      </c>
      <c r="D167" s="144" t="s">
        <v>315</v>
      </c>
      <c r="E167" s="145" t="s">
        <v>1985</v>
      </c>
      <c r="F167" s="221" t="s">
        <v>1986</v>
      </c>
      <c r="G167" s="221"/>
      <c r="H167" s="221"/>
      <c r="I167" s="221"/>
      <c r="J167" s="146" t="s">
        <v>374</v>
      </c>
      <c r="K167" s="147">
        <v>1</v>
      </c>
      <c r="L167" s="222"/>
      <c r="M167" s="222"/>
      <c r="N167" s="222">
        <f t="shared" si="20"/>
        <v>0</v>
      </c>
      <c r="O167" s="220"/>
      <c r="P167" s="220"/>
      <c r="Q167" s="220"/>
      <c r="R167" s="139"/>
      <c r="T167" s="140" t="s">
        <v>5</v>
      </c>
      <c r="U167" s="38" t="s">
        <v>42</v>
      </c>
      <c r="V167" s="141">
        <v>0</v>
      </c>
      <c r="W167" s="141">
        <f t="shared" si="21"/>
        <v>0</v>
      </c>
      <c r="X167" s="141">
        <v>0</v>
      </c>
      <c r="Y167" s="141">
        <f t="shared" si="22"/>
        <v>0</v>
      </c>
      <c r="Z167" s="141">
        <v>0</v>
      </c>
      <c r="AA167" s="142">
        <f t="shared" si="23"/>
        <v>0</v>
      </c>
      <c r="AR167" s="19" t="s">
        <v>392</v>
      </c>
      <c r="AT167" s="19" t="s">
        <v>315</v>
      </c>
      <c r="AU167" s="19" t="s">
        <v>102</v>
      </c>
      <c r="AY167" s="19" t="s">
        <v>267</v>
      </c>
      <c r="BE167" s="143">
        <f t="shared" si="24"/>
        <v>0</v>
      </c>
      <c r="BF167" s="143">
        <f t="shared" si="25"/>
        <v>0</v>
      </c>
      <c r="BG167" s="143">
        <f t="shared" si="26"/>
        <v>0</v>
      </c>
      <c r="BH167" s="143">
        <f t="shared" si="27"/>
        <v>0</v>
      </c>
      <c r="BI167" s="143">
        <f t="shared" si="28"/>
        <v>0</v>
      </c>
      <c r="BJ167" s="19" t="s">
        <v>102</v>
      </c>
      <c r="BK167" s="143">
        <f t="shared" si="29"/>
        <v>0</v>
      </c>
      <c r="BL167" s="19" t="s">
        <v>331</v>
      </c>
      <c r="BM167" s="19" t="s">
        <v>574</v>
      </c>
    </row>
    <row r="168" spans="2:65" s="1" customFormat="1" ht="25.5" customHeight="1">
      <c r="B168" s="134"/>
      <c r="C168" s="144" t="s">
        <v>424</v>
      </c>
      <c r="D168" s="144" t="s">
        <v>315</v>
      </c>
      <c r="E168" s="145" t="s">
        <v>1987</v>
      </c>
      <c r="F168" s="221" t="s">
        <v>1988</v>
      </c>
      <c r="G168" s="221"/>
      <c r="H168" s="221"/>
      <c r="I168" s="221"/>
      <c r="J168" s="146" t="s">
        <v>374</v>
      </c>
      <c r="K168" s="147">
        <v>2</v>
      </c>
      <c r="L168" s="222"/>
      <c r="M168" s="222"/>
      <c r="N168" s="222">
        <f t="shared" si="20"/>
        <v>0</v>
      </c>
      <c r="O168" s="220"/>
      <c r="P168" s="220"/>
      <c r="Q168" s="220"/>
      <c r="R168" s="139"/>
      <c r="T168" s="140" t="s">
        <v>5</v>
      </c>
      <c r="U168" s="38" t="s">
        <v>42</v>
      </c>
      <c r="V168" s="141">
        <v>0</v>
      </c>
      <c r="W168" s="141">
        <f t="shared" si="21"/>
        <v>0</v>
      </c>
      <c r="X168" s="141">
        <v>0</v>
      </c>
      <c r="Y168" s="141">
        <f t="shared" si="22"/>
        <v>0</v>
      </c>
      <c r="Z168" s="141">
        <v>0</v>
      </c>
      <c r="AA168" s="142">
        <f t="shared" si="23"/>
        <v>0</v>
      </c>
      <c r="AR168" s="19" t="s">
        <v>392</v>
      </c>
      <c r="AT168" s="19" t="s">
        <v>315</v>
      </c>
      <c r="AU168" s="19" t="s">
        <v>102</v>
      </c>
      <c r="AY168" s="19" t="s">
        <v>267</v>
      </c>
      <c r="BE168" s="143">
        <f t="shared" si="24"/>
        <v>0</v>
      </c>
      <c r="BF168" s="143">
        <f t="shared" si="25"/>
        <v>0</v>
      </c>
      <c r="BG168" s="143">
        <f t="shared" si="26"/>
        <v>0</v>
      </c>
      <c r="BH168" s="143">
        <f t="shared" si="27"/>
        <v>0</v>
      </c>
      <c r="BI168" s="143">
        <f t="shared" si="28"/>
        <v>0</v>
      </c>
      <c r="BJ168" s="19" t="s">
        <v>102</v>
      </c>
      <c r="BK168" s="143">
        <f t="shared" si="29"/>
        <v>0</v>
      </c>
      <c r="BL168" s="19" t="s">
        <v>331</v>
      </c>
      <c r="BM168" s="19" t="s">
        <v>582</v>
      </c>
    </row>
    <row r="169" spans="2:65" s="1" customFormat="1" ht="25.5" customHeight="1">
      <c r="B169" s="134"/>
      <c r="C169" s="135" t="s">
        <v>428</v>
      </c>
      <c r="D169" s="135" t="s">
        <v>268</v>
      </c>
      <c r="E169" s="136" t="s">
        <v>1989</v>
      </c>
      <c r="F169" s="219" t="s">
        <v>1990</v>
      </c>
      <c r="G169" s="219"/>
      <c r="H169" s="219"/>
      <c r="I169" s="219"/>
      <c r="J169" s="137" t="s">
        <v>374</v>
      </c>
      <c r="K169" s="138">
        <v>1</v>
      </c>
      <c r="L169" s="220"/>
      <c r="M169" s="220"/>
      <c r="N169" s="220">
        <f t="shared" si="20"/>
        <v>0</v>
      </c>
      <c r="O169" s="220"/>
      <c r="P169" s="220"/>
      <c r="Q169" s="220"/>
      <c r="R169" s="139"/>
      <c r="T169" s="140" t="s">
        <v>5</v>
      </c>
      <c r="U169" s="38" t="s">
        <v>42</v>
      </c>
      <c r="V169" s="141">
        <v>0</v>
      </c>
      <c r="W169" s="141">
        <f t="shared" si="21"/>
        <v>0</v>
      </c>
      <c r="X169" s="141">
        <v>0</v>
      </c>
      <c r="Y169" s="141">
        <f t="shared" si="22"/>
        <v>0</v>
      </c>
      <c r="Z169" s="141">
        <v>0</v>
      </c>
      <c r="AA169" s="142">
        <f t="shared" si="23"/>
        <v>0</v>
      </c>
      <c r="AR169" s="19" t="s">
        <v>331</v>
      </c>
      <c r="AT169" s="19" t="s">
        <v>268</v>
      </c>
      <c r="AU169" s="19" t="s">
        <v>102</v>
      </c>
      <c r="AY169" s="19" t="s">
        <v>267</v>
      </c>
      <c r="BE169" s="143">
        <f t="shared" si="24"/>
        <v>0</v>
      </c>
      <c r="BF169" s="143">
        <f t="shared" si="25"/>
        <v>0</v>
      </c>
      <c r="BG169" s="143">
        <f t="shared" si="26"/>
        <v>0</v>
      </c>
      <c r="BH169" s="143">
        <f t="shared" si="27"/>
        <v>0</v>
      </c>
      <c r="BI169" s="143">
        <f t="shared" si="28"/>
        <v>0</v>
      </c>
      <c r="BJ169" s="19" t="s">
        <v>102</v>
      </c>
      <c r="BK169" s="143">
        <f t="shared" si="29"/>
        <v>0</v>
      </c>
      <c r="BL169" s="19" t="s">
        <v>331</v>
      </c>
      <c r="BM169" s="19" t="s">
        <v>590</v>
      </c>
    </row>
    <row r="170" spans="2:65" s="1" customFormat="1" ht="25.5" customHeight="1">
      <c r="B170" s="134"/>
      <c r="C170" s="135" t="s">
        <v>432</v>
      </c>
      <c r="D170" s="135" t="s">
        <v>268</v>
      </c>
      <c r="E170" s="136" t="s">
        <v>1991</v>
      </c>
      <c r="F170" s="219" t="s">
        <v>1992</v>
      </c>
      <c r="G170" s="219"/>
      <c r="H170" s="219"/>
      <c r="I170" s="219"/>
      <c r="J170" s="137" t="s">
        <v>374</v>
      </c>
      <c r="K170" s="138">
        <v>2</v>
      </c>
      <c r="L170" s="220"/>
      <c r="M170" s="220"/>
      <c r="N170" s="220">
        <f t="shared" si="20"/>
        <v>0</v>
      </c>
      <c r="O170" s="220"/>
      <c r="P170" s="220"/>
      <c r="Q170" s="220"/>
      <c r="R170" s="139"/>
      <c r="T170" s="140" t="s">
        <v>5</v>
      </c>
      <c r="U170" s="38" t="s">
        <v>42</v>
      </c>
      <c r="V170" s="141">
        <v>0</v>
      </c>
      <c r="W170" s="141">
        <f t="shared" si="21"/>
        <v>0</v>
      </c>
      <c r="X170" s="141">
        <v>0</v>
      </c>
      <c r="Y170" s="141">
        <f t="shared" si="22"/>
        <v>0</v>
      </c>
      <c r="Z170" s="141">
        <v>0</v>
      </c>
      <c r="AA170" s="142">
        <f t="shared" si="23"/>
        <v>0</v>
      </c>
      <c r="AR170" s="19" t="s">
        <v>331</v>
      </c>
      <c r="AT170" s="19" t="s">
        <v>268</v>
      </c>
      <c r="AU170" s="19" t="s">
        <v>102</v>
      </c>
      <c r="AY170" s="19" t="s">
        <v>267</v>
      </c>
      <c r="BE170" s="143">
        <f t="shared" si="24"/>
        <v>0</v>
      </c>
      <c r="BF170" s="143">
        <f t="shared" si="25"/>
        <v>0</v>
      </c>
      <c r="BG170" s="143">
        <f t="shared" si="26"/>
        <v>0</v>
      </c>
      <c r="BH170" s="143">
        <f t="shared" si="27"/>
        <v>0</v>
      </c>
      <c r="BI170" s="143">
        <f t="shared" si="28"/>
        <v>0</v>
      </c>
      <c r="BJ170" s="19" t="s">
        <v>102</v>
      </c>
      <c r="BK170" s="143">
        <f t="shared" si="29"/>
        <v>0</v>
      </c>
      <c r="BL170" s="19" t="s">
        <v>331</v>
      </c>
      <c r="BM170" s="19" t="s">
        <v>598</v>
      </c>
    </row>
    <row r="171" spans="2:65" s="1" customFormat="1" ht="16.5" customHeight="1">
      <c r="B171" s="134"/>
      <c r="C171" s="144" t="s">
        <v>436</v>
      </c>
      <c r="D171" s="144" t="s">
        <v>315</v>
      </c>
      <c r="E171" s="145" t="s">
        <v>1993</v>
      </c>
      <c r="F171" s="221" t="s">
        <v>1994</v>
      </c>
      <c r="G171" s="221"/>
      <c r="H171" s="221"/>
      <c r="I171" s="221"/>
      <c r="J171" s="146" t="s">
        <v>374</v>
      </c>
      <c r="K171" s="147">
        <v>1</v>
      </c>
      <c r="L171" s="222"/>
      <c r="M171" s="222"/>
      <c r="N171" s="222">
        <f t="shared" si="20"/>
        <v>0</v>
      </c>
      <c r="O171" s="220"/>
      <c r="P171" s="220"/>
      <c r="Q171" s="220"/>
      <c r="R171" s="139"/>
      <c r="T171" s="140" t="s">
        <v>5</v>
      </c>
      <c r="U171" s="38" t="s">
        <v>42</v>
      </c>
      <c r="V171" s="141">
        <v>0</v>
      </c>
      <c r="W171" s="141">
        <f t="shared" si="21"/>
        <v>0</v>
      </c>
      <c r="X171" s="141">
        <v>0</v>
      </c>
      <c r="Y171" s="141">
        <f t="shared" si="22"/>
        <v>0</v>
      </c>
      <c r="Z171" s="141">
        <v>0</v>
      </c>
      <c r="AA171" s="142">
        <f t="shared" si="23"/>
        <v>0</v>
      </c>
      <c r="AR171" s="19" t="s">
        <v>392</v>
      </c>
      <c r="AT171" s="19" t="s">
        <v>315</v>
      </c>
      <c r="AU171" s="19" t="s">
        <v>102</v>
      </c>
      <c r="AY171" s="19" t="s">
        <v>267</v>
      </c>
      <c r="BE171" s="143">
        <f t="shared" si="24"/>
        <v>0</v>
      </c>
      <c r="BF171" s="143">
        <f t="shared" si="25"/>
        <v>0</v>
      </c>
      <c r="BG171" s="143">
        <f t="shared" si="26"/>
        <v>0</v>
      </c>
      <c r="BH171" s="143">
        <f t="shared" si="27"/>
        <v>0</v>
      </c>
      <c r="BI171" s="143">
        <f t="shared" si="28"/>
        <v>0</v>
      </c>
      <c r="BJ171" s="19" t="s">
        <v>102</v>
      </c>
      <c r="BK171" s="143">
        <f t="shared" si="29"/>
        <v>0</v>
      </c>
      <c r="BL171" s="19" t="s">
        <v>331</v>
      </c>
      <c r="BM171" s="19" t="s">
        <v>606</v>
      </c>
    </row>
    <row r="172" spans="2:65" s="1" customFormat="1" ht="16.5" customHeight="1">
      <c r="B172" s="134"/>
      <c r="C172" s="144" t="s">
        <v>440</v>
      </c>
      <c r="D172" s="144" t="s">
        <v>315</v>
      </c>
      <c r="E172" s="145" t="s">
        <v>1995</v>
      </c>
      <c r="F172" s="221" t="s">
        <v>1996</v>
      </c>
      <c r="G172" s="221"/>
      <c r="H172" s="221"/>
      <c r="I172" s="221"/>
      <c r="J172" s="146" t="s">
        <v>374</v>
      </c>
      <c r="K172" s="147">
        <v>1</v>
      </c>
      <c r="L172" s="222"/>
      <c r="M172" s="222"/>
      <c r="N172" s="222">
        <f t="shared" si="20"/>
        <v>0</v>
      </c>
      <c r="O172" s="220"/>
      <c r="P172" s="220"/>
      <c r="Q172" s="220"/>
      <c r="R172" s="139"/>
      <c r="T172" s="140" t="s">
        <v>5</v>
      </c>
      <c r="U172" s="38" t="s">
        <v>42</v>
      </c>
      <c r="V172" s="141">
        <v>0</v>
      </c>
      <c r="W172" s="141">
        <f t="shared" si="21"/>
        <v>0</v>
      </c>
      <c r="X172" s="141">
        <v>0</v>
      </c>
      <c r="Y172" s="141">
        <f t="shared" si="22"/>
        <v>0</v>
      </c>
      <c r="Z172" s="141">
        <v>0</v>
      </c>
      <c r="AA172" s="142">
        <f t="shared" si="23"/>
        <v>0</v>
      </c>
      <c r="AR172" s="19" t="s">
        <v>392</v>
      </c>
      <c r="AT172" s="19" t="s">
        <v>315</v>
      </c>
      <c r="AU172" s="19" t="s">
        <v>102</v>
      </c>
      <c r="AY172" s="19" t="s">
        <v>267</v>
      </c>
      <c r="BE172" s="143">
        <f t="shared" si="24"/>
        <v>0</v>
      </c>
      <c r="BF172" s="143">
        <f t="shared" si="25"/>
        <v>0</v>
      </c>
      <c r="BG172" s="143">
        <f t="shared" si="26"/>
        <v>0</v>
      </c>
      <c r="BH172" s="143">
        <f t="shared" si="27"/>
        <v>0</v>
      </c>
      <c r="BI172" s="143">
        <f t="shared" si="28"/>
        <v>0</v>
      </c>
      <c r="BJ172" s="19" t="s">
        <v>102</v>
      </c>
      <c r="BK172" s="143">
        <f t="shared" si="29"/>
        <v>0</v>
      </c>
      <c r="BL172" s="19" t="s">
        <v>331</v>
      </c>
      <c r="BM172" s="19" t="s">
        <v>614</v>
      </c>
    </row>
    <row r="173" spans="2:65" s="1" customFormat="1" ht="16.5" customHeight="1">
      <c r="B173" s="134"/>
      <c r="C173" s="144" t="s">
        <v>444</v>
      </c>
      <c r="D173" s="144" t="s">
        <v>315</v>
      </c>
      <c r="E173" s="145" t="s">
        <v>1997</v>
      </c>
      <c r="F173" s="221" t="s">
        <v>1998</v>
      </c>
      <c r="G173" s="221"/>
      <c r="H173" s="221"/>
      <c r="I173" s="221"/>
      <c r="J173" s="146" t="s">
        <v>374</v>
      </c>
      <c r="K173" s="147">
        <v>1</v>
      </c>
      <c r="L173" s="222"/>
      <c r="M173" s="222"/>
      <c r="N173" s="222">
        <f t="shared" si="20"/>
        <v>0</v>
      </c>
      <c r="O173" s="220"/>
      <c r="P173" s="220"/>
      <c r="Q173" s="220"/>
      <c r="R173" s="139"/>
      <c r="T173" s="140" t="s">
        <v>5</v>
      </c>
      <c r="U173" s="38" t="s">
        <v>42</v>
      </c>
      <c r="V173" s="141">
        <v>0</v>
      </c>
      <c r="W173" s="141">
        <f t="shared" si="21"/>
        <v>0</v>
      </c>
      <c r="X173" s="141">
        <v>0</v>
      </c>
      <c r="Y173" s="141">
        <f t="shared" si="22"/>
        <v>0</v>
      </c>
      <c r="Z173" s="141">
        <v>0</v>
      </c>
      <c r="AA173" s="142">
        <f t="shared" si="23"/>
        <v>0</v>
      </c>
      <c r="AR173" s="19" t="s">
        <v>392</v>
      </c>
      <c r="AT173" s="19" t="s">
        <v>315</v>
      </c>
      <c r="AU173" s="19" t="s">
        <v>102</v>
      </c>
      <c r="AY173" s="19" t="s">
        <v>267</v>
      </c>
      <c r="BE173" s="143">
        <f t="shared" si="24"/>
        <v>0</v>
      </c>
      <c r="BF173" s="143">
        <f t="shared" si="25"/>
        <v>0</v>
      </c>
      <c r="BG173" s="143">
        <f t="shared" si="26"/>
        <v>0</v>
      </c>
      <c r="BH173" s="143">
        <f t="shared" si="27"/>
        <v>0</v>
      </c>
      <c r="BI173" s="143">
        <f t="shared" si="28"/>
        <v>0</v>
      </c>
      <c r="BJ173" s="19" t="s">
        <v>102</v>
      </c>
      <c r="BK173" s="143">
        <f t="shared" si="29"/>
        <v>0</v>
      </c>
      <c r="BL173" s="19" t="s">
        <v>331</v>
      </c>
      <c r="BM173" s="19" t="s">
        <v>622</v>
      </c>
    </row>
    <row r="174" spans="2:65" s="1" customFormat="1" ht="25.5" customHeight="1">
      <c r="B174" s="134"/>
      <c r="C174" s="135" t="s">
        <v>448</v>
      </c>
      <c r="D174" s="135" t="s">
        <v>268</v>
      </c>
      <c r="E174" s="136" t="s">
        <v>1999</v>
      </c>
      <c r="F174" s="219" t="s">
        <v>2000</v>
      </c>
      <c r="G174" s="219"/>
      <c r="H174" s="219"/>
      <c r="I174" s="219"/>
      <c r="J174" s="137" t="s">
        <v>374</v>
      </c>
      <c r="K174" s="138">
        <v>1</v>
      </c>
      <c r="L174" s="220"/>
      <c r="M174" s="220"/>
      <c r="N174" s="220">
        <f t="shared" si="20"/>
        <v>0</v>
      </c>
      <c r="O174" s="220"/>
      <c r="P174" s="220"/>
      <c r="Q174" s="220"/>
      <c r="R174" s="139"/>
      <c r="T174" s="140" t="s">
        <v>5</v>
      </c>
      <c r="U174" s="38" t="s">
        <v>42</v>
      </c>
      <c r="V174" s="141">
        <v>0</v>
      </c>
      <c r="W174" s="141">
        <f t="shared" si="21"/>
        <v>0</v>
      </c>
      <c r="X174" s="141">
        <v>0</v>
      </c>
      <c r="Y174" s="141">
        <f t="shared" si="22"/>
        <v>0</v>
      </c>
      <c r="Z174" s="141">
        <v>0</v>
      </c>
      <c r="AA174" s="142">
        <f t="shared" si="23"/>
        <v>0</v>
      </c>
      <c r="AR174" s="19" t="s">
        <v>331</v>
      </c>
      <c r="AT174" s="19" t="s">
        <v>268</v>
      </c>
      <c r="AU174" s="19" t="s">
        <v>102</v>
      </c>
      <c r="AY174" s="19" t="s">
        <v>267</v>
      </c>
      <c r="BE174" s="143">
        <f t="shared" si="24"/>
        <v>0</v>
      </c>
      <c r="BF174" s="143">
        <f t="shared" si="25"/>
        <v>0</v>
      </c>
      <c r="BG174" s="143">
        <f t="shared" si="26"/>
        <v>0</v>
      </c>
      <c r="BH174" s="143">
        <f t="shared" si="27"/>
        <v>0</v>
      </c>
      <c r="BI174" s="143">
        <f t="shared" si="28"/>
        <v>0</v>
      </c>
      <c r="BJ174" s="19" t="s">
        <v>102</v>
      </c>
      <c r="BK174" s="143">
        <f t="shared" si="29"/>
        <v>0</v>
      </c>
      <c r="BL174" s="19" t="s">
        <v>331</v>
      </c>
      <c r="BM174" s="19" t="s">
        <v>630</v>
      </c>
    </row>
    <row r="175" spans="2:65" s="1" customFormat="1" ht="25.5" customHeight="1">
      <c r="B175" s="134"/>
      <c r="C175" s="144" t="s">
        <v>452</v>
      </c>
      <c r="D175" s="144" t="s">
        <v>315</v>
      </c>
      <c r="E175" s="145" t="s">
        <v>2001</v>
      </c>
      <c r="F175" s="221" t="s">
        <v>2002</v>
      </c>
      <c r="G175" s="221"/>
      <c r="H175" s="221"/>
      <c r="I175" s="221"/>
      <c r="J175" s="146" t="s">
        <v>374</v>
      </c>
      <c r="K175" s="147">
        <v>1</v>
      </c>
      <c r="L175" s="222"/>
      <c r="M175" s="222"/>
      <c r="N175" s="222">
        <f t="shared" si="20"/>
        <v>0</v>
      </c>
      <c r="O175" s="220"/>
      <c r="P175" s="220"/>
      <c r="Q175" s="220"/>
      <c r="R175" s="139"/>
      <c r="T175" s="140" t="s">
        <v>5</v>
      </c>
      <c r="U175" s="38" t="s">
        <v>42</v>
      </c>
      <c r="V175" s="141">
        <v>0</v>
      </c>
      <c r="W175" s="141">
        <f t="shared" si="21"/>
        <v>0</v>
      </c>
      <c r="X175" s="141">
        <v>0</v>
      </c>
      <c r="Y175" s="141">
        <f t="shared" si="22"/>
        <v>0</v>
      </c>
      <c r="Z175" s="141">
        <v>0</v>
      </c>
      <c r="AA175" s="142">
        <f t="shared" si="23"/>
        <v>0</v>
      </c>
      <c r="AR175" s="19" t="s">
        <v>392</v>
      </c>
      <c r="AT175" s="19" t="s">
        <v>315</v>
      </c>
      <c r="AU175" s="19" t="s">
        <v>102</v>
      </c>
      <c r="AY175" s="19" t="s">
        <v>267</v>
      </c>
      <c r="BE175" s="143">
        <f t="shared" si="24"/>
        <v>0</v>
      </c>
      <c r="BF175" s="143">
        <f t="shared" si="25"/>
        <v>0</v>
      </c>
      <c r="BG175" s="143">
        <f t="shared" si="26"/>
        <v>0</v>
      </c>
      <c r="BH175" s="143">
        <f t="shared" si="27"/>
        <v>0</v>
      </c>
      <c r="BI175" s="143">
        <f t="shared" si="28"/>
        <v>0</v>
      </c>
      <c r="BJ175" s="19" t="s">
        <v>102</v>
      </c>
      <c r="BK175" s="143">
        <f t="shared" si="29"/>
        <v>0</v>
      </c>
      <c r="BL175" s="19" t="s">
        <v>331</v>
      </c>
      <c r="BM175" s="19" t="s">
        <v>638</v>
      </c>
    </row>
    <row r="176" spans="2:65" s="1" customFormat="1" ht="16.5" customHeight="1">
      <c r="B176" s="134"/>
      <c r="C176" s="144" t="s">
        <v>456</v>
      </c>
      <c r="D176" s="144" t="s">
        <v>315</v>
      </c>
      <c r="E176" s="145" t="s">
        <v>2003</v>
      </c>
      <c r="F176" s="221" t="s">
        <v>2004</v>
      </c>
      <c r="G176" s="221"/>
      <c r="H176" s="221"/>
      <c r="I176" s="221"/>
      <c r="J176" s="146" t="s">
        <v>374</v>
      </c>
      <c r="K176" s="147">
        <v>1</v>
      </c>
      <c r="L176" s="222"/>
      <c r="M176" s="222"/>
      <c r="N176" s="222">
        <f t="shared" si="20"/>
        <v>0</v>
      </c>
      <c r="O176" s="220"/>
      <c r="P176" s="220"/>
      <c r="Q176" s="220"/>
      <c r="R176" s="139"/>
      <c r="T176" s="140" t="s">
        <v>5</v>
      </c>
      <c r="U176" s="38" t="s">
        <v>42</v>
      </c>
      <c r="V176" s="141">
        <v>0</v>
      </c>
      <c r="W176" s="141">
        <f t="shared" si="21"/>
        <v>0</v>
      </c>
      <c r="X176" s="141">
        <v>0</v>
      </c>
      <c r="Y176" s="141">
        <f t="shared" si="22"/>
        <v>0</v>
      </c>
      <c r="Z176" s="141">
        <v>0</v>
      </c>
      <c r="AA176" s="142">
        <f t="shared" si="23"/>
        <v>0</v>
      </c>
      <c r="AR176" s="19" t="s">
        <v>392</v>
      </c>
      <c r="AT176" s="19" t="s">
        <v>315</v>
      </c>
      <c r="AU176" s="19" t="s">
        <v>102</v>
      </c>
      <c r="AY176" s="19" t="s">
        <v>267</v>
      </c>
      <c r="BE176" s="143">
        <f t="shared" si="24"/>
        <v>0</v>
      </c>
      <c r="BF176" s="143">
        <f t="shared" si="25"/>
        <v>0</v>
      </c>
      <c r="BG176" s="143">
        <f t="shared" si="26"/>
        <v>0</v>
      </c>
      <c r="BH176" s="143">
        <f t="shared" si="27"/>
        <v>0</v>
      </c>
      <c r="BI176" s="143">
        <f t="shared" si="28"/>
        <v>0</v>
      </c>
      <c r="BJ176" s="19" t="s">
        <v>102</v>
      </c>
      <c r="BK176" s="143">
        <f t="shared" si="29"/>
        <v>0</v>
      </c>
      <c r="BL176" s="19" t="s">
        <v>331</v>
      </c>
      <c r="BM176" s="19" t="s">
        <v>646</v>
      </c>
    </row>
    <row r="177" spans="2:65" s="1" customFormat="1" ht="16.5" customHeight="1">
      <c r="B177" s="134"/>
      <c r="C177" s="144" t="s">
        <v>460</v>
      </c>
      <c r="D177" s="144" t="s">
        <v>315</v>
      </c>
      <c r="E177" s="145" t="s">
        <v>2005</v>
      </c>
      <c r="F177" s="221" t="s">
        <v>2006</v>
      </c>
      <c r="G177" s="221"/>
      <c r="H177" s="221"/>
      <c r="I177" s="221"/>
      <c r="J177" s="146" t="s">
        <v>374</v>
      </c>
      <c r="K177" s="147">
        <v>1</v>
      </c>
      <c r="L177" s="222"/>
      <c r="M177" s="222"/>
      <c r="N177" s="222">
        <f t="shared" si="20"/>
        <v>0</v>
      </c>
      <c r="O177" s="220"/>
      <c r="P177" s="220"/>
      <c r="Q177" s="220"/>
      <c r="R177" s="139"/>
      <c r="T177" s="140" t="s">
        <v>5</v>
      </c>
      <c r="U177" s="38" t="s">
        <v>42</v>
      </c>
      <c r="V177" s="141">
        <v>0</v>
      </c>
      <c r="W177" s="141">
        <f t="shared" si="21"/>
        <v>0</v>
      </c>
      <c r="X177" s="141">
        <v>0</v>
      </c>
      <c r="Y177" s="141">
        <f t="shared" si="22"/>
        <v>0</v>
      </c>
      <c r="Z177" s="141">
        <v>0</v>
      </c>
      <c r="AA177" s="142">
        <f t="shared" si="23"/>
        <v>0</v>
      </c>
      <c r="AR177" s="19" t="s">
        <v>392</v>
      </c>
      <c r="AT177" s="19" t="s">
        <v>315</v>
      </c>
      <c r="AU177" s="19" t="s">
        <v>102</v>
      </c>
      <c r="AY177" s="19" t="s">
        <v>267</v>
      </c>
      <c r="BE177" s="143">
        <f t="shared" si="24"/>
        <v>0</v>
      </c>
      <c r="BF177" s="143">
        <f t="shared" si="25"/>
        <v>0</v>
      </c>
      <c r="BG177" s="143">
        <f t="shared" si="26"/>
        <v>0</v>
      </c>
      <c r="BH177" s="143">
        <f t="shared" si="27"/>
        <v>0</v>
      </c>
      <c r="BI177" s="143">
        <f t="shared" si="28"/>
        <v>0</v>
      </c>
      <c r="BJ177" s="19" t="s">
        <v>102</v>
      </c>
      <c r="BK177" s="143">
        <f t="shared" si="29"/>
        <v>0</v>
      </c>
      <c r="BL177" s="19" t="s">
        <v>331</v>
      </c>
      <c r="BM177" s="19" t="s">
        <v>654</v>
      </c>
    </row>
    <row r="178" spans="2:65" s="1" customFormat="1" ht="16.5" customHeight="1">
      <c r="B178" s="134"/>
      <c r="C178" s="144" t="s">
        <v>464</v>
      </c>
      <c r="D178" s="144" t="s">
        <v>315</v>
      </c>
      <c r="E178" s="145" t="s">
        <v>2007</v>
      </c>
      <c r="F178" s="221" t="s">
        <v>2008</v>
      </c>
      <c r="G178" s="221"/>
      <c r="H178" s="221"/>
      <c r="I178" s="221"/>
      <c r="J178" s="146" t="s">
        <v>374</v>
      </c>
      <c r="K178" s="147">
        <v>1</v>
      </c>
      <c r="L178" s="222"/>
      <c r="M178" s="222"/>
      <c r="N178" s="222">
        <f t="shared" si="20"/>
        <v>0</v>
      </c>
      <c r="O178" s="220"/>
      <c r="P178" s="220"/>
      <c r="Q178" s="220"/>
      <c r="R178" s="139"/>
      <c r="T178" s="140" t="s">
        <v>5</v>
      </c>
      <c r="U178" s="38" t="s">
        <v>42</v>
      </c>
      <c r="V178" s="141">
        <v>0</v>
      </c>
      <c r="W178" s="141">
        <f t="shared" si="21"/>
        <v>0</v>
      </c>
      <c r="X178" s="141">
        <v>0</v>
      </c>
      <c r="Y178" s="141">
        <f t="shared" si="22"/>
        <v>0</v>
      </c>
      <c r="Z178" s="141">
        <v>0</v>
      </c>
      <c r="AA178" s="142">
        <f t="shared" si="23"/>
        <v>0</v>
      </c>
      <c r="AR178" s="19" t="s">
        <v>392</v>
      </c>
      <c r="AT178" s="19" t="s">
        <v>315</v>
      </c>
      <c r="AU178" s="19" t="s">
        <v>102</v>
      </c>
      <c r="AY178" s="19" t="s">
        <v>267</v>
      </c>
      <c r="BE178" s="143">
        <f t="shared" si="24"/>
        <v>0</v>
      </c>
      <c r="BF178" s="143">
        <f t="shared" si="25"/>
        <v>0</v>
      </c>
      <c r="BG178" s="143">
        <f t="shared" si="26"/>
        <v>0</v>
      </c>
      <c r="BH178" s="143">
        <f t="shared" si="27"/>
        <v>0</v>
      </c>
      <c r="BI178" s="143">
        <f t="shared" si="28"/>
        <v>0</v>
      </c>
      <c r="BJ178" s="19" t="s">
        <v>102</v>
      </c>
      <c r="BK178" s="143">
        <f t="shared" si="29"/>
        <v>0</v>
      </c>
      <c r="BL178" s="19" t="s">
        <v>331</v>
      </c>
      <c r="BM178" s="19" t="s">
        <v>661</v>
      </c>
    </row>
    <row r="179" spans="2:65" s="1" customFormat="1" ht="16.5" customHeight="1">
      <c r="B179" s="134"/>
      <c r="C179" s="144" t="s">
        <v>468</v>
      </c>
      <c r="D179" s="144" t="s">
        <v>315</v>
      </c>
      <c r="E179" s="145" t="s">
        <v>2009</v>
      </c>
      <c r="F179" s="221" t="s">
        <v>2010</v>
      </c>
      <c r="G179" s="221"/>
      <c r="H179" s="221"/>
      <c r="I179" s="221"/>
      <c r="J179" s="146" t="s">
        <v>374</v>
      </c>
      <c r="K179" s="147">
        <v>8</v>
      </c>
      <c r="L179" s="222"/>
      <c r="M179" s="222"/>
      <c r="N179" s="222">
        <f t="shared" si="20"/>
        <v>0</v>
      </c>
      <c r="O179" s="220"/>
      <c r="P179" s="220"/>
      <c r="Q179" s="220"/>
      <c r="R179" s="139"/>
      <c r="T179" s="140" t="s">
        <v>5</v>
      </c>
      <c r="U179" s="38" t="s">
        <v>42</v>
      </c>
      <c r="V179" s="141">
        <v>0</v>
      </c>
      <c r="W179" s="141">
        <f t="shared" si="21"/>
        <v>0</v>
      </c>
      <c r="X179" s="141">
        <v>0</v>
      </c>
      <c r="Y179" s="141">
        <f t="shared" si="22"/>
        <v>0</v>
      </c>
      <c r="Z179" s="141">
        <v>0</v>
      </c>
      <c r="AA179" s="142">
        <f t="shared" si="23"/>
        <v>0</v>
      </c>
      <c r="AR179" s="19" t="s">
        <v>392</v>
      </c>
      <c r="AT179" s="19" t="s">
        <v>315</v>
      </c>
      <c r="AU179" s="19" t="s">
        <v>102</v>
      </c>
      <c r="AY179" s="19" t="s">
        <v>267</v>
      </c>
      <c r="BE179" s="143">
        <f t="shared" si="24"/>
        <v>0</v>
      </c>
      <c r="BF179" s="143">
        <f t="shared" si="25"/>
        <v>0</v>
      </c>
      <c r="BG179" s="143">
        <f t="shared" si="26"/>
        <v>0</v>
      </c>
      <c r="BH179" s="143">
        <f t="shared" si="27"/>
        <v>0</v>
      </c>
      <c r="BI179" s="143">
        <f t="shared" si="28"/>
        <v>0</v>
      </c>
      <c r="BJ179" s="19" t="s">
        <v>102</v>
      </c>
      <c r="BK179" s="143">
        <f t="shared" si="29"/>
        <v>0</v>
      </c>
      <c r="BL179" s="19" t="s">
        <v>331</v>
      </c>
      <c r="BM179" s="19" t="s">
        <v>669</v>
      </c>
    </row>
    <row r="180" spans="2:65" s="1" customFormat="1" ht="16.5" customHeight="1">
      <c r="B180" s="134"/>
      <c r="C180" s="144" t="s">
        <v>472</v>
      </c>
      <c r="D180" s="144" t="s">
        <v>315</v>
      </c>
      <c r="E180" s="145" t="s">
        <v>2011</v>
      </c>
      <c r="F180" s="221" t="s">
        <v>2012</v>
      </c>
      <c r="G180" s="221"/>
      <c r="H180" s="221"/>
      <c r="I180" s="221"/>
      <c r="J180" s="146" t="s">
        <v>374</v>
      </c>
      <c r="K180" s="147">
        <v>1</v>
      </c>
      <c r="L180" s="222"/>
      <c r="M180" s="222"/>
      <c r="N180" s="222">
        <f t="shared" si="20"/>
        <v>0</v>
      </c>
      <c r="O180" s="220"/>
      <c r="P180" s="220"/>
      <c r="Q180" s="220"/>
      <c r="R180" s="139"/>
      <c r="T180" s="140" t="s">
        <v>5</v>
      </c>
      <c r="U180" s="38" t="s">
        <v>42</v>
      </c>
      <c r="V180" s="141">
        <v>0</v>
      </c>
      <c r="W180" s="141">
        <f t="shared" si="21"/>
        <v>0</v>
      </c>
      <c r="X180" s="141">
        <v>0</v>
      </c>
      <c r="Y180" s="141">
        <f t="shared" si="22"/>
        <v>0</v>
      </c>
      <c r="Z180" s="141">
        <v>0</v>
      </c>
      <c r="AA180" s="142">
        <f t="shared" si="23"/>
        <v>0</v>
      </c>
      <c r="AR180" s="19" t="s">
        <v>392</v>
      </c>
      <c r="AT180" s="19" t="s">
        <v>315</v>
      </c>
      <c r="AU180" s="19" t="s">
        <v>102</v>
      </c>
      <c r="AY180" s="19" t="s">
        <v>267</v>
      </c>
      <c r="BE180" s="143">
        <f t="shared" si="24"/>
        <v>0</v>
      </c>
      <c r="BF180" s="143">
        <f t="shared" si="25"/>
        <v>0</v>
      </c>
      <c r="BG180" s="143">
        <f t="shared" si="26"/>
        <v>0</v>
      </c>
      <c r="BH180" s="143">
        <f t="shared" si="27"/>
        <v>0</v>
      </c>
      <c r="BI180" s="143">
        <f t="shared" si="28"/>
        <v>0</v>
      </c>
      <c r="BJ180" s="19" t="s">
        <v>102</v>
      </c>
      <c r="BK180" s="143">
        <f t="shared" si="29"/>
        <v>0</v>
      </c>
      <c r="BL180" s="19" t="s">
        <v>331</v>
      </c>
      <c r="BM180" s="19" t="s">
        <v>677</v>
      </c>
    </row>
    <row r="181" spans="2:65" s="1" customFormat="1" ht="16.5" customHeight="1">
      <c r="B181" s="134"/>
      <c r="C181" s="144" t="s">
        <v>476</v>
      </c>
      <c r="D181" s="144" t="s">
        <v>315</v>
      </c>
      <c r="E181" s="145" t="s">
        <v>2013</v>
      </c>
      <c r="F181" s="221" t="s">
        <v>2014</v>
      </c>
      <c r="G181" s="221"/>
      <c r="H181" s="221"/>
      <c r="I181" s="221"/>
      <c r="J181" s="146" t="s">
        <v>374</v>
      </c>
      <c r="K181" s="147">
        <v>1</v>
      </c>
      <c r="L181" s="222"/>
      <c r="M181" s="222"/>
      <c r="N181" s="222">
        <f t="shared" si="20"/>
        <v>0</v>
      </c>
      <c r="O181" s="220"/>
      <c r="P181" s="220"/>
      <c r="Q181" s="220"/>
      <c r="R181" s="139"/>
      <c r="T181" s="140" t="s">
        <v>5</v>
      </c>
      <c r="U181" s="38" t="s">
        <v>42</v>
      </c>
      <c r="V181" s="141">
        <v>0</v>
      </c>
      <c r="W181" s="141">
        <f t="shared" si="21"/>
        <v>0</v>
      </c>
      <c r="X181" s="141">
        <v>0</v>
      </c>
      <c r="Y181" s="141">
        <f t="shared" si="22"/>
        <v>0</v>
      </c>
      <c r="Z181" s="141">
        <v>0</v>
      </c>
      <c r="AA181" s="142">
        <f t="shared" si="23"/>
        <v>0</v>
      </c>
      <c r="AR181" s="19" t="s">
        <v>392</v>
      </c>
      <c r="AT181" s="19" t="s">
        <v>315</v>
      </c>
      <c r="AU181" s="19" t="s">
        <v>102</v>
      </c>
      <c r="AY181" s="19" t="s">
        <v>267</v>
      </c>
      <c r="BE181" s="143">
        <f t="shared" si="24"/>
        <v>0</v>
      </c>
      <c r="BF181" s="143">
        <f t="shared" si="25"/>
        <v>0</v>
      </c>
      <c r="BG181" s="143">
        <f t="shared" si="26"/>
        <v>0</v>
      </c>
      <c r="BH181" s="143">
        <f t="shared" si="27"/>
        <v>0</v>
      </c>
      <c r="BI181" s="143">
        <f t="shared" si="28"/>
        <v>0</v>
      </c>
      <c r="BJ181" s="19" t="s">
        <v>102</v>
      </c>
      <c r="BK181" s="143">
        <f t="shared" si="29"/>
        <v>0</v>
      </c>
      <c r="BL181" s="19" t="s">
        <v>331</v>
      </c>
      <c r="BM181" s="19" t="s">
        <v>685</v>
      </c>
    </row>
    <row r="182" spans="2:65" s="1" customFormat="1" ht="25.5" customHeight="1">
      <c r="B182" s="134"/>
      <c r="C182" s="135" t="s">
        <v>480</v>
      </c>
      <c r="D182" s="135" t="s">
        <v>268</v>
      </c>
      <c r="E182" s="136" t="s">
        <v>2015</v>
      </c>
      <c r="F182" s="219" t="s">
        <v>2016</v>
      </c>
      <c r="G182" s="219"/>
      <c r="H182" s="219"/>
      <c r="I182" s="219"/>
      <c r="J182" s="137" t="s">
        <v>374</v>
      </c>
      <c r="K182" s="138">
        <v>1</v>
      </c>
      <c r="L182" s="220"/>
      <c r="M182" s="220"/>
      <c r="N182" s="220">
        <f t="shared" si="20"/>
        <v>0</v>
      </c>
      <c r="O182" s="220"/>
      <c r="P182" s="220"/>
      <c r="Q182" s="220"/>
      <c r="R182" s="139"/>
      <c r="T182" s="140" t="s">
        <v>5</v>
      </c>
      <c r="U182" s="38" t="s">
        <v>42</v>
      </c>
      <c r="V182" s="141">
        <v>0</v>
      </c>
      <c r="W182" s="141">
        <f t="shared" si="21"/>
        <v>0</v>
      </c>
      <c r="X182" s="141">
        <v>0</v>
      </c>
      <c r="Y182" s="141">
        <f t="shared" si="22"/>
        <v>0</v>
      </c>
      <c r="Z182" s="141">
        <v>0</v>
      </c>
      <c r="AA182" s="142">
        <f t="shared" si="23"/>
        <v>0</v>
      </c>
      <c r="AR182" s="19" t="s">
        <v>331</v>
      </c>
      <c r="AT182" s="19" t="s">
        <v>268</v>
      </c>
      <c r="AU182" s="19" t="s">
        <v>102</v>
      </c>
      <c r="AY182" s="19" t="s">
        <v>267</v>
      </c>
      <c r="BE182" s="143">
        <f t="shared" si="24"/>
        <v>0</v>
      </c>
      <c r="BF182" s="143">
        <f t="shared" si="25"/>
        <v>0</v>
      </c>
      <c r="BG182" s="143">
        <f t="shared" si="26"/>
        <v>0</v>
      </c>
      <c r="BH182" s="143">
        <f t="shared" si="27"/>
        <v>0</v>
      </c>
      <c r="BI182" s="143">
        <f t="shared" si="28"/>
        <v>0</v>
      </c>
      <c r="BJ182" s="19" t="s">
        <v>102</v>
      </c>
      <c r="BK182" s="143">
        <f t="shared" si="29"/>
        <v>0</v>
      </c>
      <c r="BL182" s="19" t="s">
        <v>331</v>
      </c>
      <c r="BM182" s="19" t="s">
        <v>693</v>
      </c>
    </row>
    <row r="183" spans="2:65" s="1" customFormat="1" ht="25.5" customHeight="1">
      <c r="B183" s="134"/>
      <c r="C183" s="135" t="s">
        <v>482</v>
      </c>
      <c r="D183" s="135" t="s">
        <v>268</v>
      </c>
      <c r="E183" s="136" t="s">
        <v>2017</v>
      </c>
      <c r="F183" s="219" t="s">
        <v>2018</v>
      </c>
      <c r="G183" s="219"/>
      <c r="H183" s="219"/>
      <c r="I183" s="219"/>
      <c r="J183" s="137" t="s">
        <v>785</v>
      </c>
      <c r="K183" s="138">
        <v>145.678</v>
      </c>
      <c r="L183" s="220"/>
      <c r="M183" s="220"/>
      <c r="N183" s="220">
        <f t="shared" si="20"/>
        <v>0</v>
      </c>
      <c r="O183" s="220"/>
      <c r="P183" s="220"/>
      <c r="Q183" s="220"/>
      <c r="R183" s="139"/>
      <c r="T183" s="140" t="s">
        <v>5</v>
      </c>
      <c r="U183" s="38" t="s">
        <v>42</v>
      </c>
      <c r="V183" s="141">
        <v>0</v>
      </c>
      <c r="W183" s="141">
        <f t="shared" si="21"/>
        <v>0</v>
      </c>
      <c r="X183" s="141">
        <v>0</v>
      </c>
      <c r="Y183" s="141">
        <f t="shared" si="22"/>
        <v>0</v>
      </c>
      <c r="Z183" s="141">
        <v>0</v>
      </c>
      <c r="AA183" s="142">
        <f t="shared" si="23"/>
        <v>0</v>
      </c>
      <c r="AR183" s="19" t="s">
        <v>331</v>
      </c>
      <c r="AT183" s="19" t="s">
        <v>268</v>
      </c>
      <c r="AU183" s="19" t="s">
        <v>102</v>
      </c>
      <c r="AY183" s="19" t="s">
        <v>267</v>
      </c>
      <c r="BE183" s="143">
        <f t="shared" si="24"/>
        <v>0</v>
      </c>
      <c r="BF183" s="143">
        <f t="shared" si="25"/>
        <v>0</v>
      </c>
      <c r="BG183" s="143">
        <f t="shared" si="26"/>
        <v>0</v>
      </c>
      <c r="BH183" s="143">
        <f t="shared" si="27"/>
        <v>0</v>
      </c>
      <c r="BI183" s="143">
        <f t="shared" si="28"/>
        <v>0</v>
      </c>
      <c r="BJ183" s="19" t="s">
        <v>102</v>
      </c>
      <c r="BK183" s="143">
        <f t="shared" si="29"/>
        <v>0</v>
      </c>
      <c r="BL183" s="19" t="s">
        <v>331</v>
      </c>
      <c r="BM183" s="19" t="s">
        <v>701</v>
      </c>
    </row>
    <row r="184" spans="2:65" s="10" customFormat="1" ht="29.85" customHeight="1">
      <c r="B184" s="124"/>
      <c r="D184" s="133" t="s">
        <v>1335</v>
      </c>
      <c r="E184" s="133"/>
      <c r="F184" s="133"/>
      <c r="G184" s="133"/>
      <c r="H184" s="133"/>
      <c r="I184" s="133"/>
      <c r="J184" s="133"/>
      <c r="K184" s="133"/>
      <c r="L184" s="133"/>
      <c r="M184" s="133"/>
      <c r="N184" s="208">
        <f>BK184</f>
        <v>0</v>
      </c>
      <c r="O184" s="209"/>
      <c r="P184" s="209"/>
      <c r="Q184" s="209"/>
      <c r="R184" s="126"/>
      <c r="T184" s="127"/>
      <c r="W184" s="128">
        <f>SUM(W185:W201)</f>
        <v>0</v>
      </c>
      <c r="Y184" s="128">
        <f>SUM(Y185:Y201)</f>
        <v>0</v>
      </c>
      <c r="AA184" s="129">
        <f>SUM(AA185:AA201)</f>
        <v>0</v>
      </c>
      <c r="AR184" s="130" t="s">
        <v>102</v>
      </c>
      <c r="AT184" s="131" t="s">
        <v>74</v>
      </c>
      <c r="AU184" s="131" t="s">
        <v>83</v>
      </c>
      <c r="AY184" s="130" t="s">
        <v>267</v>
      </c>
      <c r="BK184" s="132">
        <f>SUM(BK185:BK201)</f>
        <v>0</v>
      </c>
    </row>
    <row r="185" spans="2:65" s="1" customFormat="1" ht="25.5" customHeight="1">
      <c r="B185" s="134"/>
      <c r="C185" s="144" t="s">
        <v>486</v>
      </c>
      <c r="D185" s="144" t="s">
        <v>315</v>
      </c>
      <c r="E185" s="145" t="s">
        <v>2019</v>
      </c>
      <c r="F185" s="221" t="s">
        <v>2020</v>
      </c>
      <c r="G185" s="221"/>
      <c r="H185" s="221"/>
      <c r="I185" s="221"/>
      <c r="J185" s="146" t="s">
        <v>374</v>
      </c>
      <c r="K185" s="147">
        <v>1</v>
      </c>
      <c r="L185" s="222"/>
      <c r="M185" s="222"/>
      <c r="N185" s="222">
        <f t="shared" ref="N185:N201" si="30">ROUND(L185*K185,2)</f>
        <v>0</v>
      </c>
      <c r="O185" s="220"/>
      <c r="P185" s="220"/>
      <c r="Q185" s="220"/>
      <c r="R185" s="139"/>
      <c r="T185" s="140" t="s">
        <v>5</v>
      </c>
      <c r="U185" s="38" t="s">
        <v>42</v>
      </c>
      <c r="V185" s="141">
        <v>0</v>
      </c>
      <c r="W185" s="141">
        <f t="shared" ref="W185:W201" si="31">V185*K185</f>
        <v>0</v>
      </c>
      <c r="X185" s="141">
        <v>0</v>
      </c>
      <c r="Y185" s="141">
        <f t="shared" ref="Y185:Y201" si="32">X185*K185</f>
        <v>0</v>
      </c>
      <c r="Z185" s="141">
        <v>0</v>
      </c>
      <c r="AA185" s="142">
        <f t="shared" ref="AA185:AA201" si="33">Z185*K185</f>
        <v>0</v>
      </c>
      <c r="AR185" s="19" t="s">
        <v>392</v>
      </c>
      <c r="AT185" s="19" t="s">
        <v>315</v>
      </c>
      <c r="AU185" s="19" t="s">
        <v>102</v>
      </c>
      <c r="AY185" s="19" t="s">
        <v>267</v>
      </c>
      <c r="BE185" s="143">
        <f t="shared" ref="BE185:BE201" si="34">IF(U185="základná",N185,0)</f>
        <v>0</v>
      </c>
      <c r="BF185" s="143">
        <f t="shared" ref="BF185:BF201" si="35">IF(U185="znížená",N185,0)</f>
        <v>0</v>
      </c>
      <c r="BG185" s="143">
        <f t="shared" ref="BG185:BG201" si="36">IF(U185="zákl. prenesená",N185,0)</f>
        <v>0</v>
      </c>
      <c r="BH185" s="143">
        <f t="shared" ref="BH185:BH201" si="37">IF(U185="zníž. prenesená",N185,0)</f>
        <v>0</v>
      </c>
      <c r="BI185" s="143">
        <f t="shared" ref="BI185:BI201" si="38">IF(U185="nulová",N185,0)</f>
        <v>0</v>
      </c>
      <c r="BJ185" s="19" t="s">
        <v>102</v>
      </c>
      <c r="BK185" s="143">
        <f t="shared" ref="BK185:BK201" si="39">ROUND(L185*K185,2)</f>
        <v>0</v>
      </c>
      <c r="BL185" s="19" t="s">
        <v>331</v>
      </c>
      <c r="BM185" s="19" t="s">
        <v>709</v>
      </c>
    </row>
    <row r="186" spans="2:65" s="1" customFormat="1" ht="16.5" customHeight="1">
      <c r="B186" s="134"/>
      <c r="C186" s="144" t="s">
        <v>490</v>
      </c>
      <c r="D186" s="144" t="s">
        <v>315</v>
      </c>
      <c r="E186" s="145" t="s">
        <v>2021</v>
      </c>
      <c r="F186" s="221" t="s">
        <v>2022</v>
      </c>
      <c r="G186" s="221"/>
      <c r="H186" s="221"/>
      <c r="I186" s="221"/>
      <c r="J186" s="146" t="s">
        <v>374</v>
      </c>
      <c r="K186" s="147">
        <v>1</v>
      </c>
      <c r="L186" s="222"/>
      <c r="M186" s="222"/>
      <c r="N186" s="222">
        <f t="shared" si="30"/>
        <v>0</v>
      </c>
      <c r="O186" s="220"/>
      <c r="P186" s="220"/>
      <c r="Q186" s="220"/>
      <c r="R186" s="139"/>
      <c r="T186" s="140" t="s">
        <v>5</v>
      </c>
      <c r="U186" s="38" t="s">
        <v>42</v>
      </c>
      <c r="V186" s="141">
        <v>0</v>
      </c>
      <c r="W186" s="141">
        <f t="shared" si="31"/>
        <v>0</v>
      </c>
      <c r="X186" s="141">
        <v>0</v>
      </c>
      <c r="Y186" s="141">
        <f t="shared" si="32"/>
        <v>0</v>
      </c>
      <c r="Z186" s="141">
        <v>0</v>
      </c>
      <c r="AA186" s="142">
        <f t="shared" si="33"/>
        <v>0</v>
      </c>
      <c r="AR186" s="19" t="s">
        <v>392</v>
      </c>
      <c r="AT186" s="19" t="s">
        <v>315</v>
      </c>
      <c r="AU186" s="19" t="s">
        <v>102</v>
      </c>
      <c r="AY186" s="19" t="s">
        <v>267</v>
      </c>
      <c r="BE186" s="143">
        <f t="shared" si="34"/>
        <v>0</v>
      </c>
      <c r="BF186" s="143">
        <f t="shared" si="35"/>
        <v>0</v>
      </c>
      <c r="BG186" s="143">
        <f t="shared" si="36"/>
        <v>0</v>
      </c>
      <c r="BH186" s="143">
        <f t="shared" si="37"/>
        <v>0</v>
      </c>
      <c r="BI186" s="143">
        <f t="shared" si="38"/>
        <v>0</v>
      </c>
      <c r="BJ186" s="19" t="s">
        <v>102</v>
      </c>
      <c r="BK186" s="143">
        <f t="shared" si="39"/>
        <v>0</v>
      </c>
      <c r="BL186" s="19" t="s">
        <v>331</v>
      </c>
      <c r="BM186" s="19" t="s">
        <v>717</v>
      </c>
    </row>
    <row r="187" spans="2:65" s="1" customFormat="1" ht="16.5" customHeight="1">
      <c r="B187" s="134"/>
      <c r="C187" s="144" t="s">
        <v>494</v>
      </c>
      <c r="D187" s="144" t="s">
        <v>315</v>
      </c>
      <c r="E187" s="145" t="s">
        <v>2023</v>
      </c>
      <c r="F187" s="221" t="s">
        <v>2024</v>
      </c>
      <c r="G187" s="221"/>
      <c r="H187" s="221"/>
      <c r="I187" s="221"/>
      <c r="J187" s="146" t="s">
        <v>374</v>
      </c>
      <c r="K187" s="147">
        <v>1</v>
      </c>
      <c r="L187" s="222"/>
      <c r="M187" s="222"/>
      <c r="N187" s="222">
        <f t="shared" si="30"/>
        <v>0</v>
      </c>
      <c r="O187" s="220"/>
      <c r="P187" s="220"/>
      <c r="Q187" s="220"/>
      <c r="R187" s="139"/>
      <c r="T187" s="140" t="s">
        <v>5</v>
      </c>
      <c r="U187" s="38" t="s">
        <v>42</v>
      </c>
      <c r="V187" s="141">
        <v>0</v>
      </c>
      <c r="W187" s="141">
        <f t="shared" si="31"/>
        <v>0</v>
      </c>
      <c r="X187" s="141">
        <v>0</v>
      </c>
      <c r="Y187" s="141">
        <f t="shared" si="32"/>
        <v>0</v>
      </c>
      <c r="Z187" s="141">
        <v>0</v>
      </c>
      <c r="AA187" s="142">
        <f t="shared" si="33"/>
        <v>0</v>
      </c>
      <c r="AR187" s="19" t="s">
        <v>392</v>
      </c>
      <c r="AT187" s="19" t="s">
        <v>315</v>
      </c>
      <c r="AU187" s="19" t="s">
        <v>102</v>
      </c>
      <c r="AY187" s="19" t="s">
        <v>267</v>
      </c>
      <c r="BE187" s="143">
        <f t="shared" si="34"/>
        <v>0</v>
      </c>
      <c r="BF187" s="143">
        <f t="shared" si="35"/>
        <v>0</v>
      </c>
      <c r="BG187" s="143">
        <f t="shared" si="36"/>
        <v>0</v>
      </c>
      <c r="BH187" s="143">
        <f t="shared" si="37"/>
        <v>0</v>
      </c>
      <c r="BI187" s="143">
        <f t="shared" si="38"/>
        <v>0</v>
      </c>
      <c r="BJ187" s="19" t="s">
        <v>102</v>
      </c>
      <c r="BK187" s="143">
        <f t="shared" si="39"/>
        <v>0</v>
      </c>
      <c r="BL187" s="19" t="s">
        <v>331</v>
      </c>
      <c r="BM187" s="19" t="s">
        <v>725</v>
      </c>
    </row>
    <row r="188" spans="2:65" s="1" customFormat="1" ht="16.5" customHeight="1">
      <c r="B188" s="134"/>
      <c r="C188" s="144" t="s">
        <v>498</v>
      </c>
      <c r="D188" s="144" t="s">
        <v>315</v>
      </c>
      <c r="E188" s="145" t="s">
        <v>2025</v>
      </c>
      <c r="F188" s="221" t="s">
        <v>2026</v>
      </c>
      <c r="G188" s="221"/>
      <c r="H188" s="221"/>
      <c r="I188" s="221"/>
      <c r="J188" s="146" t="s">
        <v>374</v>
      </c>
      <c r="K188" s="147">
        <v>1</v>
      </c>
      <c r="L188" s="222"/>
      <c r="M188" s="222"/>
      <c r="N188" s="222">
        <f t="shared" si="30"/>
        <v>0</v>
      </c>
      <c r="O188" s="220"/>
      <c r="P188" s="220"/>
      <c r="Q188" s="220"/>
      <c r="R188" s="139"/>
      <c r="T188" s="140" t="s">
        <v>5</v>
      </c>
      <c r="U188" s="38" t="s">
        <v>42</v>
      </c>
      <c r="V188" s="141">
        <v>0</v>
      </c>
      <c r="W188" s="141">
        <f t="shared" si="31"/>
        <v>0</v>
      </c>
      <c r="X188" s="141">
        <v>0</v>
      </c>
      <c r="Y188" s="141">
        <f t="shared" si="32"/>
        <v>0</v>
      </c>
      <c r="Z188" s="141">
        <v>0</v>
      </c>
      <c r="AA188" s="142">
        <f t="shared" si="33"/>
        <v>0</v>
      </c>
      <c r="AR188" s="19" t="s">
        <v>392</v>
      </c>
      <c r="AT188" s="19" t="s">
        <v>315</v>
      </c>
      <c r="AU188" s="19" t="s">
        <v>102</v>
      </c>
      <c r="AY188" s="19" t="s">
        <v>267</v>
      </c>
      <c r="BE188" s="143">
        <f t="shared" si="34"/>
        <v>0</v>
      </c>
      <c r="BF188" s="143">
        <f t="shared" si="35"/>
        <v>0</v>
      </c>
      <c r="BG188" s="143">
        <f t="shared" si="36"/>
        <v>0</v>
      </c>
      <c r="BH188" s="143">
        <f t="shared" si="37"/>
        <v>0</v>
      </c>
      <c r="BI188" s="143">
        <f t="shared" si="38"/>
        <v>0</v>
      </c>
      <c r="BJ188" s="19" t="s">
        <v>102</v>
      </c>
      <c r="BK188" s="143">
        <f t="shared" si="39"/>
        <v>0</v>
      </c>
      <c r="BL188" s="19" t="s">
        <v>331</v>
      </c>
      <c r="BM188" s="19" t="s">
        <v>733</v>
      </c>
    </row>
    <row r="189" spans="2:65" s="1" customFormat="1" ht="38.25" customHeight="1">
      <c r="B189" s="134"/>
      <c r="C189" s="135" t="s">
        <v>502</v>
      </c>
      <c r="D189" s="135" t="s">
        <v>268</v>
      </c>
      <c r="E189" s="136" t="s">
        <v>2027</v>
      </c>
      <c r="F189" s="219" t="s">
        <v>2028</v>
      </c>
      <c r="G189" s="219"/>
      <c r="H189" s="219"/>
      <c r="I189" s="219"/>
      <c r="J189" s="137" t="s">
        <v>374</v>
      </c>
      <c r="K189" s="138">
        <v>1</v>
      </c>
      <c r="L189" s="220"/>
      <c r="M189" s="220"/>
      <c r="N189" s="220">
        <f t="shared" si="30"/>
        <v>0</v>
      </c>
      <c r="O189" s="220"/>
      <c r="P189" s="220"/>
      <c r="Q189" s="220"/>
      <c r="R189" s="139"/>
      <c r="T189" s="140" t="s">
        <v>5</v>
      </c>
      <c r="U189" s="38" t="s">
        <v>42</v>
      </c>
      <c r="V189" s="141">
        <v>0</v>
      </c>
      <c r="W189" s="141">
        <f t="shared" si="31"/>
        <v>0</v>
      </c>
      <c r="X189" s="141">
        <v>0</v>
      </c>
      <c r="Y189" s="141">
        <f t="shared" si="32"/>
        <v>0</v>
      </c>
      <c r="Z189" s="141">
        <v>0</v>
      </c>
      <c r="AA189" s="142">
        <f t="shared" si="33"/>
        <v>0</v>
      </c>
      <c r="AR189" s="19" t="s">
        <v>331</v>
      </c>
      <c r="AT189" s="19" t="s">
        <v>268</v>
      </c>
      <c r="AU189" s="19" t="s">
        <v>102</v>
      </c>
      <c r="AY189" s="19" t="s">
        <v>267</v>
      </c>
      <c r="BE189" s="143">
        <f t="shared" si="34"/>
        <v>0</v>
      </c>
      <c r="BF189" s="143">
        <f t="shared" si="35"/>
        <v>0</v>
      </c>
      <c r="BG189" s="143">
        <f t="shared" si="36"/>
        <v>0</v>
      </c>
      <c r="BH189" s="143">
        <f t="shared" si="37"/>
        <v>0</v>
      </c>
      <c r="BI189" s="143">
        <f t="shared" si="38"/>
        <v>0</v>
      </c>
      <c r="BJ189" s="19" t="s">
        <v>102</v>
      </c>
      <c r="BK189" s="143">
        <f t="shared" si="39"/>
        <v>0</v>
      </c>
      <c r="BL189" s="19" t="s">
        <v>331</v>
      </c>
      <c r="BM189" s="19" t="s">
        <v>741</v>
      </c>
    </row>
    <row r="190" spans="2:65" s="1" customFormat="1" ht="38.25" customHeight="1">
      <c r="B190" s="134"/>
      <c r="C190" s="144" t="s">
        <v>506</v>
      </c>
      <c r="D190" s="144" t="s">
        <v>315</v>
      </c>
      <c r="E190" s="145" t="s">
        <v>2029</v>
      </c>
      <c r="F190" s="221" t="s">
        <v>2030</v>
      </c>
      <c r="G190" s="221"/>
      <c r="H190" s="221"/>
      <c r="I190" s="221"/>
      <c r="J190" s="146" t="s">
        <v>374</v>
      </c>
      <c r="K190" s="147">
        <v>3</v>
      </c>
      <c r="L190" s="222"/>
      <c r="M190" s="222"/>
      <c r="N190" s="222">
        <f t="shared" si="30"/>
        <v>0</v>
      </c>
      <c r="O190" s="220"/>
      <c r="P190" s="220"/>
      <c r="Q190" s="220"/>
      <c r="R190" s="139"/>
      <c r="T190" s="140" t="s">
        <v>5</v>
      </c>
      <c r="U190" s="38" t="s">
        <v>42</v>
      </c>
      <c r="V190" s="141">
        <v>0</v>
      </c>
      <c r="W190" s="141">
        <f t="shared" si="31"/>
        <v>0</v>
      </c>
      <c r="X190" s="141">
        <v>0</v>
      </c>
      <c r="Y190" s="141">
        <f t="shared" si="32"/>
        <v>0</v>
      </c>
      <c r="Z190" s="141">
        <v>0</v>
      </c>
      <c r="AA190" s="142">
        <f t="shared" si="33"/>
        <v>0</v>
      </c>
      <c r="AR190" s="19" t="s">
        <v>392</v>
      </c>
      <c r="AT190" s="19" t="s">
        <v>315</v>
      </c>
      <c r="AU190" s="19" t="s">
        <v>102</v>
      </c>
      <c r="AY190" s="19" t="s">
        <v>267</v>
      </c>
      <c r="BE190" s="143">
        <f t="shared" si="34"/>
        <v>0</v>
      </c>
      <c r="BF190" s="143">
        <f t="shared" si="35"/>
        <v>0</v>
      </c>
      <c r="BG190" s="143">
        <f t="shared" si="36"/>
        <v>0</v>
      </c>
      <c r="BH190" s="143">
        <f t="shared" si="37"/>
        <v>0</v>
      </c>
      <c r="BI190" s="143">
        <f t="shared" si="38"/>
        <v>0</v>
      </c>
      <c r="BJ190" s="19" t="s">
        <v>102</v>
      </c>
      <c r="BK190" s="143">
        <f t="shared" si="39"/>
        <v>0</v>
      </c>
      <c r="BL190" s="19" t="s">
        <v>331</v>
      </c>
      <c r="BM190" s="19" t="s">
        <v>749</v>
      </c>
    </row>
    <row r="191" spans="2:65" s="1" customFormat="1" ht="38.25" customHeight="1">
      <c r="B191" s="134"/>
      <c r="C191" s="144" t="s">
        <v>510</v>
      </c>
      <c r="D191" s="144" t="s">
        <v>315</v>
      </c>
      <c r="E191" s="145" t="s">
        <v>2031</v>
      </c>
      <c r="F191" s="221" t="s">
        <v>2032</v>
      </c>
      <c r="G191" s="221"/>
      <c r="H191" s="221"/>
      <c r="I191" s="221"/>
      <c r="J191" s="146" t="s">
        <v>374</v>
      </c>
      <c r="K191" s="147">
        <v>1</v>
      </c>
      <c r="L191" s="222"/>
      <c r="M191" s="222"/>
      <c r="N191" s="222">
        <f t="shared" si="30"/>
        <v>0</v>
      </c>
      <c r="O191" s="220"/>
      <c r="P191" s="220"/>
      <c r="Q191" s="220"/>
      <c r="R191" s="139"/>
      <c r="T191" s="140" t="s">
        <v>5</v>
      </c>
      <c r="U191" s="38" t="s">
        <v>42</v>
      </c>
      <c r="V191" s="141">
        <v>0</v>
      </c>
      <c r="W191" s="141">
        <f t="shared" si="31"/>
        <v>0</v>
      </c>
      <c r="X191" s="141">
        <v>0</v>
      </c>
      <c r="Y191" s="141">
        <f t="shared" si="32"/>
        <v>0</v>
      </c>
      <c r="Z191" s="141">
        <v>0</v>
      </c>
      <c r="AA191" s="142">
        <f t="shared" si="33"/>
        <v>0</v>
      </c>
      <c r="AR191" s="19" t="s">
        <v>392</v>
      </c>
      <c r="AT191" s="19" t="s">
        <v>315</v>
      </c>
      <c r="AU191" s="19" t="s">
        <v>102</v>
      </c>
      <c r="AY191" s="19" t="s">
        <v>267</v>
      </c>
      <c r="BE191" s="143">
        <f t="shared" si="34"/>
        <v>0</v>
      </c>
      <c r="BF191" s="143">
        <f t="shared" si="35"/>
        <v>0</v>
      </c>
      <c r="BG191" s="143">
        <f t="shared" si="36"/>
        <v>0</v>
      </c>
      <c r="BH191" s="143">
        <f t="shared" si="37"/>
        <v>0</v>
      </c>
      <c r="BI191" s="143">
        <f t="shared" si="38"/>
        <v>0</v>
      </c>
      <c r="BJ191" s="19" t="s">
        <v>102</v>
      </c>
      <c r="BK191" s="143">
        <f t="shared" si="39"/>
        <v>0</v>
      </c>
      <c r="BL191" s="19" t="s">
        <v>331</v>
      </c>
      <c r="BM191" s="19" t="s">
        <v>757</v>
      </c>
    </row>
    <row r="192" spans="2:65" s="1" customFormat="1" ht="25.5" customHeight="1">
      <c r="B192" s="134"/>
      <c r="C192" s="144" t="s">
        <v>514</v>
      </c>
      <c r="D192" s="144" t="s">
        <v>315</v>
      </c>
      <c r="E192" s="145" t="s">
        <v>2033</v>
      </c>
      <c r="F192" s="221" t="s">
        <v>2034</v>
      </c>
      <c r="G192" s="221"/>
      <c r="H192" s="221"/>
      <c r="I192" s="221"/>
      <c r="J192" s="146" t="s">
        <v>374</v>
      </c>
      <c r="K192" s="147">
        <v>3</v>
      </c>
      <c r="L192" s="222"/>
      <c r="M192" s="222"/>
      <c r="N192" s="222">
        <f t="shared" si="30"/>
        <v>0</v>
      </c>
      <c r="O192" s="220"/>
      <c r="P192" s="220"/>
      <c r="Q192" s="220"/>
      <c r="R192" s="139"/>
      <c r="T192" s="140" t="s">
        <v>5</v>
      </c>
      <c r="U192" s="38" t="s">
        <v>42</v>
      </c>
      <c r="V192" s="141">
        <v>0</v>
      </c>
      <c r="W192" s="141">
        <f t="shared" si="31"/>
        <v>0</v>
      </c>
      <c r="X192" s="141">
        <v>0</v>
      </c>
      <c r="Y192" s="141">
        <f t="shared" si="32"/>
        <v>0</v>
      </c>
      <c r="Z192" s="141">
        <v>0</v>
      </c>
      <c r="AA192" s="142">
        <f t="shared" si="33"/>
        <v>0</v>
      </c>
      <c r="AR192" s="19" t="s">
        <v>392</v>
      </c>
      <c r="AT192" s="19" t="s">
        <v>315</v>
      </c>
      <c r="AU192" s="19" t="s">
        <v>102</v>
      </c>
      <c r="AY192" s="19" t="s">
        <v>267</v>
      </c>
      <c r="BE192" s="143">
        <f t="shared" si="34"/>
        <v>0</v>
      </c>
      <c r="BF192" s="143">
        <f t="shared" si="35"/>
        <v>0</v>
      </c>
      <c r="BG192" s="143">
        <f t="shared" si="36"/>
        <v>0</v>
      </c>
      <c r="BH192" s="143">
        <f t="shared" si="37"/>
        <v>0</v>
      </c>
      <c r="BI192" s="143">
        <f t="shared" si="38"/>
        <v>0</v>
      </c>
      <c r="BJ192" s="19" t="s">
        <v>102</v>
      </c>
      <c r="BK192" s="143">
        <f t="shared" si="39"/>
        <v>0</v>
      </c>
      <c r="BL192" s="19" t="s">
        <v>331</v>
      </c>
      <c r="BM192" s="19" t="s">
        <v>766</v>
      </c>
    </row>
    <row r="193" spans="2:65" s="1" customFormat="1" ht="25.5" customHeight="1">
      <c r="B193" s="134"/>
      <c r="C193" s="144" t="s">
        <v>518</v>
      </c>
      <c r="D193" s="144" t="s">
        <v>315</v>
      </c>
      <c r="E193" s="145" t="s">
        <v>2035</v>
      </c>
      <c r="F193" s="221" t="s">
        <v>2036</v>
      </c>
      <c r="G193" s="221"/>
      <c r="H193" s="221"/>
      <c r="I193" s="221"/>
      <c r="J193" s="146" t="s">
        <v>374</v>
      </c>
      <c r="K193" s="147">
        <v>1</v>
      </c>
      <c r="L193" s="222"/>
      <c r="M193" s="222"/>
      <c r="N193" s="222">
        <f t="shared" si="30"/>
        <v>0</v>
      </c>
      <c r="O193" s="220"/>
      <c r="P193" s="220"/>
      <c r="Q193" s="220"/>
      <c r="R193" s="139"/>
      <c r="T193" s="140" t="s">
        <v>5</v>
      </c>
      <c r="U193" s="38" t="s">
        <v>42</v>
      </c>
      <c r="V193" s="141">
        <v>0</v>
      </c>
      <c r="W193" s="141">
        <f t="shared" si="31"/>
        <v>0</v>
      </c>
      <c r="X193" s="141">
        <v>0</v>
      </c>
      <c r="Y193" s="141">
        <f t="shared" si="32"/>
        <v>0</v>
      </c>
      <c r="Z193" s="141">
        <v>0</v>
      </c>
      <c r="AA193" s="142">
        <f t="shared" si="33"/>
        <v>0</v>
      </c>
      <c r="AR193" s="19" t="s">
        <v>392</v>
      </c>
      <c r="AT193" s="19" t="s">
        <v>315</v>
      </c>
      <c r="AU193" s="19" t="s">
        <v>102</v>
      </c>
      <c r="AY193" s="19" t="s">
        <v>267</v>
      </c>
      <c r="BE193" s="143">
        <f t="shared" si="34"/>
        <v>0</v>
      </c>
      <c r="BF193" s="143">
        <f t="shared" si="35"/>
        <v>0</v>
      </c>
      <c r="BG193" s="143">
        <f t="shared" si="36"/>
        <v>0</v>
      </c>
      <c r="BH193" s="143">
        <f t="shared" si="37"/>
        <v>0</v>
      </c>
      <c r="BI193" s="143">
        <f t="shared" si="38"/>
        <v>0</v>
      </c>
      <c r="BJ193" s="19" t="s">
        <v>102</v>
      </c>
      <c r="BK193" s="143">
        <f t="shared" si="39"/>
        <v>0</v>
      </c>
      <c r="BL193" s="19" t="s">
        <v>331</v>
      </c>
      <c r="BM193" s="19" t="s">
        <v>774</v>
      </c>
    </row>
    <row r="194" spans="2:65" s="1" customFormat="1" ht="25.5" customHeight="1">
      <c r="B194" s="134"/>
      <c r="C194" s="135" t="s">
        <v>522</v>
      </c>
      <c r="D194" s="135" t="s">
        <v>268</v>
      </c>
      <c r="E194" s="136" t="s">
        <v>2037</v>
      </c>
      <c r="F194" s="219" t="s">
        <v>2038</v>
      </c>
      <c r="G194" s="219"/>
      <c r="H194" s="219"/>
      <c r="I194" s="219"/>
      <c r="J194" s="137" t="s">
        <v>374</v>
      </c>
      <c r="K194" s="138">
        <v>3</v>
      </c>
      <c r="L194" s="220"/>
      <c r="M194" s="220"/>
      <c r="N194" s="220">
        <f t="shared" si="30"/>
        <v>0</v>
      </c>
      <c r="O194" s="220"/>
      <c r="P194" s="220"/>
      <c r="Q194" s="220"/>
      <c r="R194" s="139"/>
      <c r="T194" s="140" t="s">
        <v>5</v>
      </c>
      <c r="U194" s="38" t="s">
        <v>42</v>
      </c>
      <c r="V194" s="141">
        <v>0</v>
      </c>
      <c r="W194" s="141">
        <f t="shared" si="31"/>
        <v>0</v>
      </c>
      <c r="X194" s="141">
        <v>0</v>
      </c>
      <c r="Y194" s="141">
        <f t="shared" si="32"/>
        <v>0</v>
      </c>
      <c r="Z194" s="141">
        <v>0</v>
      </c>
      <c r="AA194" s="142">
        <f t="shared" si="33"/>
        <v>0</v>
      </c>
      <c r="AR194" s="19" t="s">
        <v>331</v>
      </c>
      <c r="AT194" s="19" t="s">
        <v>268</v>
      </c>
      <c r="AU194" s="19" t="s">
        <v>102</v>
      </c>
      <c r="AY194" s="19" t="s">
        <v>267</v>
      </c>
      <c r="BE194" s="143">
        <f t="shared" si="34"/>
        <v>0</v>
      </c>
      <c r="BF194" s="143">
        <f t="shared" si="35"/>
        <v>0</v>
      </c>
      <c r="BG194" s="143">
        <f t="shared" si="36"/>
        <v>0</v>
      </c>
      <c r="BH194" s="143">
        <f t="shared" si="37"/>
        <v>0</v>
      </c>
      <c r="BI194" s="143">
        <f t="shared" si="38"/>
        <v>0</v>
      </c>
      <c r="BJ194" s="19" t="s">
        <v>102</v>
      </c>
      <c r="BK194" s="143">
        <f t="shared" si="39"/>
        <v>0</v>
      </c>
      <c r="BL194" s="19" t="s">
        <v>331</v>
      </c>
      <c r="BM194" s="19" t="s">
        <v>782</v>
      </c>
    </row>
    <row r="195" spans="2:65" s="1" customFormat="1" ht="25.5" customHeight="1">
      <c r="B195" s="134"/>
      <c r="C195" s="135" t="s">
        <v>526</v>
      </c>
      <c r="D195" s="135" t="s">
        <v>268</v>
      </c>
      <c r="E195" s="136" t="s">
        <v>2039</v>
      </c>
      <c r="F195" s="219" t="s">
        <v>2040</v>
      </c>
      <c r="G195" s="219"/>
      <c r="H195" s="219"/>
      <c r="I195" s="219"/>
      <c r="J195" s="137" t="s">
        <v>374</v>
      </c>
      <c r="K195" s="138">
        <v>1</v>
      </c>
      <c r="L195" s="220"/>
      <c r="M195" s="220"/>
      <c r="N195" s="220">
        <f t="shared" si="30"/>
        <v>0</v>
      </c>
      <c r="O195" s="220"/>
      <c r="P195" s="220"/>
      <c r="Q195" s="220"/>
      <c r="R195" s="139"/>
      <c r="T195" s="140" t="s">
        <v>5</v>
      </c>
      <c r="U195" s="38" t="s">
        <v>42</v>
      </c>
      <c r="V195" s="141">
        <v>0</v>
      </c>
      <c r="W195" s="141">
        <f t="shared" si="31"/>
        <v>0</v>
      </c>
      <c r="X195" s="141">
        <v>0</v>
      </c>
      <c r="Y195" s="141">
        <f t="shared" si="32"/>
        <v>0</v>
      </c>
      <c r="Z195" s="141">
        <v>0</v>
      </c>
      <c r="AA195" s="142">
        <f t="shared" si="33"/>
        <v>0</v>
      </c>
      <c r="AR195" s="19" t="s">
        <v>331</v>
      </c>
      <c r="AT195" s="19" t="s">
        <v>268</v>
      </c>
      <c r="AU195" s="19" t="s">
        <v>102</v>
      </c>
      <c r="AY195" s="19" t="s">
        <v>267</v>
      </c>
      <c r="BE195" s="143">
        <f t="shared" si="34"/>
        <v>0</v>
      </c>
      <c r="BF195" s="143">
        <f t="shared" si="35"/>
        <v>0</v>
      </c>
      <c r="BG195" s="143">
        <f t="shared" si="36"/>
        <v>0</v>
      </c>
      <c r="BH195" s="143">
        <f t="shared" si="37"/>
        <v>0</v>
      </c>
      <c r="BI195" s="143">
        <f t="shared" si="38"/>
        <v>0</v>
      </c>
      <c r="BJ195" s="19" t="s">
        <v>102</v>
      </c>
      <c r="BK195" s="143">
        <f t="shared" si="39"/>
        <v>0</v>
      </c>
      <c r="BL195" s="19" t="s">
        <v>331</v>
      </c>
      <c r="BM195" s="19" t="s">
        <v>791</v>
      </c>
    </row>
    <row r="196" spans="2:65" s="1" customFormat="1" ht="16.5" customHeight="1">
      <c r="B196" s="134"/>
      <c r="C196" s="144" t="s">
        <v>530</v>
      </c>
      <c r="D196" s="144" t="s">
        <v>315</v>
      </c>
      <c r="E196" s="145" t="s">
        <v>2041</v>
      </c>
      <c r="F196" s="221" t="s">
        <v>2042</v>
      </c>
      <c r="G196" s="221"/>
      <c r="H196" s="221"/>
      <c r="I196" s="221"/>
      <c r="J196" s="146" t="s">
        <v>374</v>
      </c>
      <c r="K196" s="147">
        <v>1</v>
      </c>
      <c r="L196" s="222"/>
      <c r="M196" s="222"/>
      <c r="N196" s="222">
        <f t="shared" si="30"/>
        <v>0</v>
      </c>
      <c r="O196" s="220"/>
      <c r="P196" s="220"/>
      <c r="Q196" s="220"/>
      <c r="R196" s="139"/>
      <c r="T196" s="140" t="s">
        <v>5</v>
      </c>
      <c r="U196" s="38" t="s">
        <v>42</v>
      </c>
      <c r="V196" s="141">
        <v>0</v>
      </c>
      <c r="W196" s="141">
        <f t="shared" si="31"/>
        <v>0</v>
      </c>
      <c r="X196" s="141">
        <v>0</v>
      </c>
      <c r="Y196" s="141">
        <f t="shared" si="32"/>
        <v>0</v>
      </c>
      <c r="Z196" s="141">
        <v>0</v>
      </c>
      <c r="AA196" s="142">
        <f t="shared" si="33"/>
        <v>0</v>
      </c>
      <c r="AR196" s="19" t="s">
        <v>392</v>
      </c>
      <c r="AT196" s="19" t="s">
        <v>315</v>
      </c>
      <c r="AU196" s="19" t="s">
        <v>102</v>
      </c>
      <c r="AY196" s="19" t="s">
        <v>267</v>
      </c>
      <c r="BE196" s="143">
        <f t="shared" si="34"/>
        <v>0</v>
      </c>
      <c r="BF196" s="143">
        <f t="shared" si="35"/>
        <v>0</v>
      </c>
      <c r="BG196" s="143">
        <f t="shared" si="36"/>
        <v>0</v>
      </c>
      <c r="BH196" s="143">
        <f t="shared" si="37"/>
        <v>0</v>
      </c>
      <c r="BI196" s="143">
        <f t="shared" si="38"/>
        <v>0</v>
      </c>
      <c r="BJ196" s="19" t="s">
        <v>102</v>
      </c>
      <c r="BK196" s="143">
        <f t="shared" si="39"/>
        <v>0</v>
      </c>
      <c r="BL196" s="19" t="s">
        <v>331</v>
      </c>
      <c r="BM196" s="19" t="s">
        <v>799</v>
      </c>
    </row>
    <row r="197" spans="2:65" s="1" customFormat="1" ht="25.5" customHeight="1">
      <c r="B197" s="134"/>
      <c r="C197" s="135" t="s">
        <v>534</v>
      </c>
      <c r="D197" s="135" t="s">
        <v>268</v>
      </c>
      <c r="E197" s="136" t="s">
        <v>2043</v>
      </c>
      <c r="F197" s="219" t="s">
        <v>2044</v>
      </c>
      <c r="G197" s="219"/>
      <c r="H197" s="219"/>
      <c r="I197" s="219"/>
      <c r="J197" s="137" t="s">
        <v>374</v>
      </c>
      <c r="K197" s="138">
        <v>1</v>
      </c>
      <c r="L197" s="220"/>
      <c r="M197" s="220"/>
      <c r="N197" s="220">
        <f t="shared" si="30"/>
        <v>0</v>
      </c>
      <c r="O197" s="220"/>
      <c r="P197" s="220"/>
      <c r="Q197" s="220"/>
      <c r="R197" s="139"/>
      <c r="T197" s="140" t="s">
        <v>5</v>
      </c>
      <c r="U197" s="38" t="s">
        <v>42</v>
      </c>
      <c r="V197" s="141">
        <v>0</v>
      </c>
      <c r="W197" s="141">
        <f t="shared" si="31"/>
        <v>0</v>
      </c>
      <c r="X197" s="141">
        <v>0</v>
      </c>
      <c r="Y197" s="141">
        <f t="shared" si="32"/>
        <v>0</v>
      </c>
      <c r="Z197" s="141">
        <v>0</v>
      </c>
      <c r="AA197" s="142">
        <f t="shared" si="33"/>
        <v>0</v>
      </c>
      <c r="AR197" s="19" t="s">
        <v>331</v>
      </c>
      <c r="AT197" s="19" t="s">
        <v>268</v>
      </c>
      <c r="AU197" s="19" t="s">
        <v>102</v>
      </c>
      <c r="AY197" s="19" t="s">
        <v>267</v>
      </c>
      <c r="BE197" s="143">
        <f t="shared" si="34"/>
        <v>0</v>
      </c>
      <c r="BF197" s="143">
        <f t="shared" si="35"/>
        <v>0</v>
      </c>
      <c r="BG197" s="143">
        <f t="shared" si="36"/>
        <v>0</v>
      </c>
      <c r="BH197" s="143">
        <f t="shared" si="37"/>
        <v>0</v>
      </c>
      <c r="BI197" s="143">
        <f t="shared" si="38"/>
        <v>0</v>
      </c>
      <c r="BJ197" s="19" t="s">
        <v>102</v>
      </c>
      <c r="BK197" s="143">
        <f t="shared" si="39"/>
        <v>0</v>
      </c>
      <c r="BL197" s="19" t="s">
        <v>331</v>
      </c>
      <c r="BM197" s="19" t="s">
        <v>807</v>
      </c>
    </row>
    <row r="198" spans="2:65" s="1" customFormat="1" ht="16.5" customHeight="1">
      <c r="B198" s="134"/>
      <c r="C198" s="144" t="s">
        <v>538</v>
      </c>
      <c r="D198" s="144" t="s">
        <v>315</v>
      </c>
      <c r="E198" s="145" t="s">
        <v>2045</v>
      </c>
      <c r="F198" s="221" t="s">
        <v>2046</v>
      </c>
      <c r="G198" s="221"/>
      <c r="H198" s="221"/>
      <c r="I198" s="221"/>
      <c r="J198" s="146" t="s">
        <v>374</v>
      </c>
      <c r="K198" s="147">
        <v>1</v>
      </c>
      <c r="L198" s="222"/>
      <c r="M198" s="222"/>
      <c r="N198" s="222">
        <f t="shared" si="30"/>
        <v>0</v>
      </c>
      <c r="O198" s="220"/>
      <c r="P198" s="220"/>
      <c r="Q198" s="220"/>
      <c r="R198" s="139"/>
      <c r="T198" s="140" t="s">
        <v>5</v>
      </c>
      <c r="U198" s="38" t="s">
        <v>42</v>
      </c>
      <c r="V198" s="141">
        <v>0</v>
      </c>
      <c r="W198" s="141">
        <f t="shared" si="31"/>
        <v>0</v>
      </c>
      <c r="X198" s="141">
        <v>0</v>
      </c>
      <c r="Y198" s="141">
        <f t="shared" si="32"/>
        <v>0</v>
      </c>
      <c r="Z198" s="141">
        <v>0</v>
      </c>
      <c r="AA198" s="142">
        <f t="shared" si="33"/>
        <v>0</v>
      </c>
      <c r="AR198" s="19" t="s">
        <v>392</v>
      </c>
      <c r="AT198" s="19" t="s">
        <v>315</v>
      </c>
      <c r="AU198" s="19" t="s">
        <v>102</v>
      </c>
      <c r="AY198" s="19" t="s">
        <v>267</v>
      </c>
      <c r="BE198" s="143">
        <f t="shared" si="34"/>
        <v>0</v>
      </c>
      <c r="BF198" s="143">
        <f t="shared" si="35"/>
        <v>0</v>
      </c>
      <c r="BG198" s="143">
        <f t="shared" si="36"/>
        <v>0</v>
      </c>
      <c r="BH198" s="143">
        <f t="shared" si="37"/>
        <v>0</v>
      </c>
      <c r="BI198" s="143">
        <f t="shared" si="38"/>
        <v>0</v>
      </c>
      <c r="BJ198" s="19" t="s">
        <v>102</v>
      </c>
      <c r="BK198" s="143">
        <f t="shared" si="39"/>
        <v>0</v>
      </c>
      <c r="BL198" s="19" t="s">
        <v>331</v>
      </c>
      <c r="BM198" s="19" t="s">
        <v>815</v>
      </c>
    </row>
    <row r="199" spans="2:65" s="1" customFormat="1" ht="25.5" customHeight="1">
      <c r="B199" s="134"/>
      <c r="C199" s="135" t="s">
        <v>542</v>
      </c>
      <c r="D199" s="135" t="s">
        <v>268</v>
      </c>
      <c r="E199" s="136" t="s">
        <v>2047</v>
      </c>
      <c r="F199" s="219" t="s">
        <v>2048</v>
      </c>
      <c r="G199" s="219"/>
      <c r="H199" s="219"/>
      <c r="I199" s="219"/>
      <c r="J199" s="137" t="s">
        <v>322</v>
      </c>
      <c r="K199" s="138">
        <v>4</v>
      </c>
      <c r="L199" s="220"/>
      <c r="M199" s="220"/>
      <c r="N199" s="220">
        <f t="shared" si="30"/>
        <v>0</v>
      </c>
      <c r="O199" s="220"/>
      <c r="P199" s="220"/>
      <c r="Q199" s="220"/>
      <c r="R199" s="139"/>
      <c r="T199" s="140" t="s">
        <v>5</v>
      </c>
      <c r="U199" s="38" t="s">
        <v>42</v>
      </c>
      <c r="V199" s="141">
        <v>0</v>
      </c>
      <c r="W199" s="141">
        <f t="shared" si="31"/>
        <v>0</v>
      </c>
      <c r="X199" s="141">
        <v>0</v>
      </c>
      <c r="Y199" s="141">
        <f t="shared" si="32"/>
        <v>0</v>
      </c>
      <c r="Z199" s="141">
        <v>0</v>
      </c>
      <c r="AA199" s="142">
        <f t="shared" si="33"/>
        <v>0</v>
      </c>
      <c r="AR199" s="19" t="s">
        <v>331</v>
      </c>
      <c r="AT199" s="19" t="s">
        <v>268</v>
      </c>
      <c r="AU199" s="19" t="s">
        <v>102</v>
      </c>
      <c r="AY199" s="19" t="s">
        <v>267</v>
      </c>
      <c r="BE199" s="143">
        <f t="shared" si="34"/>
        <v>0</v>
      </c>
      <c r="BF199" s="143">
        <f t="shared" si="35"/>
        <v>0</v>
      </c>
      <c r="BG199" s="143">
        <f t="shared" si="36"/>
        <v>0</v>
      </c>
      <c r="BH199" s="143">
        <f t="shared" si="37"/>
        <v>0</v>
      </c>
      <c r="BI199" s="143">
        <f t="shared" si="38"/>
        <v>0</v>
      </c>
      <c r="BJ199" s="19" t="s">
        <v>102</v>
      </c>
      <c r="BK199" s="143">
        <f t="shared" si="39"/>
        <v>0</v>
      </c>
      <c r="BL199" s="19" t="s">
        <v>331</v>
      </c>
      <c r="BM199" s="19" t="s">
        <v>821</v>
      </c>
    </row>
    <row r="200" spans="2:65" s="1" customFormat="1" ht="38.25" customHeight="1">
      <c r="B200" s="134"/>
      <c r="C200" s="135" t="s">
        <v>546</v>
      </c>
      <c r="D200" s="135" t="s">
        <v>268</v>
      </c>
      <c r="E200" s="136" t="s">
        <v>2049</v>
      </c>
      <c r="F200" s="219" t="s">
        <v>2050</v>
      </c>
      <c r="G200" s="219"/>
      <c r="H200" s="219"/>
      <c r="I200" s="219"/>
      <c r="J200" s="137" t="s">
        <v>304</v>
      </c>
      <c r="K200" s="138">
        <v>0.34699999999999998</v>
      </c>
      <c r="L200" s="220"/>
      <c r="M200" s="220"/>
      <c r="N200" s="220">
        <f t="shared" si="30"/>
        <v>0</v>
      </c>
      <c r="O200" s="220"/>
      <c r="P200" s="220"/>
      <c r="Q200" s="220"/>
      <c r="R200" s="139"/>
      <c r="T200" s="140" t="s">
        <v>5</v>
      </c>
      <c r="U200" s="38" t="s">
        <v>42</v>
      </c>
      <c r="V200" s="141">
        <v>0</v>
      </c>
      <c r="W200" s="141">
        <f t="shared" si="31"/>
        <v>0</v>
      </c>
      <c r="X200" s="141">
        <v>0</v>
      </c>
      <c r="Y200" s="141">
        <f t="shared" si="32"/>
        <v>0</v>
      </c>
      <c r="Z200" s="141">
        <v>0</v>
      </c>
      <c r="AA200" s="142">
        <f t="shared" si="33"/>
        <v>0</v>
      </c>
      <c r="AR200" s="19" t="s">
        <v>331</v>
      </c>
      <c r="AT200" s="19" t="s">
        <v>268</v>
      </c>
      <c r="AU200" s="19" t="s">
        <v>102</v>
      </c>
      <c r="AY200" s="19" t="s">
        <v>267</v>
      </c>
      <c r="BE200" s="143">
        <f t="shared" si="34"/>
        <v>0</v>
      </c>
      <c r="BF200" s="143">
        <f t="shared" si="35"/>
        <v>0</v>
      </c>
      <c r="BG200" s="143">
        <f t="shared" si="36"/>
        <v>0</v>
      </c>
      <c r="BH200" s="143">
        <f t="shared" si="37"/>
        <v>0</v>
      </c>
      <c r="BI200" s="143">
        <f t="shared" si="38"/>
        <v>0</v>
      </c>
      <c r="BJ200" s="19" t="s">
        <v>102</v>
      </c>
      <c r="BK200" s="143">
        <f t="shared" si="39"/>
        <v>0</v>
      </c>
      <c r="BL200" s="19" t="s">
        <v>331</v>
      </c>
      <c r="BM200" s="19" t="s">
        <v>829</v>
      </c>
    </row>
    <row r="201" spans="2:65" s="1" customFormat="1" ht="25.5" customHeight="1">
      <c r="B201" s="134"/>
      <c r="C201" s="135" t="s">
        <v>550</v>
      </c>
      <c r="D201" s="135" t="s">
        <v>268</v>
      </c>
      <c r="E201" s="136" t="s">
        <v>2051</v>
      </c>
      <c r="F201" s="219" t="s">
        <v>2052</v>
      </c>
      <c r="G201" s="219"/>
      <c r="H201" s="219"/>
      <c r="I201" s="219"/>
      <c r="J201" s="137" t="s">
        <v>785</v>
      </c>
      <c r="K201" s="138">
        <v>35.42</v>
      </c>
      <c r="L201" s="220"/>
      <c r="M201" s="220"/>
      <c r="N201" s="220">
        <f t="shared" si="30"/>
        <v>0</v>
      </c>
      <c r="O201" s="220"/>
      <c r="P201" s="220"/>
      <c r="Q201" s="220"/>
      <c r="R201" s="139"/>
      <c r="T201" s="140" t="s">
        <v>5</v>
      </c>
      <c r="U201" s="38" t="s">
        <v>42</v>
      </c>
      <c r="V201" s="141">
        <v>0</v>
      </c>
      <c r="W201" s="141">
        <f t="shared" si="31"/>
        <v>0</v>
      </c>
      <c r="X201" s="141">
        <v>0</v>
      </c>
      <c r="Y201" s="141">
        <f t="shared" si="32"/>
        <v>0</v>
      </c>
      <c r="Z201" s="141">
        <v>0</v>
      </c>
      <c r="AA201" s="142">
        <f t="shared" si="33"/>
        <v>0</v>
      </c>
      <c r="AR201" s="19" t="s">
        <v>331</v>
      </c>
      <c r="AT201" s="19" t="s">
        <v>268</v>
      </c>
      <c r="AU201" s="19" t="s">
        <v>102</v>
      </c>
      <c r="AY201" s="19" t="s">
        <v>267</v>
      </c>
      <c r="BE201" s="143">
        <f t="shared" si="34"/>
        <v>0</v>
      </c>
      <c r="BF201" s="143">
        <f t="shared" si="35"/>
        <v>0</v>
      </c>
      <c r="BG201" s="143">
        <f t="shared" si="36"/>
        <v>0</v>
      </c>
      <c r="BH201" s="143">
        <f t="shared" si="37"/>
        <v>0</v>
      </c>
      <c r="BI201" s="143">
        <f t="shared" si="38"/>
        <v>0</v>
      </c>
      <c r="BJ201" s="19" t="s">
        <v>102</v>
      </c>
      <c r="BK201" s="143">
        <f t="shared" si="39"/>
        <v>0</v>
      </c>
      <c r="BL201" s="19" t="s">
        <v>331</v>
      </c>
      <c r="BM201" s="19" t="s">
        <v>837</v>
      </c>
    </row>
    <row r="202" spans="2:65" s="10" customFormat="1" ht="29.85" customHeight="1">
      <c r="B202" s="124"/>
      <c r="D202" s="133" t="s">
        <v>1918</v>
      </c>
      <c r="E202" s="133"/>
      <c r="F202" s="133"/>
      <c r="G202" s="133"/>
      <c r="H202" s="133"/>
      <c r="I202" s="133"/>
      <c r="J202" s="133"/>
      <c r="K202" s="133"/>
      <c r="L202" s="133"/>
      <c r="M202" s="133"/>
      <c r="N202" s="208">
        <f>BK202</f>
        <v>0</v>
      </c>
      <c r="O202" s="209"/>
      <c r="P202" s="209"/>
      <c r="Q202" s="209"/>
      <c r="R202" s="126"/>
      <c r="T202" s="127"/>
      <c r="W202" s="128">
        <f>SUM(W203:W231)</f>
        <v>0</v>
      </c>
      <c r="Y202" s="128">
        <f>SUM(Y203:Y231)</f>
        <v>0</v>
      </c>
      <c r="AA202" s="129">
        <f>SUM(AA203:AA231)</f>
        <v>0</v>
      </c>
      <c r="AR202" s="130" t="s">
        <v>102</v>
      </c>
      <c r="AT202" s="131" t="s">
        <v>74</v>
      </c>
      <c r="AU202" s="131" t="s">
        <v>83</v>
      </c>
      <c r="AY202" s="130" t="s">
        <v>267</v>
      </c>
      <c r="BK202" s="132">
        <f>SUM(BK203:BK231)</f>
        <v>0</v>
      </c>
    </row>
    <row r="203" spans="2:65" s="1" customFormat="1" ht="16.5" customHeight="1">
      <c r="B203" s="134"/>
      <c r="C203" s="144" t="s">
        <v>554</v>
      </c>
      <c r="D203" s="144" t="s">
        <v>315</v>
      </c>
      <c r="E203" s="145" t="s">
        <v>2053</v>
      </c>
      <c r="F203" s="221" t="s">
        <v>2054</v>
      </c>
      <c r="G203" s="221"/>
      <c r="H203" s="221"/>
      <c r="I203" s="221"/>
      <c r="J203" s="146" t="s">
        <v>322</v>
      </c>
      <c r="K203" s="147">
        <v>400</v>
      </c>
      <c r="L203" s="222"/>
      <c r="M203" s="222"/>
      <c r="N203" s="222">
        <f t="shared" ref="N203:N231" si="40">ROUND(L203*K203,2)</f>
        <v>0</v>
      </c>
      <c r="O203" s="220"/>
      <c r="P203" s="220"/>
      <c r="Q203" s="220"/>
      <c r="R203" s="139"/>
      <c r="T203" s="140" t="s">
        <v>5</v>
      </c>
      <c r="U203" s="38" t="s">
        <v>42</v>
      </c>
      <c r="V203" s="141">
        <v>0</v>
      </c>
      <c r="W203" s="141">
        <f t="shared" ref="W203:W231" si="41">V203*K203</f>
        <v>0</v>
      </c>
      <c r="X203" s="141">
        <v>0</v>
      </c>
      <c r="Y203" s="141">
        <f t="shared" ref="Y203:Y231" si="42">X203*K203</f>
        <v>0</v>
      </c>
      <c r="Z203" s="141">
        <v>0</v>
      </c>
      <c r="AA203" s="142">
        <f t="shared" ref="AA203:AA231" si="43">Z203*K203</f>
        <v>0</v>
      </c>
      <c r="AR203" s="19" t="s">
        <v>392</v>
      </c>
      <c r="AT203" s="19" t="s">
        <v>315</v>
      </c>
      <c r="AU203" s="19" t="s">
        <v>102</v>
      </c>
      <c r="AY203" s="19" t="s">
        <v>267</v>
      </c>
      <c r="BE203" s="143">
        <f t="shared" ref="BE203:BE231" si="44">IF(U203="základná",N203,0)</f>
        <v>0</v>
      </c>
      <c r="BF203" s="143">
        <f t="shared" ref="BF203:BF231" si="45">IF(U203="znížená",N203,0)</f>
        <v>0</v>
      </c>
      <c r="BG203" s="143">
        <f t="shared" ref="BG203:BG231" si="46">IF(U203="zákl. prenesená",N203,0)</f>
        <v>0</v>
      </c>
      <c r="BH203" s="143">
        <f t="shared" ref="BH203:BH231" si="47">IF(U203="zníž. prenesená",N203,0)</f>
        <v>0</v>
      </c>
      <c r="BI203" s="143">
        <f t="shared" ref="BI203:BI231" si="48">IF(U203="nulová",N203,0)</f>
        <v>0</v>
      </c>
      <c r="BJ203" s="19" t="s">
        <v>102</v>
      </c>
      <c r="BK203" s="143">
        <f t="shared" ref="BK203:BK231" si="49">ROUND(L203*K203,2)</f>
        <v>0</v>
      </c>
      <c r="BL203" s="19" t="s">
        <v>331</v>
      </c>
      <c r="BM203" s="19" t="s">
        <v>845</v>
      </c>
    </row>
    <row r="204" spans="2:65" s="1" customFormat="1" ht="16.5" customHeight="1">
      <c r="B204" s="134"/>
      <c r="C204" s="144" t="s">
        <v>558</v>
      </c>
      <c r="D204" s="144" t="s">
        <v>315</v>
      </c>
      <c r="E204" s="145" t="s">
        <v>2055</v>
      </c>
      <c r="F204" s="221" t="s">
        <v>2056</v>
      </c>
      <c r="G204" s="221"/>
      <c r="H204" s="221"/>
      <c r="I204" s="221"/>
      <c r="J204" s="146" t="s">
        <v>322</v>
      </c>
      <c r="K204" s="147">
        <v>100</v>
      </c>
      <c r="L204" s="222"/>
      <c r="M204" s="222"/>
      <c r="N204" s="222">
        <f t="shared" si="40"/>
        <v>0</v>
      </c>
      <c r="O204" s="220"/>
      <c r="P204" s="220"/>
      <c r="Q204" s="220"/>
      <c r="R204" s="139"/>
      <c r="T204" s="140" t="s">
        <v>5</v>
      </c>
      <c r="U204" s="38" t="s">
        <v>42</v>
      </c>
      <c r="V204" s="141">
        <v>0</v>
      </c>
      <c r="W204" s="141">
        <f t="shared" si="41"/>
        <v>0</v>
      </c>
      <c r="X204" s="141">
        <v>0</v>
      </c>
      <c r="Y204" s="141">
        <f t="shared" si="42"/>
        <v>0</v>
      </c>
      <c r="Z204" s="141">
        <v>0</v>
      </c>
      <c r="AA204" s="142">
        <f t="shared" si="43"/>
        <v>0</v>
      </c>
      <c r="AR204" s="19" t="s">
        <v>392</v>
      </c>
      <c r="AT204" s="19" t="s">
        <v>315</v>
      </c>
      <c r="AU204" s="19" t="s">
        <v>102</v>
      </c>
      <c r="AY204" s="19" t="s">
        <v>267</v>
      </c>
      <c r="BE204" s="143">
        <f t="shared" si="44"/>
        <v>0</v>
      </c>
      <c r="BF204" s="143">
        <f t="shared" si="45"/>
        <v>0</v>
      </c>
      <c r="BG204" s="143">
        <f t="shared" si="46"/>
        <v>0</v>
      </c>
      <c r="BH204" s="143">
        <f t="shared" si="47"/>
        <v>0</v>
      </c>
      <c r="BI204" s="143">
        <f t="shared" si="48"/>
        <v>0</v>
      </c>
      <c r="BJ204" s="19" t="s">
        <v>102</v>
      </c>
      <c r="BK204" s="143">
        <f t="shared" si="49"/>
        <v>0</v>
      </c>
      <c r="BL204" s="19" t="s">
        <v>331</v>
      </c>
      <c r="BM204" s="19" t="s">
        <v>853</v>
      </c>
    </row>
    <row r="205" spans="2:65" s="1" customFormat="1" ht="16.5" customHeight="1">
      <c r="B205" s="134"/>
      <c r="C205" s="144" t="s">
        <v>562</v>
      </c>
      <c r="D205" s="144" t="s">
        <v>315</v>
      </c>
      <c r="E205" s="145" t="s">
        <v>2057</v>
      </c>
      <c r="F205" s="221" t="s">
        <v>2058</v>
      </c>
      <c r="G205" s="221"/>
      <c r="H205" s="221"/>
      <c r="I205" s="221"/>
      <c r="J205" s="146" t="s">
        <v>322</v>
      </c>
      <c r="K205" s="147">
        <v>70</v>
      </c>
      <c r="L205" s="222"/>
      <c r="M205" s="222"/>
      <c r="N205" s="222">
        <f t="shared" si="40"/>
        <v>0</v>
      </c>
      <c r="O205" s="220"/>
      <c r="P205" s="220"/>
      <c r="Q205" s="220"/>
      <c r="R205" s="139"/>
      <c r="T205" s="140" t="s">
        <v>5</v>
      </c>
      <c r="U205" s="38" t="s">
        <v>42</v>
      </c>
      <c r="V205" s="141">
        <v>0</v>
      </c>
      <c r="W205" s="141">
        <f t="shared" si="41"/>
        <v>0</v>
      </c>
      <c r="X205" s="141">
        <v>0</v>
      </c>
      <c r="Y205" s="141">
        <f t="shared" si="42"/>
        <v>0</v>
      </c>
      <c r="Z205" s="141">
        <v>0</v>
      </c>
      <c r="AA205" s="142">
        <f t="shared" si="43"/>
        <v>0</v>
      </c>
      <c r="AR205" s="19" t="s">
        <v>392</v>
      </c>
      <c r="AT205" s="19" t="s">
        <v>315</v>
      </c>
      <c r="AU205" s="19" t="s">
        <v>102</v>
      </c>
      <c r="AY205" s="19" t="s">
        <v>267</v>
      </c>
      <c r="BE205" s="143">
        <f t="shared" si="44"/>
        <v>0</v>
      </c>
      <c r="BF205" s="143">
        <f t="shared" si="45"/>
        <v>0</v>
      </c>
      <c r="BG205" s="143">
        <f t="shared" si="46"/>
        <v>0</v>
      </c>
      <c r="BH205" s="143">
        <f t="shared" si="47"/>
        <v>0</v>
      </c>
      <c r="BI205" s="143">
        <f t="shared" si="48"/>
        <v>0</v>
      </c>
      <c r="BJ205" s="19" t="s">
        <v>102</v>
      </c>
      <c r="BK205" s="143">
        <f t="shared" si="49"/>
        <v>0</v>
      </c>
      <c r="BL205" s="19" t="s">
        <v>331</v>
      </c>
      <c r="BM205" s="19" t="s">
        <v>861</v>
      </c>
    </row>
    <row r="206" spans="2:65" s="1" customFormat="1" ht="16.5" customHeight="1">
      <c r="B206" s="134"/>
      <c r="C206" s="144" t="s">
        <v>566</v>
      </c>
      <c r="D206" s="144" t="s">
        <v>315</v>
      </c>
      <c r="E206" s="145" t="s">
        <v>1941</v>
      </c>
      <c r="F206" s="221" t="s">
        <v>1942</v>
      </c>
      <c r="G206" s="221"/>
      <c r="H206" s="221"/>
      <c r="I206" s="221"/>
      <c r="J206" s="146" t="s">
        <v>322</v>
      </c>
      <c r="K206" s="147">
        <v>70</v>
      </c>
      <c r="L206" s="222"/>
      <c r="M206" s="222"/>
      <c r="N206" s="222">
        <f t="shared" si="40"/>
        <v>0</v>
      </c>
      <c r="O206" s="220"/>
      <c r="P206" s="220"/>
      <c r="Q206" s="220"/>
      <c r="R206" s="139"/>
      <c r="T206" s="140" t="s">
        <v>5</v>
      </c>
      <c r="U206" s="38" t="s">
        <v>42</v>
      </c>
      <c r="V206" s="141">
        <v>0</v>
      </c>
      <c r="W206" s="141">
        <f t="shared" si="41"/>
        <v>0</v>
      </c>
      <c r="X206" s="141">
        <v>0</v>
      </c>
      <c r="Y206" s="141">
        <f t="shared" si="42"/>
        <v>0</v>
      </c>
      <c r="Z206" s="141">
        <v>0</v>
      </c>
      <c r="AA206" s="142">
        <f t="shared" si="43"/>
        <v>0</v>
      </c>
      <c r="AR206" s="19" t="s">
        <v>392</v>
      </c>
      <c r="AT206" s="19" t="s">
        <v>315</v>
      </c>
      <c r="AU206" s="19" t="s">
        <v>102</v>
      </c>
      <c r="AY206" s="19" t="s">
        <v>267</v>
      </c>
      <c r="BE206" s="143">
        <f t="shared" si="44"/>
        <v>0</v>
      </c>
      <c r="BF206" s="143">
        <f t="shared" si="45"/>
        <v>0</v>
      </c>
      <c r="BG206" s="143">
        <f t="shared" si="46"/>
        <v>0</v>
      </c>
      <c r="BH206" s="143">
        <f t="shared" si="47"/>
        <v>0</v>
      </c>
      <c r="BI206" s="143">
        <f t="shared" si="48"/>
        <v>0</v>
      </c>
      <c r="BJ206" s="19" t="s">
        <v>102</v>
      </c>
      <c r="BK206" s="143">
        <f t="shared" si="49"/>
        <v>0</v>
      </c>
      <c r="BL206" s="19" t="s">
        <v>331</v>
      </c>
      <c r="BM206" s="19" t="s">
        <v>869</v>
      </c>
    </row>
    <row r="207" spans="2:65" s="1" customFormat="1" ht="25.5" customHeight="1">
      <c r="B207" s="134"/>
      <c r="C207" s="144" t="s">
        <v>570</v>
      </c>
      <c r="D207" s="144" t="s">
        <v>315</v>
      </c>
      <c r="E207" s="145" t="s">
        <v>2059</v>
      </c>
      <c r="F207" s="221" t="s">
        <v>2060</v>
      </c>
      <c r="G207" s="221"/>
      <c r="H207" s="221"/>
      <c r="I207" s="221"/>
      <c r="J207" s="146" t="s">
        <v>322</v>
      </c>
      <c r="K207" s="147">
        <v>20</v>
      </c>
      <c r="L207" s="222"/>
      <c r="M207" s="222"/>
      <c r="N207" s="222">
        <f t="shared" si="40"/>
        <v>0</v>
      </c>
      <c r="O207" s="220"/>
      <c r="P207" s="220"/>
      <c r="Q207" s="220"/>
      <c r="R207" s="139"/>
      <c r="T207" s="140" t="s">
        <v>5</v>
      </c>
      <c r="U207" s="38" t="s">
        <v>42</v>
      </c>
      <c r="V207" s="141">
        <v>0</v>
      </c>
      <c r="W207" s="141">
        <f t="shared" si="41"/>
        <v>0</v>
      </c>
      <c r="X207" s="141">
        <v>0</v>
      </c>
      <c r="Y207" s="141">
        <f t="shared" si="42"/>
        <v>0</v>
      </c>
      <c r="Z207" s="141">
        <v>0</v>
      </c>
      <c r="AA207" s="142">
        <f t="shared" si="43"/>
        <v>0</v>
      </c>
      <c r="AR207" s="19" t="s">
        <v>392</v>
      </c>
      <c r="AT207" s="19" t="s">
        <v>315</v>
      </c>
      <c r="AU207" s="19" t="s">
        <v>102</v>
      </c>
      <c r="AY207" s="19" t="s">
        <v>267</v>
      </c>
      <c r="BE207" s="143">
        <f t="shared" si="44"/>
        <v>0</v>
      </c>
      <c r="BF207" s="143">
        <f t="shared" si="45"/>
        <v>0</v>
      </c>
      <c r="BG207" s="143">
        <f t="shared" si="46"/>
        <v>0</v>
      </c>
      <c r="BH207" s="143">
        <f t="shared" si="47"/>
        <v>0</v>
      </c>
      <c r="BI207" s="143">
        <f t="shared" si="48"/>
        <v>0</v>
      </c>
      <c r="BJ207" s="19" t="s">
        <v>102</v>
      </c>
      <c r="BK207" s="143">
        <f t="shared" si="49"/>
        <v>0</v>
      </c>
      <c r="BL207" s="19" t="s">
        <v>331</v>
      </c>
      <c r="BM207" s="19" t="s">
        <v>877</v>
      </c>
    </row>
    <row r="208" spans="2:65" s="1" customFormat="1" ht="16.5" customHeight="1">
      <c r="B208" s="134"/>
      <c r="C208" s="144" t="s">
        <v>574</v>
      </c>
      <c r="D208" s="144" t="s">
        <v>315</v>
      </c>
      <c r="E208" s="145" t="s">
        <v>1943</v>
      </c>
      <c r="F208" s="221" t="s">
        <v>1944</v>
      </c>
      <c r="G208" s="221"/>
      <c r="H208" s="221"/>
      <c r="I208" s="221"/>
      <c r="J208" s="146" t="s">
        <v>322</v>
      </c>
      <c r="K208" s="147">
        <v>20</v>
      </c>
      <c r="L208" s="222"/>
      <c r="M208" s="222"/>
      <c r="N208" s="222">
        <f t="shared" si="40"/>
        <v>0</v>
      </c>
      <c r="O208" s="220"/>
      <c r="P208" s="220"/>
      <c r="Q208" s="220"/>
      <c r="R208" s="139"/>
      <c r="T208" s="140" t="s">
        <v>5</v>
      </c>
      <c r="U208" s="38" t="s">
        <v>42</v>
      </c>
      <c r="V208" s="141">
        <v>0</v>
      </c>
      <c r="W208" s="141">
        <f t="shared" si="41"/>
        <v>0</v>
      </c>
      <c r="X208" s="141">
        <v>0</v>
      </c>
      <c r="Y208" s="141">
        <f t="shared" si="42"/>
        <v>0</v>
      </c>
      <c r="Z208" s="141">
        <v>0</v>
      </c>
      <c r="AA208" s="142">
        <f t="shared" si="43"/>
        <v>0</v>
      </c>
      <c r="AR208" s="19" t="s">
        <v>392</v>
      </c>
      <c r="AT208" s="19" t="s">
        <v>315</v>
      </c>
      <c r="AU208" s="19" t="s">
        <v>102</v>
      </c>
      <c r="AY208" s="19" t="s">
        <v>267</v>
      </c>
      <c r="BE208" s="143">
        <f t="shared" si="44"/>
        <v>0</v>
      </c>
      <c r="BF208" s="143">
        <f t="shared" si="45"/>
        <v>0</v>
      </c>
      <c r="BG208" s="143">
        <f t="shared" si="46"/>
        <v>0</v>
      </c>
      <c r="BH208" s="143">
        <f t="shared" si="47"/>
        <v>0</v>
      </c>
      <c r="BI208" s="143">
        <f t="shared" si="48"/>
        <v>0</v>
      </c>
      <c r="BJ208" s="19" t="s">
        <v>102</v>
      </c>
      <c r="BK208" s="143">
        <f t="shared" si="49"/>
        <v>0</v>
      </c>
      <c r="BL208" s="19" t="s">
        <v>331</v>
      </c>
      <c r="BM208" s="19" t="s">
        <v>885</v>
      </c>
    </row>
    <row r="209" spans="2:65" s="1" customFormat="1" ht="16.5" customHeight="1">
      <c r="B209" s="134"/>
      <c r="C209" s="144" t="s">
        <v>578</v>
      </c>
      <c r="D209" s="144" t="s">
        <v>315</v>
      </c>
      <c r="E209" s="145" t="s">
        <v>2061</v>
      </c>
      <c r="F209" s="221" t="s">
        <v>2062</v>
      </c>
      <c r="G209" s="221"/>
      <c r="H209" s="221"/>
      <c r="I209" s="221"/>
      <c r="J209" s="146" t="s">
        <v>374</v>
      </c>
      <c r="K209" s="147">
        <v>200</v>
      </c>
      <c r="L209" s="222"/>
      <c r="M209" s="222"/>
      <c r="N209" s="222">
        <f t="shared" si="40"/>
        <v>0</v>
      </c>
      <c r="O209" s="220"/>
      <c r="P209" s="220"/>
      <c r="Q209" s="220"/>
      <c r="R209" s="139"/>
      <c r="T209" s="140" t="s">
        <v>5</v>
      </c>
      <c r="U209" s="38" t="s">
        <v>42</v>
      </c>
      <c r="V209" s="141">
        <v>0</v>
      </c>
      <c r="W209" s="141">
        <f t="shared" si="41"/>
        <v>0</v>
      </c>
      <c r="X209" s="141">
        <v>0</v>
      </c>
      <c r="Y209" s="141">
        <f t="shared" si="42"/>
        <v>0</v>
      </c>
      <c r="Z209" s="141">
        <v>0</v>
      </c>
      <c r="AA209" s="142">
        <f t="shared" si="43"/>
        <v>0</v>
      </c>
      <c r="AR209" s="19" t="s">
        <v>392</v>
      </c>
      <c r="AT209" s="19" t="s">
        <v>315</v>
      </c>
      <c r="AU209" s="19" t="s">
        <v>102</v>
      </c>
      <c r="AY209" s="19" t="s">
        <v>267</v>
      </c>
      <c r="BE209" s="143">
        <f t="shared" si="44"/>
        <v>0</v>
      </c>
      <c r="BF209" s="143">
        <f t="shared" si="45"/>
        <v>0</v>
      </c>
      <c r="BG209" s="143">
        <f t="shared" si="46"/>
        <v>0</v>
      </c>
      <c r="BH209" s="143">
        <f t="shared" si="47"/>
        <v>0</v>
      </c>
      <c r="BI209" s="143">
        <f t="shared" si="48"/>
        <v>0</v>
      </c>
      <c r="BJ209" s="19" t="s">
        <v>102</v>
      </c>
      <c r="BK209" s="143">
        <f t="shared" si="49"/>
        <v>0</v>
      </c>
      <c r="BL209" s="19" t="s">
        <v>331</v>
      </c>
      <c r="BM209" s="19" t="s">
        <v>893</v>
      </c>
    </row>
    <row r="210" spans="2:65" s="1" customFormat="1" ht="25.5" customHeight="1">
      <c r="B210" s="134"/>
      <c r="C210" s="135" t="s">
        <v>582</v>
      </c>
      <c r="D210" s="135" t="s">
        <v>268</v>
      </c>
      <c r="E210" s="136" t="s">
        <v>2063</v>
      </c>
      <c r="F210" s="219" t="s">
        <v>2064</v>
      </c>
      <c r="G210" s="219"/>
      <c r="H210" s="219"/>
      <c r="I210" s="219"/>
      <c r="J210" s="137" t="s">
        <v>322</v>
      </c>
      <c r="K210" s="138">
        <v>400</v>
      </c>
      <c r="L210" s="220"/>
      <c r="M210" s="220"/>
      <c r="N210" s="220">
        <f t="shared" si="40"/>
        <v>0</v>
      </c>
      <c r="O210" s="220"/>
      <c r="P210" s="220"/>
      <c r="Q210" s="220"/>
      <c r="R210" s="139"/>
      <c r="T210" s="140" t="s">
        <v>5</v>
      </c>
      <c r="U210" s="38" t="s">
        <v>42</v>
      </c>
      <c r="V210" s="141">
        <v>0</v>
      </c>
      <c r="W210" s="141">
        <f t="shared" si="41"/>
        <v>0</v>
      </c>
      <c r="X210" s="141">
        <v>0</v>
      </c>
      <c r="Y210" s="141">
        <f t="shared" si="42"/>
        <v>0</v>
      </c>
      <c r="Z210" s="141">
        <v>0</v>
      </c>
      <c r="AA210" s="142">
        <f t="shared" si="43"/>
        <v>0</v>
      </c>
      <c r="AR210" s="19" t="s">
        <v>331</v>
      </c>
      <c r="AT210" s="19" t="s">
        <v>268</v>
      </c>
      <c r="AU210" s="19" t="s">
        <v>102</v>
      </c>
      <c r="AY210" s="19" t="s">
        <v>267</v>
      </c>
      <c r="BE210" s="143">
        <f t="shared" si="44"/>
        <v>0</v>
      </c>
      <c r="BF210" s="143">
        <f t="shared" si="45"/>
        <v>0</v>
      </c>
      <c r="BG210" s="143">
        <f t="shared" si="46"/>
        <v>0</v>
      </c>
      <c r="BH210" s="143">
        <f t="shared" si="47"/>
        <v>0</v>
      </c>
      <c r="BI210" s="143">
        <f t="shared" si="48"/>
        <v>0</v>
      </c>
      <c r="BJ210" s="19" t="s">
        <v>102</v>
      </c>
      <c r="BK210" s="143">
        <f t="shared" si="49"/>
        <v>0</v>
      </c>
      <c r="BL210" s="19" t="s">
        <v>331</v>
      </c>
      <c r="BM210" s="19" t="s">
        <v>901</v>
      </c>
    </row>
    <row r="211" spans="2:65" s="1" customFormat="1" ht="25.5" customHeight="1">
      <c r="B211" s="134"/>
      <c r="C211" s="135" t="s">
        <v>586</v>
      </c>
      <c r="D211" s="135" t="s">
        <v>268</v>
      </c>
      <c r="E211" s="136" t="s">
        <v>2065</v>
      </c>
      <c r="F211" s="219" t="s">
        <v>2066</v>
      </c>
      <c r="G211" s="219"/>
      <c r="H211" s="219"/>
      <c r="I211" s="219"/>
      <c r="J211" s="137" t="s">
        <v>322</v>
      </c>
      <c r="K211" s="138">
        <v>100</v>
      </c>
      <c r="L211" s="220"/>
      <c r="M211" s="220"/>
      <c r="N211" s="220">
        <f t="shared" si="40"/>
        <v>0</v>
      </c>
      <c r="O211" s="220"/>
      <c r="P211" s="220"/>
      <c r="Q211" s="220"/>
      <c r="R211" s="139"/>
      <c r="T211" s="140" t="s">
        <v>5</v>
      </c>
      <c r="U211" s="38" t="s">
        <v>42</v>
      </c>
      <c r="V211" s="141">
        <v>0</v>
      </c>
      <c r="W211" s="141">
        <f t="shared" si="41"/>
        <v>0</v>
      </c>
      <c r="X211" s="141">
        <v>0</v>
      </c>
      <c r="Y211" s="141">
        <f t="shared" si="42"/>
        <v>0</v>
      </c>
      <c r="Z211" s="141">
        <v>0</v>
      </c>
      <c r="AA211" s="142">
        <f t="shared" si="43"/>
        <v>0</v>
      </c>
      <c r="AR211" s="19" t="s">
        <v>331</v>
      </c>
      <c r="AT211" s="19" t="s">
        <v>268</v>
      </c>
      <c r="AU211" s="19" t="s">
        <v>102</v>
      </c>
      <c r="AY211" s="19" t="s">
        <v>267</v>
      </c>
      <c r="BE211" s="143">
        <f t="shared" si="44"/>
        <v>0</v>
      </c>
      <c r="BF211" s="143">
        <f t="shared" si="45"/>
        <v>0</v>
      </c>
      <c r="BG211" s="143">
        <f t="shared" si="46"/>
        <v>0</v>
      </c>
      <c r="BH211" s="143">
        <f t="shared" si="47"/>
        <v>0</v>
      </c>
      <c r="BI211" s="143">
        <f t="shared" si="48"/>
        <v>0</v>
      </c>
      <c r="BJ211" s="19" t="s">
        <v>102</v>
      </c>
      <c r="BK211" s="143">
        <f t="shared" si="49"/>
        <v>0</v>
      </c>
      <c r="BL211" s="19" t="s">
        <v>331</v>
      </c>
      <c r="BM211" s="19" t="s">
        <v>909</v>
      </c>
    </row>
    <row r="212" spans="2:65" s="1" customFormat="1" ht="25.5" customHeight="1">
      <c r="B212" s="134"/>
      <c r="C212" s="135" t="s">
        <v>590</v>
      </c>
      <c r="D212" s="135" t="s">
        <v>268</v>
      </c>
      <c r="E212" s="136" t="s">
        <v>2067</v>
      </c>
      <c r="F212" s="219" t="s">
        <v>2068</v>
      </c>
      <c r="G212" s="219"/>
      <c r="H212" s="219"/>
      <c r="I212" s="219"/>
      <c r="J212" s="137" t="s">
        <v>322</v>
      </c>
      <c r="K212" s="138">
        <v>70</v>
      </c>
      <c r="L212" s="220"/>
      <c r="M212" s="220"/>
      <c r="N212" s="220">
        <f t="shared" si="40"/>
        <v>0</v>
      </c>
      <c r="O212" s="220"/>
      <c r="P212" s="220"/>
      <c r="Q212" s="220"/>
      <c r="R212" s="139"/>
      <c r="T212" s="140" t="s">
        <v>5</v>
      </c>
      <c r="U212" s="38" t="s">
        <v>42</v>
      </c>
      <c r="V212" s="141">
        <v>0</v>
      </c>
      <c r="W212" s="141">
        <f t="shared" si="41"/>
        <v>0</v>
      </c>
      <c r="X212" s="141">
        <v>0</v>
      </c>
      <c r="Y212" s="141">
        <f t="shared" si="42"/>
        <v>0</v>
      </c>
      <c r="Z212" s="141">
        <v>0</v>
      </c>
      <c r="AA212" s="142">
        <f t="shared" si="43"/>
        <v>0</v>
      </c>
      <c r="AR212" s="19" t="s">
        <v>331</v>
      </c>
      <c r="AT212" s="19" t="s">
        <v>268</v>
      </c>
      <c r="AU212" s="19" t="s">
        <v>102</v>
      </c>
      <c r="AY212" s="19" t="s">
        <v>267</v>
      </c>
      <c r="BE212" s="143">
        <f t="shared" si="44"/>
        <v>0</v>
      </c>
      <c r="BF212" s="143">
        <f t="shared" si="45"/>
        <v>0</v>
      </c>
      <c r="BG212" s="143">
        <f t="shared" si="46"/>
        <v>0</v>
      </c>
      <c r="BH212" s="143">
        <f t="shared" si="47"/>
        <v>0</v>
      </c>
      <c r="BI212" s="143">
        <f t="shared" si="48"/>
        <v>0</v>
      </c>
      <c r="BJ212" s="19" t="s">
        <v>102</v>
      </c>
      <c r="BK212" s="143">
        <f t="shared" si="49"/>
        <v>0</v>
      </c>
      <c r="BL212" s="19" t="s">
        <v>331</v>
      </c>
      <c r="BM212" s="19" t="s">
        <v>917</v>
      </c>
    </row>
    <row r="213" spans="2:65" s="1" customFormat="1" ht="25.5" customHeight="1">
      <c r="B213" s="134"/>
      <c r="C213" s="135" t="s">
        <v>594</v>
      </c>
      <c r="D213" s="135" t="s">
        <v>268</v>
      </c>
      <c r="E213" s="136" t="s">
        <v>1947</v>
      </c>
      <c r="F213" s="219" t="s">
        <v>1948</v>
      </c>
      <c r="G213" s="219"/>
      <c r="H213" s="219"/>
      <c r="I213" s="219"/>
      <c r="J213" s="137" t="s">
        <v>322</v>
      </c>
      <c r="K213" s="138">
        <v>70</v>
      </c>
      <c r="L213" s="220"/>
      <c r="M213" s="220"/>
      <c r="N213" s="220">
        <f t="shared" si="40"/>
        <v>0</v>
      </c>
      <c r="O213" s="220"/>
      <c r="P213" s="220"/>
      <c r="Q213" s="220"/>
      <c r="R213" s="139"/>
      <c r="T213" s="140" t="s">
        <v>5</v>
      </c>
      <c r="U213" s="38" t="s">
        <v>42</v>
      </c>
      <c r="V213" s="141">
        <v>0</v>
      </c>
      <c r="W213" s="141">
        <f t="shared" si="41"/>
        <v>0</v>
      </c>
      <c r="X213" s="141">
        <v>0</v>
      </c>
      <c r="Y213" s="141">
        <f t="shared" si="42"/>
        <v>0</v>
      </c>
      <c r="Z213" s="141">
        <v>0</v>
      </c>
      <c r="AA213" s="142">
        <f t="shared" si="43"/>
        <v>0</v>
      </c>
      <c r="AR213" s="19" t="s">
        <v>331</v>
      </c>
      <c r="AT213" s="19" t="s">
        <v>268</v>
      </c>
      <c r="AU213" s="19" t="s">
        <v>102</v>
      </c>
      <c r="AY213" s="19" t="s">
        <v>267</v>
      </c>
      <c r="BE213" s="143">
        <f t="shared" si="44"/>
        <v>0</v>
      </c>
      <c r="BF213" s="143">
        <f t="shared" si="45"/>
        <v>0</v>
      </c>
      <c r="BG213" s="143">
        <f t="shared" si="46"/>
        <v>0</v>
      </c>
      <c r="BH213" s="143">
        <f t="shared" si="47"/>
        <v>0</v>
      </c>
      <c r="BI213" s="143">
        <f t="shared" si="48"/>
        <v>0</v>
      </c>
      <c r="BJ213" s="19" t="s">
        <v>102</v>
      </c>
      <c r="BK213" s="143">
        <f t="shared" si="49"/>
        <v>0</v>
      </c>
      <c r="BL213" s="19" t="s">
        <v>331</v>
      </c>
      <c r="BM213" s="19" t="s">
        <v>925</v>
      </c>
    </row>
    <row r="214" spans="2:65" s="1" customFormat="1" ht="25.5" customHeight="1">
      <c r="B214" s="134"/>
      <c r="C214" s="135" t="s">
        <v>598</v>
      </c>
      <c r="D214" s="135" t="s">
        <v>268</v>
      </c>
      <c r="E214" s="136" t="s">
        <v>2069</v>
      </c>
      <c r="F214" s="219" t="s">
        <v>2070</v>
      </c>
      <c r="G214" s="219"/>
      <c r="H214" s="219"/>
      <c r="I214" s="219"/>
      <c r="J214" s="137" t="s">
        <v>322</v>
      </c>
      <c r="K214" s="138">
        <v>20</v>
      </c>
      <c r="L214" s="220"/>
      <c r="M214" s="220"/>
      <c r="N214" s="220">
        <f t="shared" si="40"/>
        <v>0</v>
      </c>
      <c r="O214" s="220"/>
      <c r="P214" s="220"/>
      <c r="Q214" s="220"/>
      <c r="R214" s="139"/>
      <c r="T214" s="140" t="s">
        <v>5</v>
      </c>
      <c r="U214" s="38" t="s">
        <v>42</v>
      </c>
      <c r="V214" s="141">
        <v>0</v>
      </c>
      <c r="W214" s="141">
        <f t="shared" si="41"/>
        <v>0</v>
      </c>
      <c r="X214" s="141">
        <v>0</v>
      </c>
      <c r="Y214" s="141">
        <f t="shared" si="42"/>
        <v>0</v>
      </c>
      <c r="Z214" s="141">
        <v>0</v>
      </c>
      <c r="AA214" s="142">
        <f t="shared" si="43"/>
        <v>0</v>
      </c>
      <c r="AR214" s="19" t="s">
        <v>331</v>
      </c>
      <c r="AT214" s="19" t="s">
        <v>268</v>
      </c>
      <c r="AU214" s="19" t="s">
        <v>102</v>
      </c>
      <c r="AY214" s="19" t="s">
        <v>267</v>
      </c>
      <c r="BE214" s="143">
        <f t="shared" si="44"/>
        <v>0</v>
      </c>
      <c r="BF214" s="143">
        <f t="shared" si="45"/>
        <v>0</v>
      </c>
      <c r="BG214" s="143">
        <f t="shared" si="46"/>
        <v>0</v>
      </c>
      <c r="BH214" s="143">
        <f t="shared" si="47"/>
        <v>0</v>
      </c>
      <c r="BI214" s="143">
        <f t="shared" si="48"/>
        <v>0</v>
      </c>
      <c r="BJ214" s="19" t="s">
        <v>102</v>
      </c>
      <c r="BK214" s="143">
        <f t="shared" si="49"/>
        <v>0</v>
      </c>
      <c r="BL214" s="19" t="s">
        <v>331</v>
      </c>
      <c r="BM214" s="19" t="s">
        <v>933</v>
      </c>
    </row>
    <row r="215" spans="2:65" s="1" customFormat="1" ht="25.5" customHeight="1">
      <c r="B215" s="134"/>
      <c r="C215" s="135" t="s">
        <v>602</v>
      </c>
      <c r="D215" s="135" t="s">
        <v>268</v>
      </c>
      <c r="E215" s="136" t="s">
        <v>1949</v>
      </c>
      <c r="F215" s="219" t="s">
        <v>1950</v>
      </c>
      <c r="G215" s="219"/>
      <c r="H215" s="219"/>
      <c r="I215" s="219"/>
      <c r="J215" s="137" t="s">
        <v>322</v>
      </c>
      <c r="K215" s="138">
        <v>20</v>
      </c>
      <c r="L215" s="220"/>
      <c r="M215" s="220"/>
      <c r="N215" s="220">
        <f t="shared" si="40"/>
        <v>0</v>
      </c>
      <c r="O215" s="220"/>
      <c r="P215" s="220"/>
      <c r="Q215" s="220"/>
      <c r="R215" s="139"/>
      <c r="T215" s="140" t="s">
        <v>5</v>
      </c>
      <c r="U215" s="38" t="s">
        <v>42</v>
      </c>
      <c r="V215" s="141">
        <v>0</v>
      </c>
      <c r="W215" s="141">
        <f t="shared" si="41"/>
        <v>0</v>
      </c>
      <c r="X215" s="141">
        <v>0</v>
      </c>
      <c r="Y215" s="141">
        <f t="shared" si="42"/>
        <v>0</v>
      </c>
      <c r="Z215" s="141">
        <v>0</v>
      </c>
      <c r="AA215" s="142">
        <f t="shared" si="43"/>
        <v>0</v>
      </c>
      <c r="AR215" s="19" t="s">
        <v>331</v>
      </c>
      <c r="AT215" s="19" t="s">
        <v>268</v>
      </c>
      <c r="AU215" s="19" t="s">
        <v>102</v>
      </c>
      <c r="AY215" s="19" t="s">
        <v>267</v>
      </c>
      <c r="BE215" s="143">
        <f t="shared" si="44"/>
        <v>0</v>
      </c>
      <c r="BF215" s="143">
        <f t="shared" si="45"/>
        <v>0</v>
      </c>
      <c r="BG215" s="143">
        <f t="shared" si="46"/>
        <v>0</v>
      </c>
      <c r="BH215" s="143">
        <f t="shared" si="47"/>
        <v>0</v>
      </c>
      <c r="BI215" s="143">
        <f t="shared" si="48"/>
        <v>0</v>
      </c>
      <c r="BJ215" s="19" t="s">
        <v>102</v>
      </c>
      <c r="BK215" s="143">
        <f t="shared" si="49"/>
        <v>0</v>
      </c>
      <c r="BL215" s="19" t="s">
        <v>331</v>
      </c>
      <c r="BM215" s="19" t="s">
        <v>941</v>
      </c>
    </row>
    <row r="216" spans="2:65" s="1" customFormat="1" ht="16.5" customHeight="1">
      <c r="B216" s="134"/>
      <c r="C216" s="135" t="s">
        <v>606</v>
      </c>
      <c r="D216" s="135" t="s">
        <v>268</v>
      </c>
      <c r="E216" s="136" t="s">
        <v>1951</v>
      </c>
      <c r="F216" s="219" t="s">
        <v>1952</v>
      </c>
      <c r="G216" s="219"/>
      <c r="H216" s="219"/>
      <c r="I216" s="219"/>
      <c r="J216" s="137" t="s">
        <v>374</v>
      </c>
      <c r="K216" s="138">
        <v>200</v>
      </c>
      <c r="L216" s="220"/>
      <c r="M216" s="220"/>
      <c r="N216" s="220">
        <f t="shared" si="40"/>
        <v>0</v>
      </c>
      <c r="O216" s="220"/>
      <c r="P216" s="220"/>
      <c r="Q216" s="220"/>
      <c r="R216" s="139"/>
      <c r="T216" s="140" t="s">
        <v>5</v>
      </c>
      <c r="U216" s="38" t="s">
        <v>42</v>
      </c>
      <c r="V216" s="141">
        <v>0</v>
      </c>
      <c r="W216" s="141">
        <f t="shared" si="41"/>
        <v>0</v>
      </c>
      <c r="X216" s="141">
        <v>0</v>
      </c>
      <c r="Y216" s="141">
        <f t="shared" si="42"/>
        <v>0</v>
      </c>
      <c r="Z216" s="141">
        <v>0</v>
      </c>
      <c r="AA216" s="142">
        <f t="shared" si="43"/>
        <v>0</v>
      </c>
      <c r="AR216" s="19" t="s">
        <v>331</v>
      </c>
      <c r="AT216" s="19" t="s">
        <v>268</v>
      </c>
      <c r="AU216" s="19" t="s">
        <v>102</v>
      </c>
      <c r="AY216" s="19" t="s">
        <v>267</v>
      </c>
      <c r="BE216" s="143">
        <f t="shared" si="44"/>
        <v>0</v>
      </c>
      <c r="BF216" s="143">
        <f t="shared" si="45"/>
        <v>0</v>
      </c>
      <c r="BG216" s="143">
        <f t="shared" si="46"/>
        <v>0</v>
      </c>
      <c r="BH216" s="143">
        <f t="shared" si="47"/>
        <v>0</v>
      </c>
      <c r="BI216" s="143">
        <f t="shared" si="48"/>
        <v>0</v>
      </c>
      <c r="BJ216" s="19" t="s">
        <v>102</v>
      </c>
      <c r="BK216" s="143">
        <f t="shared" si="49"/>
        <v>0</v>
      </c>
      <c r="BL216" s="19" t="s">
        <v>331</v>
      </c>
      <c r="BM216" s="19" t="s">
        <v>949</v>
      </c>
    </row>
    <row r="217" spans="2:65" s="1" customFormat="1" ht="25.5" customHeight="1">
      <c r="B217" s="134"/>
      <c r="C217" s="135" t="s">
        <v>610</v>
      </c>
      <c r="D217" s="135" t="s">
        <v>268</v>
      </c>
      <c r="E217" s="136" t="s">
        <v>2071</v>
      </c>
      <c r="F217" s="219" t="s">
        <v>2072</v>
      </c>
      <c r="G217" s="219"/>
      <c r="H217" s="219"/>
      <c r="I217" s="219"/>
      <c r="J217" s="137" t="s">
        <v>322</v>
      </c>
      <c r="K217" s="138">
        <v>50</v>
      </c>
      <c r="L217" s="220"/>
      <c r="M217" s="220"/>
      <c r="N217" s="220">
        <f t="shared" si="40"/>
        <v>0</v>
      </c>
      <c r="O217" s="220"/>
      <c r="P217" s="220"/>
      <c r="Q217" s="220"/>
      <c r="R217" s="139"/>
      <c r="T217" s="140" t="s">
        <v>5</v>
      </c>
      <c r="U217" s="38" t="s">
        <v>42</v>
      </c>
      <c r="V217" s="141">
        <v>0</v>
      </c>
      <c r="W217" s="141">
        <f t="shared" si="41"/>
        <v>0</v>
      </c>
      <c r="X217" s="141">
        <v>0</v>
      </c>
      <c r="Y217" s="141">
        <f t="shared" si="42"/>
        <v>0</v>
      </c>
      <c r="Z217" s="141">
        <v>0</v>
      </c>
      <c r="AA217" s="142">
        <f t="shared" si="43"/>
        <v>0</v>
      </c>
      <c r="AR217" s="19" t="s">
        <v>331</v>
      </c>
      <c r="AT217" s="19" t="s">
        <v>268</v>
      </c>
      <c r="AU217" s="19" t="s">
        <v>102</v>
      </c>
      <c r="AY217" s="19" t="s">
        <v>267</v>
      </c>
      <c r="BE217" s="143">
        <f t="shared" si="44"/>
        <v>0</v>
      </c>
      <c r="BF217" s="143">
        <f t="shared" si="45"/>
        <v>0</v>
      </c>
      <c r="BG217" s="143">
        <f t="shared" si="46"/>
        <v>0</v>
      </c>
      <c r="BH217" s="143">
        <f t="shared" si="47"/>
        <v>0</v>
      </c>
      <c r="BI217" s="143">
        <f t="shared" si="48"/>
        <v>0</v>
      </c>
      <c r="BJ217" s="19" t="s">
        <v>102</v>
      </c>
      <c r="BK217" s="143">
        <f t="shared" si="49"/>
        <v>0</v>
      </c>
      <c r="BL217" s="19" t="s">
        <v>331</v>
      </c>
      <c r="BM217" s="19" t="s">
        <v>957</v>
      </c>
    </row>
    <row r="218" spans="2:65" s="1" customFormat="1" ht="25.5" customHeight="1">
      <c r="B218" s="134"/>
      <c r="C218" s="135" t="s">
        <v>614</v>
      </c>
      <c r="D218" s="135" t="s">
        <v>268</v>
      </c>
      <c r="E218" s="136" t="s">
        <v>2073</v>
      </c>
      <c r="F218" s="219" t="s">
        <v>2074</v>
      </c>
      <c r="G218" s="219"/>
      <c r="H218" s="219"/>
      <c r="I218" s="219"/>
      <c r="J218" s="137" t="s">
        <v>322</v>
      </c>
      <c r="K218" s="138">
        <v>400</v>
      </c>
      <c r="L218" s="220"/>
      <c r="M218" s="220"/>
      <c r="N218" s="220">
        <f t="shared" si="40"/>
        <v>0</v>
      </c>
      <c r="O218" s="220"/>
      <c r="P218" s="220"/>
      <c r="Q218" s="220"/>
      <c r="R218" s="139"/>
      <c r="T218" s="140" t="s">
        <v>5</v>
      </c>
      <c r="U218" s="38" t="s">
        <v>42</v>
      </c>
      <c r="V218" s="141">
        <v>0</v>
      </c>
      <c r="W218" s="141">
        <f t="shared" si="41"/>
        <v>0</v>
      </c>
      <c r="X218" s="141">
        <v>0</v>
      </c>
      <c r="Y218" s="141">
        <f t="shared" si="42"/>
        <v>0</v>
      </c>
      <c r="Z218" s="141">
        <v>0</v>
      </c>
      <c r="AA218" s="142">
        <f t="shared" si="43"/>
        <v>0</v>
      </c>
      <c r="AR218" s="19" t="s">
        <v>331</v>
      </c>
      <c r="AT218" s="19" t="s">
        <v>268</v>
      </c>
      <c r="AU218" s="19" t="s">
        <v>102</v>
      </c>
      <c r="AY218" s="19" t="s">
        <v>267</v>
      </c>
      <c r="BE218" s="143">
        <f t="shared" si="44"/>
        <v>0</v>
      </c>
      <c r="BF218" s="143">
        <f t="shared" si="45"/>
        <v>0</v>
      </c>
      <c r="BG218" s="143">
        <f t="shared" si="46"/>
        <v>0</v>
      </c>
      <c r="BH218" s="143">
        <f t="shared" si="47"/>
        <v>0</v>
      </c>
      <c r="BI218" s="143">
        <f t="shared" si="48"/>
        <v>0</v>
      </c>
      <c r="BJ218" s="19" t="s">
        <v>102</v>
      </c>
      <c r="BK218" s="143">
        <f t="shared" si="49"/>
        <v>0</v>
      </c>
      <c r="BL218" s="19" t="s">
        <v>331</v>
      </c>
      <c r="BM218" s="19" t="s">
        <v>965</v>
      </c>
    </row>
    <row r="219" spans="2:65" s="1" customFormat="1" ht="25.5" customHeight="1">
      <c r="B219" s="134"/>
      <c r="C219" s="135" t="s">
        <v>618</v>
      </c>
      <c r="D219" s="135" t="s">
        <v>268</v>
      </c>
      <c r="E219" s="136" t="s">
        <v>2075</v>
      </c>
      <c r="F219" s="219" t="s">
        <v>2076</v>
      </c>
      <c r="G219" s="219"/>
      <c r="H219" s="219"/>
      <c r="I219" s="219"/>
      <c r="J219" s="137" t="s">
        <v>322</v>
      </c>
      <c r="K219" s="138">
        <v>20</v>
      </c>
      <c r="L219" s="220"/>
      <c r="M219" s="220"/>
      <c r="N219" s="220">
        <f t="shared" si="40"/>
        <v>0</v>
      </c>
      <c r="O219" s="220"/>
      <c r="P219" s="220"/>
      <c r="Q219" s="220"/>
      <c r="R219" s="139"/>
      <c r="T219" s="140" t="s">
        <v>5</v>
      </c>
      <c r="U219" s="38" t="s">
        <v>42</v>
      </c>
      <c r="V219" s="141">
        <v>0</v>
      </c>
      <c r="W219" s="141">
        <f t="shared" si="41"/>
        <v>0</v>
      </c>
      <c r="X219" s="141">
        <v>0</v>
      </c>
      <c r="Y219" s="141">
        <f t="shared" si="42"/>
        <v>0</v>
      </c>
      <c r="Z219" s="141">
        <v>0</v>
      </c>
      <c r="AA219" s="142">
        <f t="shared" si="43"/>
        <v>0</v>
      </c>
      <c r="AR219" s="19" t="s">
        <v>331</v>
      </c>
      <c r="AT219" s="19" t="s">
        <v>268</v>
      </c>
      <c r="AU219" s="19" t="s">
        <v>102</v>
      </c>
      <c r="AY219" s="19" t="s">
        <v>267</v>
      </c>
      <c r="BE219" s="143">
        <f t="shared" si="44"/>
        <v>0</v>
      </c>
      <c r="BF219" s="143">
        <f t="shared" si="45"/>
        <v>0</v>
      </c>
      <c r="BG219" s="143">
        <f t="shared" si="46"/>
        <v>0</v>
      </c>
      <c r="BH219" s="143">
        <f t="shared" si="47"/>
        <v>0</v>
      </c>
      <c r="BI219" s="143">
        <f t="shared" si="48"/>
        <v>0</v>
      </c>
      <c r="BJ219" s="19" t="s">
        <v>102</v>
      </c>
      <c r="BK219" s="143">
        <f t="shared" si="49"/>
        <v>0</v>
      </c>
      <c r="BL219" s="19" t="s">
        <v>331</v>
      </c>
      <c r="BM219" s="19" t="s">
        <v>973</v>
      </c>
    </row>
    <row r="220" spans="2:65" s="1" customFormat="1" ht="25.5" customHeight="1">
      <c r="B220" s="134"/>
      <c r="C220" s="135" t="s">
        <v>622</v>
      </c>
      <c r="D220" s="135" t="s">
        <v>268</v>
      </c>
      <c r="E220" s="136" t="s">
        <v>2077</v>
      </c>
      <c r="F220" s="219" t="s">
        <v>2078</v>
      </c>
      <c r="G220" s="219"/>
      <c r="H220" s="219"/>
      <c r="I220" s="219"/>
      <c r="J220" s="137" t="s">
        <v>322</v>
      </c>
      <c r="K220" s="138">
        <v>30</v>
      </c>
      <c r="L220" s="220"/>
      <c r="M220" s="220"/>
      <c r="N220" s="220">
        <f t="shared" si="40"/>
        <v>0</v>
      </c>
      <c r="O220" s="220"/>
      <c r="P220" s="220"/>
      <c r="Q220" s="220"/>
      <c r="R220" s="139"/>
      <c r="T220" s="140" t="s">
        <v>5</v>
      </c>
      <c r="U220" s="38" t="s">
        <v>42</v>
      </c>
      <c r="V220" s="141">
        <v>0</v>
      </c>
      <c r="W220" s="141">
        <f t="shared" si="41"/>
        <v>0</v>
      </c>
      <c r="X220" s="141">
        <v>0</v>
      </c>
      <c r="Y220" s="141">
        <f t="shared" si="42"/>
        <v>0</v>
      </c>
      <c r="Z220" s="141">
        <v>0</v>
      </c>
      <c r="AA220" s="142">
        <f t="shared" si="43"/>
        <v>0</v>
      </c>
      <c r="AR220" s="19" t="s">
        <v>331</v>
      </c>
      <c r="AT220" s="19" t="s">
        <v>268</v>
      </c>
      <c r="AU220" s="19" t="s">
        <v>102</v>
      </c>
      <c r="AY220" s="19" t="s">
        <v>267</v>
      </c>
      <c r="BE220" s="143">
        <f t="shared" si="44"/>
        <v>0</v>
      </c>
      <c r="BF220" s="143">
        <f t="shared" si="45"/>
        <v>0</v>
      </c>
      <c r="BG220" s="143">
        <f t="shared" si="46"/>
        <v>0</v>
      </c>
      <c r="BH220" s="143">
        <f t="shared" si="47"/>
        <v>0</v>
      </c>
      <c r="BI220" s="143">
        <f t="shared" si="48"/>
        <v>0</v>
      </c>
      <c r="BJ220" s="19" t="s">
        <v>102</v>
      </c>
      <c r="BK220" s="143">
        <f t="shared" si="49"/>
        <v>0</v>
      </c>
      <c r="BL220" s="19" t="s">
        <v>331</v>
      </c>
      <c r="BM220" s="19" t="s">
        <v>981</v>
      </c>
    </row>
    <row r="221" spans="2:65" s="1" customFormat="1" ht="25.5" customHeight="1">
      <c r="B221" s="134"/>
      <c r="C221" s="144" t="s">
        <v>626</v>
      </c>
      <c r="D221" s="144" t="s">
        <v>315</v>
      </c>
      <c r="E221" s="145" t="s">
        <v>2079</v>
      </c>
      <c r="F221" s="221" t="s">
        <v>2080</v>
      </c>
      <c r="G221" s="221"/>
      <c r="H221" s="221"/>
      <c r="I221" s="221"/>
      <c r="J221" s="146" t="s">
        <v>322</v>
      </c>
      <c r="K221" s="147">
        <v>25</v>
      </c>
      <c r="L221" s="222"/>
      <c r="M221" s="222"/>
      <c r="N221" s="222">
        <f t="shared" si="40"/>
        <v>0</v>
      </c>
      <c r="O221" s="220"/>
      <c r="P221" s="220"/>
      <c r="Q221" s="220"/>
      <c r="R221" s="139"/>
      <c r="T221" s="140" t="s">
        <v>5</v>
      </c>
      <c r="U221" s="38" t="s">
        <v>42</v>
      </c>
      <c r="V221" s="141">
        <v>0</v>
      </c>
      <c r="W221" s="141">
        <f t="shared" si="41"/>
        <v>0</v>
      </c>
      <c r="X221" s="141">
        <v>0</v>
      </c>
      <c r="Y221" s="141">
        <f t="shared" si="42"/>
        <v>0</v>
      </c>
      <c r="Z221" s="141">
        <v>0</v>
      </c>
      <c r="AA221" s="142">
        <f t="shared" si="43"/>
        <v>0</v>
      </c>
      <c r="AR221" s="19" t="s">
        <v>392</v>
      </c>
      <c r="AT221" s="19" t="s">
        <v>315</v>
      </c>
      <c r="AU221" s="19" t="s">
        <v>102</v>
      </c>
      <c r="AY221" s="19" t="s">
        <v>267</v>
      </c>
      <c r="BE221" s="143">
        <f t="shared" si="44"/>
        <v>0</v>
      </c>
      <c r="BF221" s="143">
        <f t="shared" si="45"/>
        <v>0</v>
      </c>
      <c r="BG221" s="143">
        <f t="shared" si="46"/>
        <v>0</v>
      </c>
      <c r="BH221" s="143">
        <f t="shared" si="47"/>
        <v>0</v>
      </c>
      <c r="BI221" s="143">
        <f t="shared" si="48"/>
        <v>0</v>
      </c>
      <c r="BJ221" s="19" t="s">
        <v>102</v>
      </c>
      <c r="BK221" s="143">
        <f t="shared" si="49"/>
        <v>0</v>
      </c>
      <c r="BL221" s="19" t="s">
        <v>331</v>
      </c>
      <c r="BM221" s="19" t="s">
        <v>989</v>
      </c>
    </row>
    <row r="222" spans="2:65" s="1" customFormat="1" ht="25.5" customHeight="1">
      <c r="B222" s="134"/>
      <c r="C222" s="144" t="s">
        <v>630</v>
      </c>
      <c r="D222" s="144" t="s">
        <v>315</v>
      </c>
      <c r="E222" s="145" t="s">
        <v>2081</v>
      </c>
      <c r="F222" s="221" t="s">
        <v>2082</v>
      </c>
      <c r="G222" s="221"/>
      <c r="H222" s="221"/>
      <c r="I222" s="221"/>
      <c r="J222" s="146" t="s">
        <v>322</v>
      </c>
      <c r="K222" s="147">
        <v>10</v>
      </c>
      <c r="L222" s="222"/>
      <c r="M222" s="222"/>
      <c r="N222" s="222">
        <f t="shared" si="40"/>
        <v>0</v>
      </c>
      <c r="O222" s="220"/>
      <c r="P222" s="220"/>
      <c r="Q222" s="220"/>
      <c r="R222" s="139"/>
      <c r="T222" s="140" t="s">
        <v>5</v>
      </c>
      <c r="U222" s="38" t="s">
        <v>42</v>
      </c>
      <c r="V222" s="141">
        <v>0</v>
      </c>
      <c r="W222" s="141">
        <f t="shared" si="41"/>
        <v>0</v>
      </c>
      <c r="X222" s="141">
        <v>0</v>
      </c>
      <c r="Y222" s="141">
        <f t="shared" si="42"/>
        <v>0</v>
      </c>
      <c r="Z222" s="141">
        <v>0</v>
      </c>
      <c r="AA222" s="142">
        <f t="shared" si="43"/>
        <v>0</v>
      </c>
      <c r="AR222" s="19" t="s">
        <v>392</v>
      </c>
      <c r="AT222" s="19" t="s">
        <v>315</v>
      </c>
      <c r="AU222" s="19" t="s">
        <v>102</v>
      </c>
      <c r="AY222" s="19" t="s">
        <v>267</v>
      </c>
      <c r="BE222" s="143">
        <f t="shared" si="44"/>
        <v>0</v>
      </c>
      <c r="BF222" s="143">
        <f t="shared" si="45"/>
        <v>0</v>
      </c>
      <c r="BG222" s="143">
        <f t="shared" si="46"/>
        <v>0</v>
      </c>
      <c r="BH222" s="143">
        <f t="shared" si="47"/>
        <v>0</v>
      </c>
      <c r="BI222" s="143">
        <f t="shared" si="48"/>
        <v>0</v>
      </c>
      <c r="BJ222" s="19" t="s">
        <v>102</v>
      </c>
      <c r="BK222" s="143">
        <f t="shared" si="49"/>
        <v>0</v>
      </c>
      <c r="BL222" s="19" t="s">
        <v>331</v>
      </c>
      <c r="BM222" s="19" t="s">
        <v>997</v>
      </c>
    </row>
    <row r="223" spans="2:65" s="1" customFormat="1" ht="25.5" customHeight="1">
      <c r="B223" s="134"/>
      <c r="C223" s="144" t="s">
        <v>634</v>
      </c>
      <c r="D223" s="144" t="s">
        <v>315</v>
      </c>
      <c r="E223" s="145" t="s">
        <v>2083</v>
      </c>
      <c r="F223" s="221" t="s">
        <v>2084</v>
      </c>
      <c r="G223" s="221"/>
      <c r="H223" s="221"/>
      <c r="I223" s="221"/>
      <c r="J223" s="146" t="s">
        <v>322</v>
      </c>
      <c r="K223" s="147">
        <v>10</v>
      </c>
      <c r="L223" s="222"/>
      <c r="M223" s="222"/>
      <c r="N223" s="222">
        <f t="shared" si="40"/>
        <v>0</v>
      </c>
      <c r="O223" s="220"/>
      <c r="P223" s="220"/>
      <c r="Q223" s="220"/>
      <c r="R223" s="139"/>
      <c r="T223" s="140" t="s">
        <v>5</v>
      </c>
      <c r="U223" s="38" t="s">
        <v>42</v>
      </c>
      <c r="V223" s="141">
        <v>0</v>
      </c>
      <c r="W223" s="141">
        <f t="shared" si="41"/>
        <v>0</v>
      </c>
      <c r="X223" s="141">
        <v>0</v>
      </c>
      <c r="Y223" s="141">
        <f t="shared" si="42"/>
        <v>0</v>
      </c>
      <c r="Z223" s="141">
        <v>0</v>
      </c>
      <c r="AA223" s="142">
        <f t="shared" si="43"/>
        <v>0</v>
      </c>
      <c r="AR223" s="19" t="s">
        <v>392</v>
      </c>
      <c r="AT223" s="19" t="s">
        <v>315</v>
      </c>
      <c r="AU223" s="19" t="s">
        <v>102</v>
      </c>
      <c r="AY223" s="19" t="s">
        <v>267</v>
      </c>
      <c r="BE223" s="143">
        <f t="shared" si="44"/>
        <v>0</v>
      </c>
      <c r="BF223" s="143">
        <f t="shared" si="45"/>
        <v>0</v>
      </c>
      <c r="BG223" s="143">
        <f t="shared" si="46"/>
        <v>0</v>
      </c>
      <c r="BH223" s="143">
        <f t="shared" si="47"/>
        <v>0</v>
      </c>
      <c r="BI223" s="143">
        <f t="shared" si="48"/>
        <v>0</v>
      </c>
      <c r="BJ223" s="19" t="s">
        <v>102</v>
      </c>
      <c r="BK223" s="143">
        <f t="shared" si="49"/>
        <v>0</v>
      </c>
      <c r="BL223" s="19" t="s">
        <v>331</v>
      </c>
      <c r="BM223" s="19" t="s">
        <v>1005</v>
      </c>
    </row>
    <row r="224" spans="2:65" s="1" customFormat="1" ht="25.5" customHeight="1">
      <c r="B224" s="134"/>
      <c r="C224" s="144" t="s">
        <v>638</v>
      </c>
      <c r="D224" s="144" t="s">
        <v>315</v>
      </c>
      <c r="E224" s="145" t="s">
        <v>2085</v>
      </c>
      <c r="F224" s="221" t="s">
        <v>2086</v>
      </c>
      <c r="G224" s="221"/>
      <c r="H224" s="221"/>
      <c r="I224" s="221"/>
      <c r="J224" s="146" t="s">
        <v>322</v>
      </c>
      <c r="K224" s="147">
        <v>5</v>
      </c>
      <c r="L224" s="222"/>
      <c r="M224" s="222"/>
      <c r="N224" s="222">
        <f t="shared" si="40"/>
        <v>0</v>
      </c>
      <c r="O224" s="220"/>
      <c r="P224" s="220"/>
      <c r="Q224" s="220"/>
      <c r="R224" s="139"/>
      <c r="T224" s="140" t="s">
        <v>5</v>
      </c>
      <c r="U224" s="38" t="s">
        <v>42</v>
      </c>
      <c r="V224" s="141">
        <v>0</v>
      </c>
      <c r="W224" s="141">
        <f t="shared" si="41"/>
        <v>0</v>
      </c>
      <c r="X224" s="141">
        <v>0</v>
      </c>
      <c r="Y224" s="141">
        <f t="shared" si="42"/>
        <v>0</v>
      </c>
      <c r="Z224" s="141">
        <v>0</v>
      </c>
      <c r="AA224" s="142">
        <f t="shared" si="43"/>
        <v>0</v>
      </c>
      <c r="AR224" s="19" t="s">
        <v>392</v>
      </c>
      <c r="AT224" s="19" t="s">
        <v>315</v>
      </c>
      <c r="AU224" s="19" t="s">
        <v>102</v>
      </c>
      <c r="AY224" s="19" t="s">
        <v>267</v>
      </c>
      <c r="BE224" s="143">
        <f t="shared" si="44"/>
        <v>0</v>
      </c>
      <c r="BF224" s="143">
        <f t="shared" si="45"/>
        <v>0</v>
      </c>
      <c r="BG224" s="143">
        <f t="shared" si="46"/>
        <v>0</v>
      </c>
      <c r="BH224" s="143">
        <f t="shared" si="47"/>
        <v>0</v>
      </c>
      <c r="BI224" s="143">
        <f t="shared" si="48"/>
        <v>0</v>
      </c>
      <c r="BJ224" s="19" t="s">
        <v>102</v>
      </c>
      <c r="BK224" s="143">
        <f t="shared" si="49"/>
        <v>0</v>
      </c>
      <c r="BL224" s="19" t="s">
        <v>331</v>
      </c>
      <c r="BM224" s="19" t="s">
        <v>1013</v>
      </c>
    </row>
    <row r="225" spans="2:65" s="1" customFormat="1" ht="25.5" customHeight="1">
      <c r="B225" s="134"/>
      <c r="C225" s="144" t="s">
        <v>642</v>
      </c>
      <c r="D225" s="144" t="s">
        <v>315</v>
      </c>
      <c r="E225" s="145" t="s">
        <v>2087</v>
      </c>
      <c r="F225" s="221" t="s">
        <v>2088</v>
      </c>
      <c r="G225" s="221"/>
      <c r="H225" s="221"/>
      <c r="I225" s="221"/>
      <c r="J225" s="146" t="s">
        <v>322</v>
      </c>
      <c r="K225" s="147">
        <v>400</v>
      </c>
      <c r="L225" s="222"/>
      <c r="M225" s="222"/>
      <c r="N225" s="222">
        <f t="shared" si="40"/>
        <v>0</v>
      </c>
      <c r="O225" s="220"/>
      <c r="P225" s="220"/>
      <c r="Q225" s="220"/>
      <c r="R225" s="139"/>
      <c r="T225" s="140" t="s">
        <v>5</v>
      </c>
      <c r="U225" s="38" t="s">
        <v>42</v>
      </c>
      <c r="V225" s="141">
        <v>0</v>
      </c>
      <c r="W225" s="141">
        <f t="shared" si="41"/>
        <v>0</v>
      </c>
      <c r="X225" s="141">
        <v>0</v>
      </c>
      <c r="Y225" s="141">
        <f t="shared" si="42"/>
        <v>0</v>
      </c>
      <c r="Z225" s="141">
        <v>0</v>
      </c>
      <c r="AA225" s="142">
        <f t="shared" si="43"/>
        <v>0</v>
      </c>
      <c r="AR225" s="19" t="s">
        <v>392</v>
      </c>
      <c r="AT225" s="19" t="s">
        <v>315</v>
      </c>
      <c r="AU225" s="19" t="s">
        <v>102</v>
      </c>
      <c r="AY225" s="19" t="s">
        <v>267</v>
      </c>
      <c r="BE225" s="143">
        <f t="shared" si="44"/>
        <v>0</v>
      </c>
      <c r="BF225" s="143">
        <f t="shared" si="45"/>
        <v>0</v>
      </c>
      <c r="BG225" s="143">
        <f t="shared" si="46"/>
        <v>0</v>
      </c>
      <c r="BH225" s="143">
        <f t="shared" si="47"/>
        <v>0</v>
      </c>
      <c r="BI225" s="143">
        <f t="shared" si="48"/>
        <v>0</v>
      </c>
      <c r="BJ225" s="19" t="s">
        <v>102</v>
      </c>
      <c r="BK225" s="143">
        <f t="shared" si="49"/>
        <v>0</v>
      </c>
      <c r="BL225" s="19" t="s">
        <v>331</v>
      </c>
      <c r="BM225" s="19" t="s">
        <v>1021</v>
      </c>
    </row>
    <row r="226" spans="2:65" s="1" customFormat="1" ht="25.5" customHeight="1">
      <c r="B226" s="134"/>
      <c r="C226" s="144" t="s">
        <v>646</v>
      </c>
      <c r="D226" s="144" t="s">
        <v>315</v>
      </c>
      <c r="E226" s="145" t="s">
        <v>2089</v>
      </c>
      <c r="F226" s="221" t="s">
        <v>2090</v>
      </c>
      <c r="G226" s="221"/>
      <c r="H226" s="221"/>
      <c r="I226" s="221"/>
      <c r="J226" s="146" t="s">
        <v>322</v>
      </c>
      <c r="K226" s="147">
        <v>50</v>
      </c>
      <c r="L226" s="222"/>
      <c r="M226" s="222"/>
      <c r="N226" s="222">
        <f t="shared" si="40"/>
        <v>0</v>
      </c>
      <c r="O226" s="220"/>
      <c r="P226" s="220"/>
      <c r="Q226" s="220"/>
      <c r="R226" s="139"/>
      <c r="T226" s="140" t="s">
        <v>5</v>
      </c>
      <c r="U226" s="38" t="s">
        <v>42</v>
      </c>
      <c r="V226" s="141">
        <v>0</v>
      </c>
      <c r="W226" s="141">
        <f t="shared" si="41"/>
        <v>0</v>
      </c>
      <c r="X226" s="141">
        <v>0</v>
      </c>
      <c r="Y226" s="141">
        <f t="shared" si="42"/>
        <v>0</v>
      </c>
      <c r="Z226" s="141">
        <v>0</v>
      </c>
      <c r="AA226" s="142">
        <f t="shared" si="43"/>
        <v>0</v>
      </c>
      <c r="AR226" s="19" t="s">
        <v>392</v>
      </c>
      <c r="AT226" s="19" t="s">
        <v>315</v>
      </c>
      <c r="AU226" s="19" t="s">
        <v>102</v>
      </c>
      <c r="AY226" s="19" t="s">
        <v>267</v>
      </c>
      <c r="BE226" s="143">
        <f t="shared" si="44"/>
        <v>0</v>
      </c>
      <c r="BF226" s="143">
        <f t="shared" si="45"/>
        <v>0</v>
      </c>
      <c r="BG226" s="143">
        <f t="shared" si="46"/>
        <v>0</v>
      </c>
      <c r="BH226" s="143">
        <f t="shared" si="47"/>
        <v>0</v>
      </c>
      <c r="BI226" s="143">
        <f t="shared" si="48"/>
        <v>0</v>
      </c>
      <c r="BJ226" s="19" t="s">
        <v>102</v>
      </c>
      <c r="BK226" s="143">
        <f t="shared" si="49"/>
        <v>0</v>
      </c>
      <c r="BL226" s="19" t="s">
        <v>331</v>
      </c>
      <c r="BM226" s="19" t="s">
        <v>1029</v>
      </c>
    </row>
    <row r="227" spans="2:65" s="1" customFormat="1" ht="25.5" customHeight="1">
      <c r="B227" s="134"/>
      <c r="C227" s="135" t="s">
        <v>650</v>
      </c>
      <c r="D227" s="135" t="s">
        <v>268</v>
      </c>
      <c r="E227" s="136" t="s">
        <v>2091</v>
      </c>
      <c r="F227" s="219" t="s">
        <v>2092</v>
      </c>
      <c r="G227" s="219"/>
      <c r="H227" s="219"/>
      <c r="I227" s="219"/>
      <c r="J227" s="137" t="s">
        <v>322</v>
      </c>
      <c r="K227" s="138">
        <v>500</v>
      </c>
      <c r="L227" s="220"/>
      <c r="M227" s="220"/>
      <c r="N227" s="220">
        <f t="shared" si="40"/>
        <v>0</v>
      </c>
      <c r="O227" s="220"/>
      <c r="P227" s="220"/>
      <c r="Q227" s="220"/>
      <c r="R227" s="139"/>
      <c r="T227" s="140" t="s">
        <v>5</v>
      </c>
      <c r="U227" s="38" t="s">
        <v>42</v>
      </c>
      <c r="V227" s="141">
        <v>0</v>
      </c>
      <c r="W227" s="141">
        <f t="shared" si="41"/>
        <v>0</v>
      </c>
      <c r="X227" s="141">
        <v>0</v>
      </c>
      <c r="Y227" s="141">
        <f t="shared" si="42"/>
        <v>0</v>
      </c>
      <c r="Z227" s="141">
        <v>0</v>
      </c>
      <c r="AA227" s="142">
        <f t="shared" si="43"/>
        <v>0</v>
      </c>
      <c r="AR227" s="19" t="s">
        <v>331</v>
      </c>
      <c r="AT227" s="19" t="s">
        <v>268</v>
      </c>
      <c r="AU227" s="19" t="s">
        <v>102</v>
      </c>
      <c r="AY227" s="19" t="s">
        <v>267</v>
      </c>
      <c r="BE227" s="143">
        <f t="shared" si="44"/>
        <v>0</v>
      </c>
      <c r="BF227" s="143">
        <f t="shared" si="45"/>
        <v>0</v>
      </c>
      <c r="BG227" s="143">
        <f t="shared" si="46"/>
        <v>0</v>
      </c>
      <c r="BH227" s="143">
        <f t="shared" si="47"/>
        <v>0</v>
      </c>
      <c r="BI227" s="143">
        <f t="shared" si="48"/>
        <v>0</v>
      </c>
      <c r="BJ227" s="19" t="s">
        <v>102</v>
      </c>
      <c r="BK227" s="143">
        <f t="shared" si="49"/>
        <v>0</v>
      </c>
      <c r="BL227" s="19" t="s">
        <v>331</v>
      </c>
      <c r="BM227" s="19" t="s">
        <v>1037</v>
      </c>
    </row>
    <row r="228" spans="2:65" s="1" customFormat="1" ht="25.5" customHeight="1">
      <c r="B228" s="134"/>
      <c r="C228" s="135" t="s">
        <v>654</v>
      </c>
      <c r="D228" s="135" t="s">
        <v>268</v>
      </c>
      <c r="E228" s="136" t="s">
        <v>2093</v>
      </c>
      <c r="F228" s="219" t="s">
        <v>2094</v>
      </c>
      <c r="G228" s="219"/>
      <c r="H228" s="219"/>
      <c r="I228" s="219"/>
      <c r="J228" s="137" t="s">
        <v>322</v>
      </c>
      <c r="K228" s="138">
        <v>640</v>
      </c>
      <c r="L228" s="220"/>
      <c r="M228" s="220"/>
      <c r="N228" s="220">
        <f t="shared" si="40"/>
        <v>0</v>
      </c>
      <c r="O228" s="220"/>
      <c r="P228" s="220"/>
      <c r="Q228" s="220"/>
      <c r="R228" s="139"/>
      <c r="T228" s="140" t="s">
        <v>5</v>
      </c>
      <c r="U228" s="38" t="s">
        <v>42</v>
      </c>
      <c r="V228" s="141">
        <v>0</v>
      </c>
      <c r="W228" s="141">
        <f t="shared" si="41"/>
        <v>0</v>
      </c>
      <c r="X228" s="141">
        <v>0</v>
      </c>
      <c r="Y228" s="141">
        <f t="shared" si="42"/>
        <v>0</v>
      </c>
      <c r="Z228" s="141">
        <v>0</v>
      </c>
      <c r="AA228" s="142">
        <f t="shared" si="43"/>
        <v>0</v>
      </c>
      <c r="AR228" s="19" t="s">
        <v>331</v>
      </c>
      <c r="AT228" s="19" t="s">
        <v>268</v>
      </c>
      <c r="AU228" s="19" t="s">
        <v>102</v>
      </c>
      <c r="AY228" s="19" t="s">
        <v>267</v>
      </c>
      <c r="BE228" s="143">
        <f t="shared" si="44"/>
        <v>0</v>
      </c>
      <c r="BF228" s="143">
        <f t="shared" si="45"/>
        <v>0</v>
      </c>
      <c r="BG228" s="143">
        <f t="shared" si="46"/>
        <v>0</v>
      </c>
      <c r="BH228" s="143">
        <f t="shared" si="47"/>
        <v>0</v>
      </c>
      <c r="BI228" s="143">
        <f t="shared" si="48"/>
        <v>0</v>
      </c>
      <c r="BJ228" s="19" t="s">
        <v>102</v>
      </c>
      <c r="BK228" s="143">
        <f t="shared" si="49"/>
        <v>0</v>
      </c>
      <c r="BL228" s="19" t="s">
        <v>331</v>
      </c>
      <c r="BM228" s="19" t="s">
        <v>1044</v>
      </c>
    </row>
    <row r="229" spans="2:65" s="1" customFormat="1" ht="25.5" customHeight="1">
      <c r="B229" s="134"/>
      <c r="C229" s="135" t="s">
        <v>657</v>
      </c>
      <c r="D229" s="135" t="s">
        <v>268</v>
      </c>
      <c r="E229" s="136" t="s">
        <v>2095</v>
      </c>
      <c r="F229" s="219" t="s">
        <v>2096</v>
      </c>
      <c r="G229" s="219"/>
      <c r="H229" s="219"/>
      <c r="I229" s="219"/>
      <c r="J229" s="137" t="s">
        <v>322</v>
      </c>
      <c r="K229" s="138">
        <v>40</v>
      </c>
      <c r="L229" s="220"/>
      <c r="M229" s="220"/>
      <c r="N229" s="220">
        <f t="shared" si="40"/>
        <v>0</v>
      </c>
      <c r="O229" s="220"/>
      <c r="P229" s="220"/>
      <c r="Q229" s="220"/>
      <c r="R229" s="139"/>
      <c r="T229" s="140" t="s">
        <v>5</v>
      </c>
      <c r="U229" s="38" t="s">
        <v>42</v>
      </c>
      <c r="V229" s="141">
        <v>0</v>
      </c>
      <c r="W229" s="141">
        <f t="shared" si="41"/>
        <v>0</v>
      </c>
      <c r="X229" s="141">
        <v>0</v>
      </c>
      <c r="Y229" s="141">
        <f t="shared" si="42"/>
        <v>0</v>
      </c>
      <c r="Z229" s="141">
        <v>0</v>
      </c>
      <c r="AA229" s="142">
        <f t="shared" si="43"/>
        <v>0</v>
      </c>
      <c r="AR229" s="19" t="s">
        <v>331</v>
      </c>
      <c r="AT229" s="19" t="s">
        <v>268</v>
      </c>
      <c r="AU229" s="19" t="s">
        <v>102</v>
      </c>
      <c r="AY229" s="19" t="s">
        <v>267</v>
      </c>
      <c r="BE229" s="143">
        <f t="shared" si="44"/>
        <v>0</v>
      </c>
      <c r="BF229" s="143">
        <f t="shared" si="45"/>
        <v>0</v>
      </c>
      <c r="BG229" s="143">
        <f t="shared" si="46"/>
        <v>0</v>
      </c>
      <c r="BH229" s="143">
        <f t="shared" si="47"/>
        <v>0</v>
      </c>
      <c r="BI229" s="143">
        <f t="shared" si="48"/>
        <v>0</v>
      </c>
      <c r="BJ229" s="19" t="s">
        <v>102</v>
      </c>
      <c r="BK229" s="143">
        <f t="shared" si="49"/>
        <v>0</v>
      </c>
      <c r="BL229" s="19" t="s">
        <v>331</v>
      </c>
      <c r="BM229" s="19" t="s">
        <v>1052</v>
      </c>
    </row>
    <row r="230" spans="2:65" s="1" customFormat="1" ht="38.25" customHeight="1">
      <c r="B230" s="134"/>
      <c r="C230" s="135" t="s">
        <v>661</v>
      </c>
      <c r="D230" s="135" t="s">
        <v>268</v>
      </c>
      <c r="E230" s="136" t="s">
        <v>2097</v>
      </c>
      <c r="F230" s="219" t="s">
        <v>2098</v>
      </c>
      <c r="G230" s="219"/>
      <c r="H230" s="219"/>
      <c r="I230" s="219"/>
      <c r="J230" s="137" t="s">
        <v>304</v>
      </c>
      <c r="K230" s="138">
        <v>1.913</v>
      </c>
      <c r="L230" s="220"/>
      <c r="M230" s="220"/>
      <c r="N230" s="220">
        <f t="shared" si="40"/>
        <v>0</v>
      </c>
      <c r="O230" s="220"/>
      <c r="P230" s="220"/>
      <c r="Q230" s="220"/>
      <c r="R230" s="139"/>
      <c r="T230" s="140" t="s">
        <v>5</v>
      </c>
      <c r="U230" s="38" t="s">
        <v>42</v>
      </c>
      <c r="V230" s="141">
        <v>0</v>
      </c>
      <c r="W230" s="141">
        <f t="shared" si="41"/>
        <v>0</v>
      </c>
      <c r="X230" s="141">
        <v>0</v>
      </c>
      <c r="Y230" s="141">
        <f t="shared" si="42"/>
        <v>0</v>
      </c>
      <c r="Z230" s="141">
        <v>0</v>
      </c>
      <c r="AA230" s="142">
        <f t="shared" si="43"/>
        <v>0</v>
      </c>
      <c r="AR230" s="19" t="s">
        <v>331</v>
      </c>
      <c r="AT230" s="19" t="s">
        <v>268</v>
      </c>
      <c r="AU230" s="19" t="s">
        <v>102</v>
      </c>
      <c r="AY230" s="19" t="s">
        <v>267</v>
      </c>
      <c r="BE230" s="143">
        <f t="shared" si="44"/>
        <v>0</v>
      </c>
      <c r="BF230" s="143">
        <f t="shared" si="45"/>
        <v>0</v>
      </c>
      <c r="BG230" s="143">
        <f t="shared" si="46"/>
        <v>0</v>
      </c>
      <c r="BH230" s="143">
        <f t="shared" si="47"/>
        <v>0</v>
      </c>
      <c r="BI230" s="143">
        <f t="shared" si="48"/>
        <v>0</v>
      </c>
      <c r="BJ230" s="19" t="s">
        <v>102</v>
      </c>
      <c r="BK230" s="143">
        <f t="shared" si="49"/>
        <v>0</v>
      </c>
      <c r="BL230" s="19" t="s">
        <v>331</v>
      </c>
      <c r="BM230" s="19" t="s">
        <v>1060</v>
      </c>
    </row>
    <row r="231" spans="2:65" s="1" customFormat="1" ht="25.5" customHeight="1">
      <c r="B231" s="134"/>
      <c r="C231" s="135" t="s">
        <v>665</v>
      </c>
      <c r="D231" s="135" t="s">
        <v>268</v>
      </c>
      <c r="E231" s="136" t="s">
        <v>2099</v>
      </c>
      <c r="F231" s="219" t="s">
        <v>2100</v>
      </c>
      <c r="G231" s="219"/>
      <c r="H231" s="219"/>
      <c r="I231" s="219"/>
      <c r="J231" s="137" t="s">
        <v>785</v>
      </c>
      <c r="K231" s="138">
        <v>99.349000000000004</v>
      </c>
      <c r="L231" s="220"/>
      <c r="M231" s="220"/>
      <c r="N231" s="220">
        <f t="shared" si="40"/>
        <v>0</v>
      </c>
      <c r="O231" s="220"/>
      <c r="P231" s="220"/>
      <c r="Q231" s="220"/>
      <c r="R231" s="139"/>
      <c r="T231" s="140" t="s">
        <v>5</v>
      </c>
      <c r="U231" s="38" t="s">
        <v>42</v>
      </c>
      <c r="V231" s="141">
        <v>0</v>
      </c>
      <c r="W231" s="141">
        <f t="shared" si="41"/>
        <v>0</v>
      </c>
      <c r="X231" s="141">
        <v>0</v>
      </c>
      <c r="Y231" s="141">
        <f t="shared" si="42"/>
        <v>0</v>
      </c>
      <c r="Z231" s="141">
        <v>0</v>
      </c>
      <c r="AA231" s="142">
        <f t="shared" si="43"/>
        <v>0</v>
      </c>
      <c r="AR231" s="19" t="s">
        <v>331</v>
      </c>
      <c r="AT231" s="19" t="s">
        <v>268</v>
      </c>
      <c r="AU231" s="19" t="s">
        <v>102</v>
      </c>
      <c r="AY231" s="19" t="s">
        <v>267</v>
      </c>
      <c r="BE231" s="143">
        <f t="shared" si="44"/>
        <v>0</v>
      </c>
      <c r="BF231" s="143">
        <f t="shared" si="45"/>
        <v>0</v>
      </c>
      <c r="BG231" s="143">
        <f t="shared" si="46"/>
        <v>0</v>
      </c>
      <c r="BH231" s="143">
        <f t="shared" si="47"/>
        <v>0</v>
      </c>
      <c r="BI231" s="143">
        <f t="shared" si="48"/>
        <v>0</v>
      </c>
      <c r="BJ231" s="19" t="s">
        <v>102</v>
      </c>
      <c r="BK231" s="143">
        <f t="shared" si="49"/>
        <v>0</v>
      </c>
      <c r="BL231" s="19" t="s">
        <v>331</v>
      </c>
      <c r="BM231" s="19" t="s">
        <v>1068</v>
      </c>
    </row>
    <row r="232" spans="2:65" s="10" customFormat="1" ht="29.85" customHeight="1">
      <c r="B232" s="124"/>
      <c r="D232" s="133" t="s">
        <v>1794</v>
      </c>
      <c r="E232" s="133"/>
      <c r="F232" s="133"/>
      <c r="G232" s="133"/>
      <c r="H232" s="133"/>
      <c r="I232" s="133"/>
      <c r="J232" s="133"/>
      <c r="K232" s="133"/>
      <c r="L232" s="133"/>
      <c r="M232" s="133"/>
      <c r="N232" s="208">
        <f>BK232</f>
        <v>0</v>
      </c>
      <c r="O232" s="209"/>
      <c r="P232" s="209"/>
      <c r="Q232" s="209"/>
      <c r="R232" s="126"/>
      <c r="T232" s="127"/>
      <c r="W232" s="128">
        <f>SUM(W233:W288)</f>
        <v>0</v>
      </c>
      <c r="Y232" s="128">
        <f>SUM(Y233:Y288)</f>
        <v>0</v>
      </c>
      <c r="AA232" s="129">
        <f>SUM(AA233:AA288)</f>
        <v>0</v>
      </c>
      <c r="AR232" s="130" t="s">
        <v>102</v>
      </c>
      <c r="AT232" s="131" t="s">
        <v>74</v>
      </c>
      <c r="AU232" s="131" t="s">
        <v>83</v>
      </c>
      <c r="AY232" s="130" t="s">
        <v>267</v>
      </c>
      <c r="BK232" s="132">
        <f>SUM(BK233:BK288)</f>
        <v>0</v>
      </c>
    </row>
    <row r="233" spans="2:65" s="1" customFormat="1" ht="25.5" customHeight="1">
      <c r="B233" s="134"/>
      <c r="C233" s="135" t="s">
        <v>669</v>
      </c>
      <c r="D233" s="135" t="s">
        <v>268</v>
      </c>
      <c r="E233" s="136" t="s">
        <v>2101</v>
      </c>
      <c r="F233" s="219" t="s">
        <v>2102</v>
      </c>
      <c r="G233" s="219"/>
      <c r="H233" s="219"/>
      <c r="I233" s="219"/>
      <c r="J233" s="137" t="s">
        <v>374</v>
      </c>
      <c r="K233" s="138">
        <v>6</v>
      </c>
      <c r="L233" s="220"/>
      <c r="M233" s="220"/>
      <c r="N233" s="220">
        <f t="shared" ref="N233:N264" si="50">ROUND(L233*K233,2)</f>
        <v>0</v>
      </c>
      <c r="O233" s="220"/>
      <c r="P233" s="220"/>
      <c r="Q233" s="220"/>
      <c r="R233" s="139"/>
      <c r="T233" s="140" t="s">
        <v>5</v>
      </c>
      <c r="U233" s="38" t="s">
        <v>42</v>
      </c>
      <c r="V233" s="141">
        <v>0</v>
      </c>
      <c r="W233" s="141">
        <f t="shared" ref="W233:W264" si="51">V233*K233</f>
        <v>0</v>
      </c>
      <c r="X233" s="141">
        <v>0</v>
      </c>
      <c r="Y233" s="141">
        <f t="shared" ref="Y233:Y264" si="52">X233*K233</f>
        <v>0</v>
      </c>
      <c r="Z233" s="141">
        <v>0</v>
      </c>
      <c r="AA233" s="142">
        <f t="shared" ref="AA233:AA264" si="53">Z233*K233</f>
        <v>0</v>
      </c>
      <c r="AR233" s="19" t="s">
        <v>331</v>
      </c>
      <c r="AT233" s="19" t="s">
        <v>268</v>
      </c>
      <c r="AU233" s="19" t="s">
        <v>102</v>
      </c>
      <c r="AY233" s="19" t="s">
        <v>267</v>
      </c>
      <c r="BE233" s="143">
        <f t="shared" ref="BE233:BE264" si="54">IF(U233="základná",N233,0)</f>
        <v>0</v>
      </c>
      <c r="BF233" s="143">
        <f t="shared" ref="BF233:BF264" si="55">IF(U233="znížená",N233,0)</f>
        <v>0</v>
      </c>
      <c r="BG233" s="143">
        <f t="shared" ref="BG233:BG264" si="56">IF(U233="zákl. prenesená",N233,0)</f>
        <v>0</v>
      </c>
      <c r="BH233" s="143">
        <f t="shared" ref="BH233:BH264" si="57">IF(U233="zníž. prenesená",N233,0)</f>
        <v>0</v>
      </c>
      <c r="BI233" s="143">
        <f t="shared" ref="BI233:BI264" si="58">IF(U233="nulová",N233,0)</f>
        <v>0</v>
      </c>
      <c r="BJ233" s="19" t="s">
        <v>102</v>
      </c>
      <c r="BK233" s="143">
        <f t="shared" ref="BK233:BK264" si="59">ROUND(L233*K233,2)</f>
        <v>0</v>
      </c>
      <c r="BL233" s="19" t="s">
        <v>331</v>
      </c>
      <c r="BM233" s="19" t="s">
        <v>1076</v>
      </c>
    </row>
    <row r="234" spans="2:65" s="1" customFormat="1" ht="25.5" customHeight="1">
      <c r="B234" s="134"/>
      <c r="C234" s="135" t="s">
        <v>673</v>
      </c>
      <c r="D234" s="135" t="s">
        <v>268</v>
      </c>
      <c r="E234" s="136" t="s">
        <v>2103</v>
      </c>
      <c r="F234" s="219" t="s">
        <v>2104</v>
      </c>
      <c r="G234" s="219"/>
      <c r="H234" s="219"/>
      <c r="I234" s="219"/>
      <c r="J234" s="137" t="s">
        <v>374</v>
      </c>
      <c r="K234" s="138">
        <v>46</v>
      </c>
      <c r="L234" s="220"/>
      <c r="M234" s="220"/>
      <c r="N234" s="220">
        <f t="shared" si="50"/>
        <v>0</v>
      </c>
      <c r="O234" s="220"/>
      <c r="P234" s="220"/>
      <c r="Q234" s="220"/>
      <c r="R234" s="139"/>
      <c r="T234" s="140" t="s">
        <v>5</v>
      </c>
      <c r="U234" s="38" t="s">
        <v>42</v>
      </c>
      <c r="V234" s="141">
        <v>0</v>
      </c>
      <c r="W234" s="141">
        <f t="shared" si="51"/>
        <v>0</v>
      </c>
      <c r="X234" s="141">
        <v>0</v>
      </c>
      <c r="Y234" s="141">
        <f t="shared" si="52"/>
        <v>0</v>
      </c>
      <c r="Z234" s="141">
        <v>0</v>
      </c>
      <c r="AA234" s="142">
        <f t="shared" si="53"/>
        <v>0</v>
      </c>
      <c r="AR234" s="19" t="s">
        <v>331</v>
      </c>
      <c r="AT234" s="19" t="s">
        <v>268</v>
      </c>
      <c r="AU234" s="19" t="s">
        <v>102</v>
      </c>
      <c r="AY234" s="19" t="s">
        <v>267</v>
      </c>
      <c r="BE234" s="143">
        <f t="shared" si="54"/>
        <v>0</v>
      </c>
      <c r="BF234" s="143">
        <f t="shared" si="55"/>
        <v>0</v>
      </c>
      <c r="BG234" s="143">
        <f t="shared" si="56"/>
        <v>0</v>
      </c>
      <c r="BH234" s="143">
        <f t="shared" si="57"/>
        <v>0</v>
      </c>
      <c r="BI234" s="143">
        <f t="shared" si="58"/>
        <v>0</v>
      </c>
      <c r="BJ234" s="19" t="s">
        <v>102</v>
      </c>
      <c r="BK234" s="143">
        <f t="shared" si="59"/>
        <v>0</v>
      </c>
      <c r="BL234" s="19" t="s">
        <v>331</v>
      </c>
      <c r="BM234" s="19" t="s">
        <v>1084</v>
      </c>
    </row>
    <row r="235" spans="2:65" s="1" customFormat="1" ht="25.5" customHeight="1">
      <c r="B235" s="134"/>
      <c r="C235" s="135" t="s">
        <v>677</v>
      </c>
      <c r="D235" s="135" t="s">
        <v>268</v>
      </c>
      <c r="E235" s="136" t="s">
        <v>2105</v>
      </c>
      <c r="F235" s="219" t="s">
        <v>2106</v>
      </c>
      <c r="G235" s="219"/>
      <c r="H235" s="219"/>
      <c r="I235" s="219"/>
      <c r="J235" s="137" t="s">
        <v>374</v>
      </c>
      <c r="K235" s="138">
        <v>218</v>
      </c>
      <c r="L235" s="220"/>
      <c r="M235" s="220"/>
      <c r="N235" s="220">
        <f t="shared" si="50"/>
        <v>0</v>
      </c>
      <c r="O235" s="220"/>
      <c r="P235" s="220"/>
      <c r="Q235" s="220"/>
      <c r="R235" s="139"/>
      <c r="T235" s="140" t="s">
        <v>5</v>
      </c>
      <c r="U235" s="38" t="s">
        <v>42</v>
      </c>
      <c r="V235" s="141">
        <v>0</v>
      </c>
      <c r="W235" s="141">
        <f t="shared" si="51"/>
        <v>0</v>
      </c>
      <c r="X235" s="141">
        <v>0</v>
      </c>
      <c r="Y235" s="141">
        <f t="shared" si="52"/>
        <v>0</v>
      </c>
      <c r="Z235" s="141">
        <v>0</v>
      </c>
      <c r="AA235" s="142">
        <f t="shared" si="53"/>
        <v>0</v>
      </c>
      <c r="AR235" s="19" t="s">
        <v>331</v>
      </c>
      <c r="AT235" s="19" t="s">
        <v>268</v>
      </c>
      <c r="AU235" s="19" t="s">
        <v>102</v>
      </c>
      <c r="AY235" s="19" t="s">
        <v>267</v>
      </c>
      <c r="BE235" s="143">
        <f t="shared" si="54"/>
        <v>0</v>
      </c>
      <c r="BF235" s="143">
        <f t="shared" si="55"/>
        <v>0</v>
      </c>
      <c r="BG235" s="143">
        <f t="shared" si="56"/>
        <v>0</v>
      </c>
      <c r="BH235" s="143">
        <f t="shared" si="57"/>
        <v>0</v>
      </c>
      <c r="BI235" s="143">
        <f t="shared" si="58"/>
        <v>0</v>
      </c>
      <c r="BJ235" s="19" t="s">
        <v>102</v>
      </c>
      <c r="BK235" s="143">
        <f t="shared" si="59"/>
        <v>0</v>
      </c>
      <c r="BL235" s="19" t="s">
        <v>331</v>
      </c>
      <c r="BM235" s="19" t="s">
        <v>1092</v>
      </c>
    </row>
    <row r="236" spans="2:65" s="1" customFormat="1" ht="25.5" customHeight="1">
      <c r="B236" s="134"/>
      <c r="C236" s="135" t="s">
        <v>681</v>
      </c>
      <c r="D236" s="135" t="s">
        <v>268</v>
      </c>
      <c r="E236" s="136" t="s">
        <v>2107</v>
      </c>
      <c r="F236" s="219" t="s">
        <v>2108</v>
      </c>
      <c r="G236" s="219"/>
      <c r="H236" s="219"/>
      <c r="I236" s="219"/>
      <c r="J236" s="137" t="s">
        <v>374</v>
      </c>
      <c r="K236" s="138">
        <v>20</v>
      </c>
      <c r="L236" s="220"/>
      <c r="M236" s="220"/>
      <c r="N236" s="220">
        <f t="shared" si="50"/>
        <v>0</v>
      </c>
      <c r="O236" s="220"/>
      <c r="P236" s="220"/>
      <c r="Q236" s="220"/>
      <c r="R236" s="139"/>
      <c r="T236" s="140" t="s">
        <v>5</v>
      </c>
      <c r="U236" s="38" t="s">
        <v>42</v>
      </c>
      <c r="V236" s="141">
        <v>0</v>
      </c>
      <c r="W236" s="141">
        <f t="shared" si="51"/>
        <v>0</v>
      </c>
      <c r="X236" s="141">
        <v>0</v>
      </c>
      <c r="Y236" s="141">
        <f t="shared" si="52"/>
        <v>0</v>
      </c>
      <c r="Z236" s="141">
        <v>0</v>
      </c>
      <c r="AA236" s="142">
        <f t="shared" si="53"/>
        <v>0</v>
      </c>
      <c r="AR236" s="19" t="s">
        <v>331</v>
      </c>
      <c r="AT236" s="19" t="s">
        <v>268</v>
      </c>
      <c r="AU236" s="19" t="s">
        <v>102</v>
      </c>
      <c r="AY236" s="19" t="s">
        <v>267</v>
      </c>
      <c r="BE236" s="143">
        <f t="shared" si="54"/>
        <v>0</v>
      </c>
      <c r="BF236" s="143">
        <f t="shared" si="55"/>
        <v>0</v>
      </c>
      <c r="BG236" s="143">
        <f t="shared" si="56"/>
        <v>0</v>
      </c>
      <c r="BH236" s="143">
        <f t="shared" si="57"/>
        <v>0</v>
      </c>
      <c r="BI236" s="143">
        <f t="shared" si="58"/>
        <v>0</v>
      </c>
      <c r="BJ236" s="19" t="s">
        <v>102</v>
      </c>
      <c r="BK236" s="143">
        <f t="shared" si="59"/>
        <v>0</v>
      </c>
      <c r="BL236" s="19" t="s">
        <v>331</v>
      </c>
      <c r="BM236" s="19" t="s">
        <v>1099</v>
      </c>
    </row>
    <row r="237" spans="2:65" s="1" customFormat="1" ht="25.5" customHeight="1">
      <c r="B237" s="134"/>
      <c r="C237" s="135" t="s">
        <v>685</v>
      </c>
      <c r="D237" s="135" t="s">
        <v>268</v>
      </c>
      <c r="E237" s="136" t="s">
        <v>2109</v>
      </c>
      <c r="F237" s="219" t="s">
        <v>2110</v>
      </c>
      <c r="G237" s="219"/>
      <c r="H237" s="219"/>
      <c r="I237" s="219"/>
      <c r="J237" s="137" t="s">
        <v>374</v>
      </c>
      <c r="K237" s="138">
        <v>18</v>
      </c>
      <c r="L237" s="220"/>
      <c r="M237" s="220"/>
      <c r="N237" s="220">
        <f t="shared" si="50"/>
        <v>0</v>
      </c>
      <c r="O237" s="220"/>
      <c r="P237" s="220"/>
      <c r="Q237" s="220"/>
      <c r="R237" s="139"/>
      <c r="T237" s="140" t="s">
        <v>5</v>
      </c>
      <c r="U237" s="38" t="s">
        <v>42</v>
      </c>
      <c r="V237" s="141">
        <v>0</v>
      </c>
      <c r="W237" s="141">
        <f t="shared" si="51"/>
        <v>0</v>
      </c>
      <c r="X237" s="141">
        <v>0</v>
      </c>
      <c r="Y237" s="141">
        <f t="shared" si="52"/>
        <v>0</v>
      </c>
      <c r="Z237" s="141">
        <v>0</v>
      </c>
      <c r="AA237" s="142">
        <f t="shared" si="53"/>
        <v>0</v>
      </c>
      <c r="AR237" s="19" t="s">
        <v>331</v>
      </c>
      <c r="AT237" s="19" t="s">
        <v>268</v>
      </c>
      <c r="AU237" s="19" t="s">
        <v>102</v>
      </c>
      <c r="AY237" s="19" t="s">
        <v>267</v>
      </c>
      <c r="BE237" s="143">
        <f t="shared" si="54"/>
        <v>0</v>
      </c>
      <c r="BF237" s="143">
        <f t="shared" si="55"/>
        <v>0</v>
      </c>
      <c r="BG237" s="143">
        <f t="shared" si="56"/>
        <v>0</v>
      </c>
      <c r="BH237" s="143">
        <f t="shared" si="57"/>
        <v>0</v>
      </c>
      <c r="BI237" s="143">
        <f t="shared" si="58"/>
        <v>0</v>
      </c>
      <c r="BJ237" s="19" t="s">
        <v>102</v>
      </c>
      <c r="BK237" s="143">
        <f t="shared" si="59"/>
        <v>0</v>
      </c>
      <c r="BL237" s="19" t="s">
        <v>331</v>
      </c>
      <c r="BM237" s="19" t="s">
        <v>1107</v>
      </c>
    </row>
    <row r="238" spans="2:65" s="1" customFormat="1" ht="16.5" customHeight="1">
      <c r="B238" s="134"/>
      <c r="C238" s="144" t="s">
        <v>689</v>
      </c>
      <c r="D238" s="144" t="s">
        <v>315</v>
      </c>
      <c r="E238" s="145" t="s">
        <v>2111</v>
      </c>
      <c r="F238" s="221" t="s">
        <v>2112</v>
      </c>
      <c r="G238" s="221"/>
      <c r="H238" s="221"/>
      <c r="I238" s="221"/>
      <c r="J238" s="146" t="s">
        <v>374</v>
      </c>
      <c r="K238" s="147">
        <v>1</v>
      </c>
      <c r="L238" s="222"/>
      <c r="M238" s="222"/>
      <c r="N238" s="222">
        <f t="shared" si="50"/>
        <v>0</v>
      </c>
      <c r="O238" s="220"/>
      <c r="P238" s="220"/>
      <c r="Q238" s="220"/>
      <c r="R238" s="139"/>
      <c r="T238" s="140" t="s">
        <v>5</v>
      </c>
      <c r="U238" s="38" t="s">
        <v>42</v>
      </c>
      <c r="V238" s="141">
        <v>0</v>
      </c>
      <c r="W238" s="141">
        <f t="shared" si="51"/>
        <v>0</v>
      </c>
      <c r="X238" s="141">
        <v>0</v>
      </c>
      <c r="Y238" s="141">
        <f t="shared" si="52"/>
        <v>0</v>
      </c>
      <c r="Z238" s="141">
        <v>0</v>
      </c>
      <c r="AA238" s="142">
        <f t="shared" si="53"/>
        <v>0</v>
      </c>
      <c r="AR238" s="19" t="s">
        <v>392</v>
      </c>
      <c r="AT238" s="19" t="s">
        <v>315</v>
      </c>
      <c r="AU238" s="19" t="s">
        <v>102</v>
      </c>
      <c r="AY238" s="19" t="s">
        <v>267</v>
      </c>
      <c r="BE238" s="143">
        <f t="shared" si="54"/>
        <v>0</v>
      </c>
      <c r="BF238" s="143">
        <f t="shared" si="55"/>
        <v>0</v>
      </c>
      <c r="BG238" s="143">
        <f t="shared" si="56"/>
        <v>0</v>
      </c>
      <c r="BH238" s="143">
        <f t="shared" si="57"/>
        <v>0</v>
      </c>
      <c r="BI238" s="143">
        <f t="shared" si="58"/>
        <v>0</v>
      </c>
      <c r="BJ238" s="19" t="s">
        <v>102</v>
      </c>
      <c r="BK238" s="143">
        <f t="shared" si="59"/>
        <v>0</v>
      </c>
      <c r="BL238" s="19" t="s">
        <v>331</v>
      </c>
      <c r="BM238" s="19" t="s">
        <v>1115</v>
      </c>
    </row>
    <row r="239" spans="2:65" s="1" customFormat="1" ht="16.5" customHeight="1">
      <c r="B239" s="134"/>
      <c r="C239" s="144" t="s">
        <v>693</v>
      </c>
      <c r="D239" s="144" t="s">
        <v>315</v>
      </c>
      <c r="E239" s="145" t="s">
        <v>2113</v>
      </c>
      <c r="F239" s="221" t="s">
        <v>2114</v>
      </c>
      <c r="G239" s="221"/>
      <c r="H239" s="221"/>
      <c r="I239" s="221"/>
      <c r="J239" s="146" t="s">
        <v>374</v>
      </c>
      <c r="K239" s="147">
        <v>1</v>
      </c>
      <c r="L239" s="222"/>
      <c r="M239" s="222"/>
      <c r="N239" s="222">
        <f t="shared" si="50"/>
        <v>0</v>
      </c>
      <c r="O239" s="220"/>
      <c r="P239" s="220"/>
      <c r="Q239" s="220"/>
      <c r="R239" s="139"/>
      <c r="T239" s="140" t="s">
        <v>5</v>
      </c>
      <c r="U239" s="38" t="s">
        <v>42</v>
      </c>
      <c r="V239" s="141">
        <v>0</v>
      </c>
      <c r="W239" s="141">
        <f t="shared" si="51"/>
        <v>0</v>
      </c>
      <c r="X239" s="141">
        <v>0</v>
      </c>
      <c r="Y239" s="141">
        <f t="shared" si="52"/>
        <v>0</v>
      </c>
      <c r="Z239" s="141">
        <v>0</v>
      </c>
      <c r="AA239" s="142">
        <f t="shared" si="53"/>
        <v>0</v>
      </c>
      <c r="AR239" s="19" t="s">
        <v>392</v>
      </c>
      <c r="AT239" s="19" t="s">
        <v>315</v>
      </c>
      <c r="AU239" s="19" t="s">
        <v>102</v>
      </c>
      <c r="AY239" s="19" t="s">
        <v>267</v>
      </c>
      <c r="BE239" s="143">
        <f t="shared" si="54"/>
        <v>0</v>
      </c>
      <c r="BF239" s="143">
        <f t="shared" si="55"/>
        <v>0</v>
      </c>
      <c r="BG239" s="143">
        <f t="shared" si="56"/>
        <v>0</v>
      </c>
      <c r="BH239" s="143">
        <f t="shared" si="57"/>
        <v>0</v>
      </c>
      <c r="BI239" s="143">
        <f t="shared" si="58"/>
        <v>0</v>
      </c>
      <c r="BJ239" s="19" t="s">
        <v>102</v>
      </c>
      <c r="BK239" s="143">
        <f t="shared" si="59"/>
        <v>0</v>
      </c>
      <c r="BL239" s="19" t="s">
        <v>331</v>
      </c>
      <c r="BM239" s="19" t="s">
        <v>1123</v>
      </c>
    </row>
    <row r="240" spans="2:65" s="1" customFormat="1" ht="16.5" customHeight="1">
      <c r="B240" s="134"/>
      <c r="C240" s="144" t="s">
        <v>697</v>
      </c>
      <c r="D240" s="144" t="s">
        <v>315</v>
      </c>
      <c r="E240" s="145" t="s">
        <v>2115</v>
      </c>
      <c r="F240" s="221" t="s">
        <v>2116</v>
      </c>
      <c r="G240" s="221"/>
      <c r="H240" s="221"/>
      <c r="I240" s="221"/>
      <c r="J240" s="146" t="s">
        <v>374</v>
      </c>
      <c r="K240" s="147">
        <v>1</v>
      </c>
      <c r="L240" s="222"/>
      <c r="M240" s="222"/>
      <c r="N240" s="222">
        <f t="shared" si="50"/>
        <v>0</v>
      </c>
      <c r="O240" s="220"/>
      <c r="P240" s="220"/>
      <c r="Q240" s="220"/>
      <c r="R240" s="139"/>
      <c r="T240" s="140" t="s">
        <v>5</v>
      </c>
      <c r="U240" s="38" t="s">
        <v>42</v>
      </c>
      <c r="V240" s="141">
        <v>0</v>
      </c>
      <c r="W240" s="141">
        <f t="shared" si="51"/>
        <v>0</v>
      </c>
      <c r="X240" s="141">
        <v>0</v>
      </c>
      <c r="Y240" s="141">
        <f t="shared" si="52"/>
        <v>0</v>
      </c>
      <c r="Z240" s="141">
        <v>0</v>
      </c>
      <c r="AA240" s="142">
        <f t="shared" si="53"/>
        <v>0</v>
      </c>
      <c r="AR240" s="19" t="s">
        <v>392</v>
      </c>
      <c r="AT240" s="19" t="s">
        <v>315</v>
      </c>
      <c r="AU240" s="19" t="s">
        <v>102</v>
      </c>
      <c r="AY240" s="19" t="s">
        <v>267</v>
      </c>
      <c r="BE240" s="143">
        <f t="shared" si="54"/>
        <v>0</v>
      </c>
      <c r="BF240" s="143">
        <f t="shared" si="55"/>
        <v>0</v>
      </c>
      <c r="BG240" s="143">
        <f t="shared" si="56"/>
        <v>0</v>
      </c>
      <c r="BH240" s="143">
        <f t="shared" si="57"/>
        <v>0</v>
      </c>
      <c r="BI240" s="143">
        <f t="shared" si="58"/>
        <v>0</v>
      </c>
      <c r="BJ240" s="19" t="s">
        <v>102</v>
      </c>
      <c r="BK240" s="143">
        <f t="shared" si="59"/>
        <v>0</v>
      </c>
      <c r="BL240" s="19" t="s">
        <v>331</v>
      </c>
      <c r="BM240" s="19" t="s">
        <v>1131</v>
      </c>
    </row>
    <row r="241" spans="2:65" s="1" customFormat="1" ht="16.5" customHeight="1">
      <c r="B241" s="134"/>
      <c r="C241" s="144" t="s">
        <v>701</v>
      </c>
      <c r="D241" s="144" t="s">
        <v>315</v>
      </c>
      <c r="E241" s="145" t="s">
        <v>2117</v>
      </c>
      <c r="F241" s="221" t="s">
        <v>2118</v>
      </c>
      <c r="G241" s="221"/>
      <c r="H241" s="221"/>
      <c r="I241" s="221"/>
      <c r="J241" s="146" t="s">
        <v>374</v>
      </c>
      <c r="K241" s="147">
        <v>1</v>
      </c>
      <c r="L241" s="222"/>
      <c r="M241" s="222"/>
      <c r="N241" s="222">
        <f t="shared" si="50"/>
        <v>0</v>
      </c>
      <c r="O241" s="220"/>
      <c r="P241" s="220"/>
      <c r="Q241" s="220"/>
      <c r="R241" s="139"/>
      <c r="T241" s="140" t="s">
        <v>5</v>
      </c>
      <c r="U241" s="38" t="s">
        <v>42</v>
      </c>
      <c r="V241" s="141">
        <v>0</v>
      </c>
      <c r="W241" s="141">
        <f t="shared" si="51"/>
        <v>0</v>
      </c>
      <c r="X241" s="141">
        <v>0</v>
      </c>
      <c r="Y241" s="141">
        <f t="shared" si="52"/>
        <v>0</v>
      </c>
      <c r="Z241" s="141">
        <v>0</v>
      </c>
      <c r="AA241" s="142">
        <f t="shared" si="53"/>
        <v>0</v>
      </c>
      <c r="AR241" s="19" t="s">
        <v>392</v>
      </c>
      <c r="AT241" s="19" t="s">
        <v>315</v>
      </c>
      <c r="AU241" s="19" t="s">
        <v>102</v>
      </c>
      <c r="AY241" s="19" t="s">
        <v>267</v>
      </c>
      <c r="BE241" s="143">
        <f t="shared" si="54"/>
        <v>0</v>
      </c>
      <c r="BF241" s="143">
        <f t="shared" si="55"/>
        <v>0</v>
      </c>
      <c r="BG241" s="143">
        <f t="shared" si="56"/>
        <v>0</v>
      </c>
      <c r="BH241" s="143">
        <f t="shared" si="57"/>
        <v>0</v>
      </c>
      <c r="BI241" s="143">
        <f t="shared" si="58"/>
        <v>0</v>
      </c>
      <c r="BJ241" s="19" t="s">
        <v>102</v>
      </c>
      <c r="BK241" s="143">
        <f t="shared" si="59"/>
        <v>0</v>
      </c>
      <c r="BL241" s="19" t="s">
        <v>331</v>
      </c>
      <c r="BM241" s="19" t="s">
        <v>1139</v>
      </c>
    </row>
    <row r="242" spans="2:65" s="1" customFormat="1" ht="16.5" customHeight="1">
      <c r="B242" s="134"/>
      <c r="C242" s="135" t="s">
        <v>705</v>
      </c>
      <c r="D242" s="135" t="s">
        <v>268</v>
      </c>
      <c r="E242" s="136" t="s">
        <v>2119</v>
      </c>
      <c r="F242" s="219" t="s">
        <v>2120</v>
      </c>
      <c r="G242" s="219"/>
      <c r="H242" s="219"/>
      <c r="I242" s="219"/>
      <c r="J242" s="137" t="s">
        <v>374</v>
      </c>
      <c r="K242" s="138">
        <v>1</v>
      </c>
      <c r="L242" s="220"/>
      <c r="M242" s="220"/>
      <c r="N242" s="220">
        <f t="shared" si="50"/>
        <v>0</v>
      </c>
      <c r="O242" s="220"/>
      <c r="P242" s="220"/>
      <c r="Q242" s="220"/>
      <c r="R242" s="139"/>
      <c r="T242" s="140" t="s">
        <v>5</v>
      </c>
      <c r="U242" s="38" t="s">
        <v>42</v>
      </c>
      <c r="V242" s="141">
        <v>0</v>
      </c>
      <c r="W242" s="141">
        <f t="shared" si="51"/>
        <v>0</v>
      </c>
      <c r="X242" s="141">
        <v>0</v>
      </c>
      <c r="Y242" s="141">
        <f t="shared" si="52"/>
        <v>0</v>
      </c>
      <c r="Z242" s="141">
        <v>0</v>
      </c>
      <c r="AA242" s="142">
        <f t="shared" si="53"/>
        <v>0</v>
      </c>
      <c r="AR242" s="19" t="s">
        <v>331</v>
      </c>
      <c r="AT242" s="19" t="s">
        <v>268</v>
      </c>
      <c r="AU242" s="19" t="s">
        <v>102</v>
      </c>
      <c r="AY242" s="19" t="s">
        <v>267</v>
      </c>
      <c r="BE242" s="143">
        <f t="shared" si="54"/>
        <v>0</v>
      </c>
      <c r="BF242" s="143">
        <f t="shared" si="55"/>
        <v>0</v>
      </c>
      <c r="BG242" s="143">
        <f t="shared" si="56"/>
        <v>0</v>
      </c>
      <c r="BH242" s="143">
        <f t="shared" si="57"/>
        <v>0</v>
      </c>
      <c r="BI242" s="143">
        <f t="shared" si="58"/>
        <v>0</v>
      </c>
      <c r="BJ242" s="19" t="s">
        <v>102</v>
      </c>
      <c r="BK242" s="143">
        <f t="shared" si="59"/>
        <v>0</v>
      </c>
      <c r="BL242" s="19" t="s">
        <v>331</v>
      </c>
      <c r="BM242" s="19" t="s">
        <v>1147</v>
      </c>
    </row>
    <row r="243" spans="2:65" s="1" customFormat="1" ht="16.5" customHeight="1">
      <c r="B243" s="134"/>
      <c r="C243" s="135" t="s">
        <v>709</v>
      </c>
      <c r="D243" s="135" t="s">
        <v>268</v>
      </c>
      <c r="E243" s="136" t="s">
        <v>2121</v>
      </c>
      <c r="F243" s="219" t="s">
        <v>2122</v>
      </c>
      <c r="G243" s="219"/>
      <c r="H243" s="219"/>
      <c r="I243" s="219"/>
      <c r="J243" s="137" t="s">
        <v>374</v>
      </c>
      <c r="K243" s="138">
        <v>1</v>
      </c>
      <c r="L243" s="220"/>
      <c r="M243" s="220"/>
      <c r="N243" s="220">
        <f t="shared" si="50"/>
        <v>0</v>
      </c>
      <c r="O243" s="220"/>
      <c r="P243" s="220"/>
      <c r="Q243" s="220"/>
      <c r="R243" s="139"/>
      <c r="T243" s="140" t="s">
        <v>5</v>
      </c>
      <c r="U243" s="38" t="s">
        <v>42</v>
      </c>
      <c r="V243" s="141">
        <v>0</v>
      </c>
      <c r="W243" s="141">
        <f t="shared" si="51"/>
        <v>0</v>
      </c>
      <c r="X243" s="141">
        <v>0</v>
      </c>
      <c r="Y243" s="141">
        <f t="shared" si="52"/>
        <v>0</v>
      </c>
      <c r="Z243" s="141">
        <v>0</v>
      </c>
      <c r="AA243" s="142">
        <f t="shared" si="53"/>
        <v>0</v>
      </c>
      <c r="AR243" s="19" t="s">
        <v>331</v>
      </c>
      <c r="AT243" s="19" t="s">
        <v>268</v>
      </c>
      <c r="AU243" s="19" t="s">
        <v>102</v>
      </c>
      <c r="AY243" s="19" t="s">
        <v>267</v>
      </c>
      <c r="BE243" s="143">
        <f t="shared" si="54"/>
        <v>0</v>
      </c>
      <c r="BF243" s="143">
        <f t="shared" si="55"/>
        <v>0</v>
      </c>
      <c r="BG243" s="143">
        <f t="shared" si="56"/>
        <v>0</v>
      </c>
      <c r="BH243" s="143">
        <f t="shared" si="57"/>
        <v>0</v>
      </c>
      <c r="BI243" s="143">
        <f t="shared" si="58"/>
        <v>0</v>
      </c>
      <c r="BJ243" s="19" t="s">
        <v>102</v>
      </c>
      <c r="BK243" s="143">
        <f t="shared" si="59"/>
        <v>0</v>
      </c>
      <c r="BL243" s="19" t="s">
        <v>331</v>
      </c>
      <c r="BM243" s="19" t="s">
        <v>1155</v>
      </c>
    </row>
    <row r="244" spans="2:65" s="1" customFormat="1" ht="16.5" customHeight="1">
      <c r="B244" s="134"/>
      <c r="C244" s="135" t="s">
        <v>713</v>
      </c>
      <c r="D244" s="135" t="s">
        <v>268</v>
      </c>
      <c r="E244" s="136" t="s">
        <v>2123</v>
      </c>
      <c r="F244" s="219" t="s">
        <v>2124</v>
      </c>
      <c r="G244" s="219"/>
      <c r="H244" s="219"/>
      <c r="I244" s="219"/>
      <c r="J244" s="137" t="s">
        <v>374</v>
      </c>
      <c r="K244" s="138">
        <v>1</v>
      </c>
      <c r="L244" s="220"/>
      <c r="M244" s="220"/>
      <c r="N244" s="220">
        <f t="shared" si="50"/>
        <v>0</v>
      </c>
      <c r="O244" s="220"/>
      <c r="P244" s="220"/>
      <c r="Q244" s="220"/>
      <c r="R244" s="139"/>
      <c r="T244" s="140" t="s">
        <v>5</v>
      </c>
      <c r="U244" s="38" t="s">
        <v>42</v>
      </c>
      <c r="V244" s="141">
        <v>0</v>
      </c>
      <c r="W244" s="141">
        <f t="shared" si="51"/>
        <v>0</v>
      </c>
      <c r="X244" s="141">
        <v>0</v>
      </c>
      <c r="Y244" s="141">
        <f t="shared" si="52"/>
        <v>0</v>
      </c>
      <c r="Z244" s="141">
        <v>0</v>
      </c>
      <c r="AA244" s="142">
        <f t="shared" si="53"/>
        <v>0</v>
      </c>
      <c r="AR244" s="19" t="s">
        <v>331</v>
      </c>
      <c r="AT244" s="19" t="s">
        <v>268</v>
      </c>
      <c r="AU244" s="19" t="s">
        <v>102</v>
      </c>
      <c r="AY244" s="19" t="s">
        <v>267</v>
      </c>
      <c r="BE244" s="143">
        <f t="shared" si="54"/>
        <v>0</v>
      </c>
      <c r="BF244" s="143">
        <f t="shared" si="55"/>
        <v>0</v>
      </c>
      <c r="BG244" s="143">
        <f t="shared" si="56"/>
        <v>0</v>
      </c>
      <c r="BH244" s="143">
        <f t="shared" si="57"/>
        <v>0</v>
      </c>
      <c r="BI244" s="143">
        <f t="shared" si="58"/>
        <v>0</v>
      </c>
      <c r="BJ244" s="19" t="s">
        <v>102</v>
      </c>
      <c r="BK244" s="143">
        <f t="shared" si="59"/>
        <v>0</v>
      </c>
      <c r="BL244" s="19" t="s">
        <v>331</v>
      </c>
      <c r="BM244" s="19" t="s">
        <v>1163</v>
      </c>
    </row>
    <row r="245" spans="2:65" s="1" customFormat="1" ht="16.5" customHeight="1">
      <c r="B245" s="134"/>
      <c r="C245" s="135" t="s">
        <v>717</v>
      </c>
      <c r="D245" s="135" t="s">
        <v>268</v>
      </c>
      <c r="E245" s="136" t="s">
        <v>2125</v>
      </c>
      <c r="F245" s="219" t="s">
        <v>2126</v>
      </c>
      <c r="G245" s="219"/>
      <c r="H245" s="219"/>
      <c r="I245" s="219"/>
      <c r="J245" s="137" t="s">
        <v>374</v>
      </c>
      <c r="K245" s="138">
        <v>1</v>
      </c>
      <c r="L245" s="220"/>
      <c r="M245" s="220"/>
      <c r="N245" s="220">
        <f t="shared" si="50"/>
        <v>0</v>
      </c>
      <c r="O245" s="220"/>
      <c r="P245" s="220"/>
      <c r="Q245" s="220"/>
      <c r="R245" s="139"/>
      <c r="T245" s="140" t="s">
        <v>5</v>
      </c>
      <c r="U245" s="38" t="s">
        <v>42</v>
      </c>
      <c r="V245" s="141">
        <v>0</v>
      </c>
      <c r="W245" s="141">
        <f t="shared" si="51"/>
        <v>0</v>
      </c>
      <c r="X245" s="141">
        <v>0</v>
      </c>
      <c r="Y245" s="141">
        <f t="shared" si="52"/>
        <v>0</v>
      </c>
      <c r="Z245" s="141">
        <v>0</v>
      </c>
      <c r="AA245" s="142">
        <f t="shared" si="53"/>
        <v>0</v>
      </c>
      <c r="AR245" s="19" t="s">
        <v>331</v>
      </c>
      <c r="AT245" s="19" t="s">
        <v>268</v>
      </c>
      <c r="AU245" s="19" t="s">
        <v>102</v>
      </c>
      <c r="AY245" s="19" t="s">
        <v>267</v>
      </c>
      <c r="BE245" s="143">
        <f t="shared" si="54"/>
        <v>0</v>
      </c>
      <c r="BF245" s="143">
        <f t="shared" si="55"/>
        <v>0</v>
      </c>
      <c r="BG245" s="143">
        <f t="shared" si="56"/>
        <v>0</v>
      </c>
      <c r="BH245" s="143">
        <f t="shared" si="57"/>
        <v>0</v>
      </c>
      <c r="BI245" s="143">
        <f t="shared" si="58"/>
        <v>0</v>
      </c>
      <c r="BJ245" s="19" t="s">
        <v>102</v>
      </c>
      <c r="BK245" s="143">
        <f t="shared" si="59"/>
        <v>0</v>
      </c>
      <c r="BL245" s="19" t="s">
        <v>331</v>
      </c>
      <c r="BM245" s="19" t="s">
        <v>1171</v>
      </c>
    </row>
    <row r="246" spans="2:65" s="1" customFormat="1" ht="16.5" customHeight="1">
      <c r="B246" s="134"/>
      <c r="C246" s="144" t="s">
        <v>721</v>
      </c>
      <c r="D246" s="144" t="s">
        <v>315</v>
      </c>
      <c r="E246" s="145" t="s">
        <v>2127</v>
      </c>
      <c r="F246" s="221" t="s">
        <v>2128</v>
      </c>
      <c r="G246" s="221"/>
      <c r="H246" s="221"/>
      <c r="I246" s="221"/>
      <c r="J246" s="146" t="s">
        <v>374</v>
      </c>
      <c r="K246" s="147">
        <v>3</v>
      </c>
      <c r="L246" s="222"/>
      <c r="M246" s="222"/>
      <c r="N246" s="222">
        <f t="shared" si="50"/>
        <v>0</v>
      </c>
      <c r="O246" s="220"/>
      <c r="P246" s="220"/>
      <c r="Q246" s="220"/>
      <c r="R246" s="139"/>
      <c r="T246" s="140" t="s">
        <v>5</v>
      </c>
      <c r="U246" s="38" t="s">
        <v>42</v>
      </c>
      <c r="V246" s="141">
        <v>0</v>
      </c>
      <c r="W246" s="141">
        <f t="shared" si="51"/>
        <v>0</v>
      </c>
      <c r="X246" s="141">
        <v>0</v>
      </c>
      <c r="Y246" s="141">
        <f t="shared" si="52"/>
        <v>0</v>
      </c>
      <c r="Z246" s="141">
        <v>0</v>
      </c>
      <c r="AA246" s="142">
        <f t="shared" si="53"/>
        <v>0</v>
      </c>
      <c r="AR246" s="19" t="s">
        <v>392</v>
      </c>
      <c r="AT246" s="19" t="s">
        <v>315</v>
      </c>
      <c r="AU246" s="19" t="s">
        <v>102</v>
      </c>
      <c r="AY246" s="19" t="s">
        <v>267</v>
      </c>
      <c r="BE246" s="143">
        <f t="shared" si="54"/>
        <v>0</v>
      </c>
      <c r="BF246" s="143">
        <f t="shared" si="55"/>
        <v>0</v>
      </c>
      <c r="BG246" s="143">
        <f t="shared" si="56"/>
        <v>0</v>
      </c>
      <c r="BH246" s="143">
        <f t="shared" si="57"/>
        <v>0</v>
      </c>
      <c r="BI246" s="143">
        <f t="shared" si="58"/>
        <v>0</v>
      </c>
      <c r="BJ246" s="19" t="s">
        <v>102</v>
      </c>
      <c r="BK246" s="143">
        <f t="shared" si="59"/>
        <v>0</v>
      </c>
      <c r="BL246" s="19" t="s">
        <v>331</v>
      </c>
      <c r="BM246" s="19" t="s">
        <v>1179</v>
      </c>
    </row>
    <row r="247" spans="2:65" s="1" customFormat="1" ht="16.5" customHeight="1">
      <c r="B247" s="134"/>
      <c r="C247" s="144" t="s">
        <v>725</v>
      </c>
      <c r="D247" s="144" t="s">
        <v>315</v>
      </c>
      <c r="E247" s="145" t="s">
        <v>2129</v>
      </c>
      <c r="F247" s="221" t="s">
        <v>2130</v>
      </c>
      <c r="G247" s="221"/>
      <c r="H247" s="221"/>
      <c r="I247" s="221"/>
      <c r="J247" s="146" t="s">
        <v>374</v>
      </c>
      <c r="K247" s="147">
        <v>4</v>
      </c>
      <c r="L247" s="222"/>
      <c r="M247" s="222"/>
      <c r="N247" s="222">
        <f t="shared" si="50"/>
        <v>0</v>
      </c>
      <c r="O247" s="220"/>
      <c r="P247" s="220"/>
      <c r="Q247" s="220"/>
      <c r="R247" s="139"/>
      <c r="T247" s="140" t="s">
        <v>5</v>
      </c>
      <c r="U247" s="38" t="s">
        <v>42</v>
      </c>
      <c r="V247" s="141">
        <v>0</v>
      </c>
      <c r="W247" s="141">
        <f t="shared" si="51"/>
        <v>0</v>
      </c>
      <c r="X247" s="141">
        <v>0</v>
      </c>
      <c r="Y247" s="141">
        <f t="shared" si="52"/>
        <v>0</v>
      </c>
      <c r="Z247" s="141">
        <v>0</v>
      </c>
      <c r="AA247" s="142">
        <f t="shared" si="53"/>
        <v>0</v>
      </c>
      <c r="AR247" s="19" t="s">
        <v>392</v>
      </c>
      <c r="AT247" s="19" t="s">
        <v>315</v>
      </c>
      <c r="AU247" s="19" t="s">
        <v>102</v>
      </c>
      <c r="AY247" s="19" t="s">
        <v>267</v>
      </c>
      <c r="BE247" s="143">
        <f t="shared" si="54"/>
        <v>0</v>
      </c>
      <c r="BF247" s="143">
        <f t="shared" si="55"/>
        <v>0</v>
      </c>
      <c r="BG247" s="143">
        <f t="shared" si="56"/>
        <v>0</v>
      </c>
      <c r="BH247" s="143">
        <f t="shared" si="57"/>
        <v>0</v>
      </c>
      <c r="BI247" s="143">
        <f t="shared" si="58"/>
        <v>0</v>
      </c>
      <c r="BJ247" s="19" t="s">
        <v>102</v>
      </c>
      <c r="BK247" s="143">
        <f t="shared" si="59"/>
        <v>0</v>
      </c>
      <c r="BL247" s="19" t="s">
        <v>331</v>
      </c>
      <c r="BM247" s="19" t="s">
        <v>1187</v>
      </c>
    </row>
    <row r="248" spans="2:65" s="1" customFormat="1" ht="16.5" customHeight="1">
      <c r="B248" s="134"/>
      <c r="C248" s="144" t="s">
        <v>729</v>
      </c>
      <c r="D248" s="144" t="s">
        <v>315</v>
      </c>
      <c r="E248" s="145" t="s">
        <v>2131</v>
      </c>
      <c r="F248" s="221" t="s">
        <v>2132</v>
      </c>
      <c r="G248" s="221"/>
      <c r="H248" s="221"/>
      <c r="I248" s="221"/>
      <c r="J248" s="146" t="s">
        <v>374</v>
      </c>
      <c r="K248" s="147">
        <v>3</v>
      </c>
      <c r="L248" s="222"/>
      <c r="M248" s="222"/>
      <c r="N248" s="222">
        <f t="shared" si="50"/>
        <v>0</v>
      </c>
      <c r="O248" s="220"/>
      <c r="P248" s="220"/>
      <c r="Q248" s="220"/>
      <c r="R248" s="139"/>
      <c r="T248" s="140" t="s">
        <v>5</v>
      </c>
      <c r="U248" s="38" t="s">
        <v>42</v>
      </c>
      <c r="V248" s="141">
        <v>0</v>
      </c>
      <c r="W248" s="141">
        <f t="shared" si="51"/>
        <v>0</v>
      </c>
      <c r="X248" s="141">
        <v>0</v>
      </c>
      <c r="Y248" s="141">
        <f t="shared" si="52"/>
        <v>0</v>
      </c>
      <c r="Z248" s="141">
        <v>0</v>
      </c>
      <c r="AA248" s="142">
        <f t="shared" si="53"/>
        <v>0</v>
      </c>
      <c r="AR248" s="19" t="s">
        <v>392</v>
      </c>
      <c r="AT248" s="19" t="s">
        <v>315</v>
      </c>
      <c r="AU248" s="19" t="s">
        <v>102</v>
      </c>
      <c r="AY248" s="19" t="s">
        <v>267</v>
      </c>
      <c r="BE248" s="143">
        <f t="shared" si="54"/>
        <v>0</v>
      </c>
      <c r="BF248" s="143">
        <f t="shared" si="55"/>
        <v>0</v>
      </c>
      <c r="BG248" s="143">
        <f t="shared" si="56"/>
        <v>0</v>
      </c>
      <c r="BH248" s="143">
        <f t="shared" si="57"/>
        <v>0</v>
      </c>
      <c r="BI248" s="143">
        <f t="shared" si="58"/>
        <v>0</v>
      </c>
      <c r="BJ248" s="19" t="s">
        <v>102</v>
      </c>
      <c r="BK248" s="143">
        <f t="shared" si="59"/>
        <v>0</v>
      </c>
      <c r="BL248" s="19" t="s">
        <v>331</v>
      </c>
      <c r="BM248" s="19" t="s">
        <v>1195</v>
      </c>
    </row>
    <row r="249" spans="2:65" s="1" customFormat="1" ht="16.5" customHeight="1">
      <c r="B249" s="134"/>
      <c r="C249" s="144" t="s">
        <v>733</v>
      </c>
      <c r="D249" s="144" t="s">
        <v>315</v>
      </c>
      <c r="E249" s="145" t="s">
        <v>2133</v>
      </c>
      <c r="F249" s="221" t="s">
        <v>2134</v>
      </c>
      <c r="G249" s="221"/>
      <c r="H249" s="221"/>
      <c r="I249" s="221"/>
      <c r="J249" s="146" t="s">
        <v>374</v>
      </c>
      <c r="K249" s="147">
        <v>9</v>
      </c>
      <c r="L249" s="222"/>
      <c r="M249" s="222"/>
      <c r="N249" s="222">
        <f t="shared" si="50"/>
        <v>0</v>
      </c>
      <c r="O249" s="220"/>
      <c r="P249" s="220"/>
      <c r="Q249" s="220"/>
      <c r="R249" s="139"/>
      <c r="T249" s="140" t="s">
        <v>5</v>
      </c>
      <c r="U249" s="38" t="s">
        <v>42</v>
      </c>
      <c r="V249" s="141">
        <v>0</v>
      </c>
      <c r="W249" s="141">
        <f t="shared" si="51"/>
        <v>0</v>
      </c>
      <c r="X249" s="141">
        <v>0</v>
      </c>
      <c r="Y249" s="141">
        <f t="shared" si="52"/>
        <v>0</v>
      </c>
      <c r="Z249" s="141">
        <v>0</v>
      </c>
      <c r="AA249" s="142">
        <f t="shared" si="53"/>
        <v>0</v>
      </c>
      <c r="AR249" s="19" t="s">
        <v>392</v>
      </c>
      <c r="AT249" s="19" t="s">
        <v>315</v>
      </c>
      <c r="AU249" s="19" t="s">
        <v>102</v>
      </c>
      <c r="AY249" s="19" t="s">
        <v>267</v>
      </c>
      <c r="BE249" s="143">
        <f t="shared" si="54"/>
        <v>0</v>
      </c>
      <c r="BF249" s="143">
        <f t="shared" si="55"/>
        <v>0</v>
      </c>
      <c r="BG249" s="143">
        <f t="shared" si="56"/>
        <v>0</v>
      </c>
      <c r="BH249" s="143">
        <f t="shared" si="57"/>
        <v>0</v>
      </c>
      <c r="BI249" s="143">
        <f t="shared" si="58"/>
        <v>0</v>
      </c>
      <c r="BJ249" s="19" t="s">
        <v>102</v>
      </c>
      <c r="BK249" s="143">
        <f t="shared" si="59"/>
        <v>0</v>
      </c>
      <c r="BL249" s="19" t="s">
        <v>331</v>
      </c>
      <c r="BM249" s="19" t="s">
        <v>1203</v>
      </c>
    </row>
    <row r="250" spans="2:65" s="1" customFormat="1" ht="16.5" customHeight="1">
      <c r="B250" s="134"/>
      <c r="C250" s="144" t="s">
        <v>737</v>
      </c>
      <c r="D250" s="144" t="s">
        <v>315</v>
      </c>
      <c r="E250" s="145" t="s">
        <v>2135</v>
      </c>
      <c r="F250" s="221" t="s">
        <v>2136</v>
      </c>
      <c r="G250" s="221"/>
      <c r="H250" s="221"/>
      <c r="I250" s="221"/>
      <c r="J250" s="146" t="s">
        <v>374</v>
      </c>
      <c r="K250" s="147">
        <v>8</v>
      </c>
      <c r="L250" s="222"/>
      <c r="M250" s="222"/>
      <c r="N250" s="222">
        <f t="shared" si="50"/>
        <v>0</v>
      </c>
      <c r="O250" s="220"/>
      <c r="P250" s="220"/>
      <c r="Q250" s="220"/>
      <c r="R250" s="139"/>
      <c r="T250" s="140" t="s">
        <v>5</v>
      </c>
      <c r="U250" s="38" t="s">
        <v>42</v>
      </c>
      <c r="V250" s="141">
        <v>0</v>
      </c>
      <c r="W250" s="141">
        <f t="shared" si="51"/>
        <v>0</v>
      </c>
      <c r="X250" s="141">
        <v>0</v>
      </c>
      <c r="Y250" s="141">
        <f t="shared" si="52"/>
        <v>0</v>
      </c>
      <c r="Z250" s="141">
        <v>0</v>
      </c>
      <c r="AA250" s="142">
        <f t="shared" si="53"/>
        <v>0</v>
      </c>
      <c r="AR250" s="19" t="s">
        <v>392</v>
      </c>
      <c r="AT250" s="19" t="s">
        <v>315</v>
      </c>
      <c r="AU250" s="19" t="s">
        <v>102</v>
      </c>
      <c r="AY250" s="19" t="s">
        <v>267</v>
      </c>
      <c r="BE250" s="143">
        <f t="shared" si="54"/>
        <v>0</v>
      </c>
      <c r="BF250" s="143">
        <f t="shared" si="55"/>
        <v>0</v>
      </c>
      <c r="BG250" s="143">
        <f t="shared" si="56"/>
        <v>0</v>
      </c>
      <c r="BH250" s="143">
        <f t="shared" si="57"/>
        <v>0</v>
      </c>
      <c r="BI250" s="143">
        <f t="shared" si="58"/>
        <v>0</v>
      </c>
      <c r="BJ250" s="19" t="s">
        <v>102</v>
      </c>
      <c r="BK250" s="143">
        <f t="shared" si="59"/>
        <v>0</v>
      </c>
      <c r="BL250" s="19" t="s">
        <v>331</v>
      </c>
      <c r="BM250" s="19" t="s">
        <v>1211</v>
      </c>
    </row>
    <row r="251" spans="2:65" s="1" customFormat="1" ht="16.5" customHeight="1">
      <c r="B251" s="134"/>
      <c r="C251" s="144" t="s">
        <v>741</v>
      </c>
      <c r="D251" s="144" t="s">
        <v>315</v>
      </c>
      <c r="E251" s="145" t="s">
        <v>2137</v>
      </c>
      <c r="F251" s="221" t="s">
        <v>2138</v>
      </c>
      <c r="G251" s="221"/>
      <c r="H251" s="221"/>
      <c r="I251" s="221"/>
      <c r="J251" s="146" t="s">
        <v>374</v>
      </c>
      <c r="K251" s="147">
        <v>8</v>
      </c>
      <c r="L251" s="222"/>
      <c r="M251" s="222"/>
      <c r="N251" s="222">
        <f t="shared" si="50"/>
        <v>0</v>
      </c>
      <c r="O251" s="220"/>
      <c r="P251" s="220"/>
      <c r="Q251" s="220"/>
      <c r="R251" s="139"/>
      <c r="T251" s="140" t="s">
        <v>5</v>
      </c>
      <c r="U251" s="38" t="s">
        <v>42</v>
      </c>
      <c r="V251" s="141">
        <v>0</v>
      </c>
      <c r="W251" s="141">
        <f t="shared" si="51"/>
        <v>0</v>
      </c>
      <c r="X251" s="141">
        <v>0</v>
      </c>
      <c r="Y251" s="141">
        <f t="shared" si="52"/>
        <v>0</v>
      </c>
      <c r="Z251" s="141">
        <v>0</v>
      </c>
      <c r="AA251" s="142">
        <f t="shared" si="53"/>
        <v>0</v>
      </c>
      <c r="AR251" s="19" t="s">
        <v>392</v>
      </c>
      <c r="AT251" s="19" t="s">
        <v>315</v>
      </c>
      <c r="AU251" s="19" t="s">
        <v>102</v>
      </c>
      <c r="AY251" s="19" t="s">
        <v>267</v>
      </c>
      <c r="BE251" s="143">
        <f t="shared" si="54"/>
        <v>0</v>
      </c>
      <c r="BF251" s="143">
        <f t="shared" si="55"/>
        <v>0</v>
      </c>
      <c r="BG251" s="143">
        <f t="shared" si="56"/>
        <v>0</v>
      </c>
      <c r="BH251" s="143">
        <f t="shared" si="57"/>
        <v>0</v>
      </c>
      <c r="BI251" s="143">
        <f t="shared" si="58"/>
        <v>0</v>
      </c>
      <c r="BJ251" s="19" t="s">
        <v>102</v>
      </c>
      <c r="BK251" s="143">
        <f t="shared" si="59"/>
        <v>0</v>
      </c>
      <c r="BL251" s="19" t="s">
        <v>331</v>
      </c>
      <c r="BM251" s="19" t="s">
        <v>1219</v>
      </c>
    </row>
    <row r="252" spans="2:65" s="1" customFormat="1" ht="38.25" customHeight="1">
      <c r="B252" s="134"/>
      <c r="C252" s="135" t="s">
        <v>745</v>
      </c>
      <c r="D252" s="135" t="s">
        <v>268</v>
      </c>
      <c r="E252" s="136" t="s">
        <v>2139</v>
      </c>
      <c r="F252" s="219" t="s">
        <v>2140</v>
      </c>
      <c r="G252" s="219"/>
      <c r="H252" s="219"/>
      <c r="I252" s="219"/>
      <c r="J252" s="137" t="s">
        <v>374</v>
      </c>
      <c r="K252" s="138">
        <v>3</v>
      </c>
      <c r="L252" s="220"/>
      <c r="M252" s="220"/>
      <c r="N252" s="220">
        <f t="shared" si="50"/>
        <v>0</v>
      </c>
      <c r="O252" s="220"/>
      <c r="P252" s="220"/>
      <c r="Q252" s="220"/>
      <c r="R252" s="139"/>
      <c r="T252" s="140" t="s">
        <v>5</v>
      </c>
      <c r="U252" s="38" t="s">
        <v>42</v>
      </c>
      <c r="V252" s="141">
        <v>0</v>
      </c>
      <c r="W252" s="141">
        <f t="shared" si="51"/>
        <v>0</v>
      </c>
      <c r="X252" s="141">
        <v>0</v>
      </c>
      <c r="Y252" s="141">
        <f t="shared" si="52"/>
        <v>0</v>
      </c>
      <c r="Z252" s="141">
        <v>0</v>
      </c>
      <c r="AA252" s="142">
        <f t="shared" si="53"/>
        <v>0</v>
      </c>
      <c r="AR252" s="19" t="s">
        <v>331</v>
      </c>
      <c r="AT252" s="19" t="s">
        <v>268</v>
      </c>
      <c r="AU252" s="19" t="s">
        <v>102</v>
      </c>
      <c r="AY252" s="19" t="s">
        <v>267</v>
      </c>
      <c r="BE252" s="143">
        <f t="shared" si="54"/>
        <v>0</v>
      </c>
      <c r="BF252" s="143">
        <f t="shared" si="55"/>
        <v>0</v>
      </c>
      <c r="BG252" s="143">
        <f t="shared" si="56"/>
        <v>0</v>
      </c>
      <c r="BH252" s="143">
        <f t="shared" si="57"/>
        <v>0</v>
      </c>
      <c r="BI252" s="143">
        <f t="shared" si="58"/>
        <v>0</v>
      </c>
      <c r="BJ252" s="19" t="s">
        <v>102</v>
      </c>
      <c r="BK252" s="143">
        <f t="shared" si="59"/>
        <v>0</v>
      </c>
      <c r="BL252" s="19" t="s">
        <v>331</v>
      </c>
      <c r="BM252" s="19" t="s">
        <v>1227</v>
      </c>
    </row>
    <row r="253" spans="2:65" s="1" customFormat="1" ht="38.25" customHeight="1">
      <c r="B253" s="134"/>
      <c r="C253" s="135" t="s">
        <v>749</v>
      </c>
      <c r="D253" s="135" t="s">
        <v>268</v>
      </c>
      <c r="E253" s="136" t="s">
        <v>2141</v>
      </c>
      <c r="F253" s="219" t="s">
        <v>2142</v>
      </c>
      <c r="G253" s="219"/>
      <c r="H253" s="219"/>
      <c r="I253" s="219"/>
      <c r="J253" s="137" t="s">
        <v>374</v>
      </c>
      <c r="K253" s="138">
        <v>4</v>
      </c>
      <c r="L253" s="220"/>
      <c r="M253" s="220"/>
      <c r="N253" s="220">
        <f t="shared" si="50"/>
        <v>0</v>
      </c>
      <c r="O253" s="220"/>
      <c r="P253" s="220"/>
      <c r="Q253" s="220"/>
      <c r="R253" s="139"/>
      <c r="T253" s="140" t="s">
        <v>5</v>
      </c>
      <c r="U253" s="38" t="s">
        <v>42</v>
      </c>
      <c r="V253" s="141">
        <v>0</v>
      </c>
      <c r="W253" s="141">
        <f t="shared" si="51"/>
        <v>0</v>
      </c>
      <c r="X253" s="141">
        <v>0</v>
      </c>
      <c r="Y253" s="141">
        <f t="shared" si="52"/>
        <v>0</v>
      </c>
      <c r="Z253" s="141">
        <v>0</v>
      </c>
      <c r="AA253" s="142">
        <f t="shared" si="53"/>
        <v>0</v>
      </c>
      <c r="AR253" s="19" t="s">
        <v>331</v>
      </c>
      <c r="AT253" s="19" t="s">
        <v>268</v>
      </c>
      <c r="AU253" s="19" t="s">
        <v>102</v>
      </c>
      <c r="AY253" s="19" t="s">
        <v>267</v>
      </c>
      <c r="BE253" s="143">
        <f t="shared" si="54"/>
        <v>0</v>
      </c>
      <c r="BF253" s="143">
        <f t="shared" si="55"/>
        <v>0</v>
      </c>
      <c r="BG253" s="143">
        <f t="shared" si="56"/>
        <v>0</v>
      </c>
      <c r="BH253" s="143">
        <f t="shared" si="57"/>
        <v>0</v>
      </c>
      <c r="BI253" s="143">
        <f t="shared" si="58"/>
        <v>0</v>
      </c>
      <c r="BJ253" s="19" t="s">
        <v>102</v>
      </c>
      <c r="BK253" s="143">
        <f t="shared" si="59"/>
        <v>0</v>
      </c>
      <c r="BL253" s="19" t="s">
        <v>331</v>
      </c>
      <c r="BM253" s="19" t="s">
        <v>1235</v>
      </c>
    </row>
    <row r="254" spans="2:65" s="1" customFormat="1" ht="38.25" customHeight="1">
      <c r="B254" s="134"/>
      <c r="C254" s="135" t="s">
        <v>753</v>
      </c>
      <c r="D254" s="135" t="s">
        <v>268</v>
      </c>
      <c r="E254" s="136" t="s">
        <v>2143</v>
      </c>
      <c r="F254" s="219" t="s">
        <v>2144</v>
      </c>
      <c r="G254" s="219"/>
      <c r="H254" s="219"/>
      <c r="I254" s="219"/>
      <c r="J254" s="137" t="s">
        <v>374</v>
      </c>
      <c r="K254" s="138">
        <v>3</v>
      </c>
      <c r="L254" s="220"/>
      <c r="M254" s="220"/>
      <c r="N254" s="220">
        <f t="shared" si="50"/>
        <v>0</v>
      </c>
      <c r="O254" s="220"/>
      <c r="P254" s="220"/>
      <c r="Q254" s="220"/>
      <c r="R254" s="139"/>
      <c r="T254" s="140" t="s">
        <v>5</v>
      </c>
      <c r="U254" s="38" t="s">
        <v>42</v>
      </c>
      <c r="V254" s="141">
        <v>0</v>
      </c>
      <c r="W254" s="141">
        <f t="shared" si="51"/>
        <v>0</v>
      </c>
      <c r="X254" s="141">
        <v>0</v>
      </c>
      <c r="Y254" s="141">
        <f t="shared" si="52"/>
        <v>0</v>
      </c>
      <c r="Z254" s="141">
        <v>0</v>
      </c>
      <c r="AA254" s="142">
        <f t="shared" si="53"/>
        <v>0</v>
      </c>
      <c r="AR254" s="19" t="s">
        <v>331</v>
      </c>
      <c r="AT254" s="19" t="s">
        <v>268</v>
      </c>
      <c r="AU254" s="19" t="s">
        <v>102</v>
      </c>
      <c r="AY254" s="19" t="s">
        <v>267</v>
      </c>
      <c r="BE254" s="143">
        <f t="shared" si="54"/>
        <v>0</v>
      </c>
      <c r="BF254" s="143">
        <f t="shared" si="55"/>
        <v>0</v>
      </c>
      <c r="BG254" s="143">
        <f t="shared" si="56"/>
        <v>0</v>
      </c>
      <c r="BH254" s="143">
        <f t="shared" si="57"/>
        <v>0</v>
      </c>
      <c r="BI254" s="143">
        <f t="shared" si="58"/>
        <v>0</v>
      </c>
      <c r="BJ254" s="19" t="s">
        <v>102</v>
      </c>
      <c r="BK254" s="143">
        <f t="shared" si="59"/>
        <v>0</v>
      </c>
      <c r="BL254" s="19" t="s">
        <v>331</v>
      </c>
      <c r="BM254" s="19" t="s">
        <v>1243</v>
      </c>
    </row>
    <row r="255" spans="2:65" s="1" customFormat="1" ht="38.25" customHeight="1">
      <c r="B255" s="134"/>
      <c r="C255" s="135" t="s">
        <v>757</v>
      </c>
      <c r="D255" s="135" t="s">
        <v>268</v>
      </c>
      <c r="E255" s="136" t="s">
        <v>2145</v>
      </c>
      <c r="F255" s="219" t="s">
        <v>2146</v>
      </c>
      <c r="G255" s="219"/>
      <c r="H255" s="219"/>
      <c r="I255" s="219"/>
      <c r="J255" s="137" t="s">
        <v>374</v>
      </c>
      <c r="K255" s="138">
        <v>9</v>
      </c>
      <c r="L255" s="220"/>
      <c r="M255" s="220"/>
      <c r="N255" s="220">
        <f t="shared" si="50"/>
        <v>0</v>
      </c>
      <c r="O255" s="220"/>
      <c r="P255" s="220"/>
      <c r="Q255" s="220"/>
      <c r="R255" s="139"/>
      <c r="T255" s="140" t="s">
        <v>5</v>
      </c>
      <c r="U255" s="38" t="s">
        <v>42</v>
      </c>
      <c r="V255" s="141">
        <v>0</v>
      </c>
      <c r="W255" s="141">
        <f t="shared" si="51"/>
        <v>0</v>
      </c>
      <c r="X255" s="141">
        <v>0</v>
      </c>
      <c r="Y255" s="141">
        <f t="shared" si="52"/>
        <v>0</v>
      </c>
      <c r="Z255" s="141">
        <v>0</v>
      </c>
      <c r="AA255" s="142">
        <f t="shared" si="53"/>
        <v>0</v>
      </c>
      <c r="AR255" s="19" t="s">
        <v>331</v>
      </c>
      <c r="AT255" s="19" t="s">
        <v>268</v>
      </c>
      <c r="AU255" s="19" t="s">
        <v>102</v>
      </c>
      <c r="AY255" s="19" t="s">
        <v>267</v>
      </c>
      <c r="BE255" s="143">
        <f t="shared" si="54"/>
        <v>0</v>
      </c>
      <c r="BF255" s="143">
        <f t="shared" si="55"/>
        <v>0</v>
      </c>
      <c r="BG255" s="143">
        <f t="shared" si="56"/>
        <v>0</v>
      </c>
      <c r="BH255" s="143">
        <f t="shared" si="57"/>
        <v>0</v>
      </c>
      <c r="BI255" s="143">
        <f t="shared" si="58"/>
        <v>0</v>
      </c>
      <c r="BJ255" s="19" t="s">
        <v>102</v>
      </c>
      <c r="BK255" s="143">
        <f t="shared" si="59"/>
        <v>0</v>
      </c>
      <c r="BL255" s="19" t="s">
        <v>331</v>
      </c>
      <c r="BM255" s="19" t="s">
        <v>1251</v>
      </c>
    </row>
    <row r="256" spans="2:65" s="1" customFormat="1" ht="38.25" customHeight="1">
      <c r="B256" s="134"/>
      <c r="C256" s="135" t="s">
        <v>761</v>
      </c>
      <c r="D256" s="135" t="s">
        <v>268</v>
      </c>
      <c r="E256" s="136" t="s">
        <v>2147</v>
      </c>
      <c r="F256" s="219" t="s">
        <v>2148</v>
      </c>
      <c r="G256" s="219"/>
      <c r="H256" s="219"/>
      <c r="I256" s="219"/>
      <c r="J256" s="137" t="s">
        <v>374</v>
      </c>
      <c r="K256" s="138">
        <v>8</v>
      </c>
      <c r="L256" s="220"/>
      <c r="M256" s="220"/>
      <c r="N256" s="220">
        <f t="shared" si="50"/>
        <v>0</v>
      </c>
      <c r="O256" s="220"/>
      <c r="P256" s="220"/>
      <c r="Q256" s="220"/>
      <c r="R256" s="139"/>
      <c r="T256" s="140" t="s">
        <v>5</v>
      </c>
      <c r="U256" s="38" t="s">
        <v>42</v>
      </c>
      <c r="V256" s="141">
        <v>0</v>
      </c>
      <c r="W256" s="141">
        <f t="shared" si="51"/>
        <v>0</v>
      </c>
      <c r="X256" s="141">
        <v>0</v>
      </c>
      <c r="Y256" s="141">
        <f t="shared" si="52"/>
        <v>0</v>
      </c>
      <c r="Z256" s="141">
        <v>0</v>
      </c>
      <c r="AA256" s="142">
        <f t="shared" si="53"/>
        <v>0</v>
      </c>
      <c r="AR256" s="19" t="s">
        <v>331</v>
      </c>
      <c r="AT256" s="19" t="s">
        <v>268</v>
      </c>
      <c r="AU256" s="19" t="s">
        <v>102</v>
      </c>
      <c r="AY256" s="19" t="s">
        <v>267</v>
      </c>
      <c r="BE256" s="143">
        <f t="shared" si="54"/>
        <v>0</v>
      </c>
      <c r="BF256" s="143">
        <f t="shared" si="55"/>
        <v>0</v>
      </c>
      <c r="BG256" s="143">
        <f t="shared" si="56"/>
        <v>0</v>
      </c>
      <c r="BH256" s="143">
        <f t="shared" si="57"/>
        <v>0</v>
      </c>
      <c r="BI256" s="143">
        <f t="shared" si="58"/>
        <v>0</v>
      </c>
      <c r="BJ256" s="19" t="s">
        <v>102</v>
      </c>
      <c r="BK256" s="143">
        <f t="shared" si="59"/>
        <v>0</v>
      </c>
      <c r="BL256" s="19" t="s">
        <v>331</v>
      </c>
      <c r="BM256" s="19" t="s">
        <v>1259</v>
      </c>
    </row>
    <row r="257" spans="2:65" s="1" customFormat="1" ht="38.25" customHeight="1">
      <c r="B257" s="134"/>
      <c r="C257" s="135" t="s">
        <v>766</v>
      </c>
      <c r="D257" s="135" t="s">
        <v>268</v>
      </c>
      <c r="E257" s="136" t="s">
        <v>2149</v>
      </c>
      <c r="F257" s="219" t="s">
        <v>2150</v>
      </c>
      <c r="G257" s="219"/>
      <c r="H257" s="219"/>
      <c r="I257" s="219"/>
      <c r="J257" s="137" t="s">
        <v>374</v>
      </c>
      <c r="K257" s="138">
        <v>8</v>
      </c>
      <c r="L257" s="220"/>
      <c r="M257" s="220"/>
      <c r="N257" s="220">
        <f t="shared" si="50"/>
        <v>0</v>
      </c>
      <c r="O257" s="220"/>
      <c r="P257" s="220"/>
      <c r="Q257" s="220"/>
      <c r="R257" s="139"/>
      <c r="T257" s="140" t="s">
        <v>5</v>
      </c>
      <c r="U257" s="38" t="s">
        <v>42</v>
      </c>
      <c r="V257" s="141">
        <v>0</v>
      </c>
      <c r="W257" s="141">
        <f t="shared" si="51"/>
        <v>0</v>
      </c>
      <c r="X257" s="141">
        <v>0</v>
      </c>
      <c r="Y257" s="141">
        <f t="shared" si="52"/>
        <v>0</v>
      </c>
      <c r="Z257" s="141">
        <v>0</v>
      </c>
      <c r="AA257" s="142">
        <f t="shared" si="53"/>
        <v>0</v>
      </c>
      <c r="AR257" s="19" t="s">
        <v>331</v>
      </c>
      <c r="AT257" s="19" t="s">
        <v>268</v>
      </c>
      <c r="AU257" s="19" t="s">
        <v>102</v>
      </c>
      <c r="AY257" s="19" t="s">
        <v>267</v>
      </c>
      <c r="BE257" s="143">
        <f t="shared" si="54"/>
        <v>0</v>
      </c>
      <c r="BF257" s="143">
        <f t="shared" si="55"/>
        <v>0</v>
      </c>
      <c r="BG257" s="143">
        <f t="shared" si="56"/>
        <v>0</v>
      </c>
      <c r="BH257" s="143">
        <f t="shared" si="57"/>
        <v>0</v>
      </c>
      <c r="BI257" s="143">
        <f t="shared" si="58"/>
        <v>0</v>
      </c>
      <c r="BJ257" s="19" t="s">
        <v>102</v>
      </c>
      <c r="BK257" s="143">
        <f t="shared" si="59"/>
        <v>0</v>
      </c>
      <c r="BL257" s="19" t="s">
        <v>331</v>
      </c>
      <c r="BM257" s="19" t="s">
        <v>1267</v>
      </c>
    </row>
    <row r="258" spans="2:65" s="1" customFormat="1" ht="16.5" customHeight="1">
      <c r="B258" s="134"/>
      <c r="C258" s="144" t="s">
        <v>770</v>
      </c>
      <c r="D258" s="144" t="s">
        <v>315</v>
      </c>
      <c r="E258" s="145" t="s">
        <v>2151</v>
      </c>
      <c r="F258" s="221" t="s">
        <v>2152</v>
      </c>
      <c r="G258" s="221"/>
      <c r="H258" s="221"/>
      <c r="I258" s="221"/>
      <c r="J258" s="146" t="s">
        <v>374</v>
      </c>
      <c r="K258" s="147">
        <v>1</v>
      </c>
      <c r="L258" s="222"/>
      <c r="M258" s="222"/>
      <c r="N258" s="222">
        <f t="shared" si="50"/>
        <v>0</v>
      </c>
      <c r="O258" s="220"/>
      <c r="P258" s="220"/>
      <c r="Q258" s="220"/>
      <c r="R258" s="139"/>
      <c r="T258" s="140" t="s">
        <v>5</v>
      </c>
      <c r="U258" s="38" t="s">
        <v>42</v>
      </c>
      <c r="V258" s="141">
        <v>0</v>
      </c>
      <c r="W258" s="141">
        <f t="shared" si="51"/>
        <v>0</v>
      </c>
      <c r="X258" s="141">
        <v>0</v>
      </c>
      <c r="Y258" s="141">
        <f t="shared" si="52"/>
        <v>0</v>
      </c>
      <c r="Z258" s="141">
        <v>0</v>
      </c>
      <c r="AA258" s="142">
        <f t="shared" si="53"/>
        <v>0</v>
      </c>
      <c r="AR258" s="19" t="s">
        <v>392</v>
      </c>
      <c r="AT258" s="19" t="s">
        <v>315</v>
      </c>
      <c r="AU258" s="19" t="s">
        <v>102</v>
      </c>
      <c r="AY258" s="19" t="s">
        <v>267</v>
      </c>
      <c r="BE258" s="143">
        <f t="shared" si="54"/>
        <v>0</v>
      </c>
      <c r="BF258" s="143">
        <f t="shared" si="55"/>
        <v>0</v>
      </c>
      <c r="BG258" s="143">
        <f t="shared" si="56"/>
        <v>0</v>
      </c>
      <c r="BH258" s="143">
        <f t="shared" si="57"/>
        <v>0</v>
      </c>
      <c r="BI258" s="143">
        <f t="shared" si="58"/>
        <v>0</v>
      </c>
      <c r="BJ258" s="19" t="s">
        <v>102</v>
      </c>
      <c r="BK258" s="143">
        <f t="shared" si="59"/>
        <v>0</v>
      </c>
      <c r="BL258" s="19" t="s">
        <v>331</v>
      </c>
      <c r="BM258" s="19" t="s">
        <v>1274</v>
      </c>
    </row>
    <row r="259" spans="2:65" s="1" customFormat="1" ht="16.5" customHeight="1">
      <c r="B259" s="134"/>
      <c r="C259" s="135" t="s">
        <v>774</v>
      </c>
      <c r="D259" s="135" t="s">
        <v>268</v>
      </c>
      <c r="E259" s="136" t="s">
        <v>2153</v>
      </c>
      <c r="F259" s="219" t="s">
        <v>2154</v>
      </c>
      <c r="G259" s="219"/>
      <c r="H259" s="219"/>
      <c r="I259" s="219"/>
      <c r="J259" s="137" t="s">
        <v>374</v>
      </c>
      <c r="K259" s="138">
        <v>1</v>
      </c>
      <c r="L259" s="220"/>
      <c r="M259" s="220"/>
      <c r="N259" s="220">
        <f t="shared" si="50"/>
        <v>0</v>
      </c>
      <c r="O259" s="220"/>
      <c r="P259" s="220"/>
      <c r="Q259" s="220"/>
      <c r="R259" s="139"/>
      <c r="T259" s="140" t="s">
        <v>5</v>
      </c>
      <c r="U259" s="38" t="s">
        <v>42</v>
      </c>
      <c r="V259" s="141">
        <v>0</v>
      </c>
      <c r="W259" s="141">
        <f t="shared" si="51"/>
        <v>0</v>
      </c>
      <c r="X259" s="141">
        <v>0</v>
      </c>
      <c r="Y259" s="141">
        <f t="shared" si="52"/>
        <v>0</v>
      </c>
      <c r="Z259" s="141">
        <v>0</v>
      </c>
      <c r="AA259" s="142">
        <f t="shared" si="53"/>
        <v>0</v>
      </c>
      <c r="AR259" s="19" t="s">
        <v>331</v>
      </c>
      <c r="AT259" s="19" t="s">
        <v>268</v>
      </c>
      <c r="AU259" s="19" t="s">
        <v>102</v>
      </c>
      <c r="AY259" s="19" t="s">
        <v>267</v>
      </c>
      <c r="BE259" s="143">
        <f t="shared" si="54"/>
        <v>0</v>
      </c>
      <c r="BF259" s="143">
        <f t="shared" si="55"/>
        <v>0</v>
      </c>
      <c r="BG259" s="143">
        <f t="shared" si="56"/>
        <v>0</v>
      </c>
      <c r="BH259" s="143">
        <f t="shared" si="57"/>
        <v>0</v>
      </c>
      <c r="BI259" s="143">
        <f t="shared" si="58"/>
        <v>0</v>
      </c>
      <c r="BJ259" s="19" t="s">
        <v>102</v>
      </c>
      <c r="BK259" s="143">
        <f t="shared" si="59"/>
        <v>0</v>
      </c>
      <c r="BL259" s="19" t="s">
        <v>331</v>
      </c>
      <c r="BM259" s="19" t="s">
        <v>1282</v>
      </c>
    </row>
    <row r="260" spans="2:65" s="1" customFormat="1" ht="16.5" customHeight="1">
      <c r="B260" s="134"/>
      <c r="C260" s="144" t="s">
        <v>778</v>
      </c>
      <c r="D260" s="144" t="s">
        <v>315</v>
      </c>
      <c r="E260" s="145" t="s">
        <v>1560</v>
      </c>
      <c r="F260" s="221" t="s">
        <v>1561</v>
      </c>
      <c r="G260" s="221"/>
      <c r="H260" s="221"/>
      <c r="I260" s="221"/>
      <c r="J260" s="146" t="s">
        <v>374</v>
      </c>
      <c r="K260" s="147">
        <v>1</v>
      </c>
      <c r="L260" s="222"/>
      <c r="M260" s="222"/>
      <c r="N260" s="222">
        <f t="shared" si="50"/>
        <v>0</v>
      </c>
      <c r="O260" s="220"/>
      <c r="P260" s="220"/>
      <c r="Q260" s="220"/>
      <c r="R260" s="139"/>
      <c r="T260" s="140" t="s">
        <v>5</v>
      </c>
      <c r="U260" s="38" t="s">
        <v>42</v>
      </c>
      <c r="V260" s="141">
        <v>0</v>
      </c>
      <c r="W260" s="141">
        <f t="shared" si="51"/>
        <v>0</v>
      </c>
      <c r="X260" s="141">
        <v>0</v>
      </c>
      <c r="Y260" s="141">
        <f t="shared" si="52"/>
        <v>0</v>
      </c>
      <c r="Z260" s="141">
        <v>0</v>
      </c>
      <c r="AA260" s="142">
        <f t="shared" si="53"/>
        <v>0</v>
      </c>
      <c r="AR260" s="19" t="s">
        <v>392</v>
      </c>
      <c r="AT260" s="19" t="s">
        <v>315</v>
      </c>
      <c r="AU260" s="19" t="s">
        <v>102</v>
      </c>
      <c r="AY260" s="19" t="s">
        <v>267</v>
      </c>
      <c r="BE260" s="143">
        <f t="shared" si="54"/>
        <v>0</v>
      </c>
      <c r="BF260" s="143">
        <f t="shared" si="55"/>
        <v>0</v>
      </c>
      <c r="BG260" s="143">
        <f t="shared" si="56"/>
        <v>0</v>
      </c>
      <c r="BH260" s="143">
        <f t="shared" si="57"/>
        <v>0</v>
      </c>
      <c r="BI260" s="143">
        <f t="shared" si="58"/>
        <v>0</v>
      </c>
      <c r="BJ260" s="19" t="s">
        <v>102</v>
      </c>
      <c r="BK260" s="143">
        <f t="shared" si="59"/>
        <v>0</v>
      </c>
      <c r="BL260" s="19" t="s">
        <v>331</v>
      </c>
      <c r="BM260" s="19" t="s">
        <v>1290</v>
      </c>
    </row>
    <row r="261" spans="2:65" s="1" customFormat="1" ht="16.5" customHeight="1">
      <c r="B261" s="134"/>
      <c r="C261" s="135" t="s">
        <v>782</v>
      </c>
      <c r="D261" s="135" t="s">
        <v>268</v>
      </c>
      <c r="E261" s="136" t="s">
        <v>2155</v>
      </c>
      <c r="F261" s="219" t="s">
        <v>1559</v>
      </c>
      <c r="G261" s="219"/>
      <c r="H261" s="219"/>
      <c r="I261" s="219"/>
      <c r="J261" s="137" t="s">
        <v>374</v>
      </c>
      <c r="K261" s="138">
        <v>1</v>
      </c>
      <c r="L261" s="220"/>
      <c r="M261" s="220"/>
      <c r="N261" s="220">
        <f t="shared" si="50"/>
        <v>0</v>
      </c>
      <c r="O261" s="220"/>
      <c r="P261" s="220"/>
      <c r="Q261" s="220"/>
      <c r="R261" s="139"/>
      <c r="T261" s="140" t="s">
        <v>5</v>
      </c>
      <c r="U261" s="38" t="s">
        <v>42</v>
      </c>
      <c r="V261" s="141">
        <v>0</v>
      </c>
      <c r="W261" s="141">
        <f t="shared" si="51"/>
        <v>0</v>
      </c>
      <c r="X261" s="141">
        <v>0</v>
      </c>
      <c r="Y261" s="141">
        <f t="shared" si="52"/>
        <v>0</v>
      </c>
      <c r="Z261" s="141">
        <v>0</v>
      </c>
      <c r="AA261" s="142">
        <f t="shared" si="53"/>
        <v>0</v>
      </c>
      <c r="AR261" s="19" t="s">
        <v>331</v>
      </c>
      <c r="AT261" s="19" t="s">
        <v>268</v>
      </c>
      <c r="AU261" s="19" t="s">
        <v>102</v>
      </c>
      <c r="AY261" s="19" t="s">
        <v>267</v>
      </c>
      <c r="BE261" s="143">
        <f t="shared" si="54"/>
        <v>0</v>
      </c>
      <c r="BF261" s="143">
        <f t="shared" si="55"/>
        <v>0</v>
      </c>
      <c r="BG261" s="143">
        <f t="shared" si="56"/>
        <v>0</v>
      </c>
      <c r="BH261" s="143">
        <f t="shared" si="57"/>
        <v>0</v>
      </c>
      <c r="BI261" s="143">
        <f t="shared" si="58"/>
        <v>0</v>
      </c>
      <c r="BJ261" s="19" t="s">
        <v>102</v>
      </c>
      <c r="BK261" s="143">
        <f t="shared" si="59"/>
        <v>0</v>
      </c>
      <c r="BL261" s="19" t="s">
        <v>331</v>
      </c>
      <c r="BM261" s="19" t="s">
        <v>1297</v>
      </c>
    </row>
    <row r="262" spans="2:65" s="1" customFormat="1" ht="16.5" customHeight="1">
      <c r="B262" s="134"/>
      <c r="C262" s="144" t="s">
        <v>787</v>
      </c>
      <c r="D262" s="144" t="s">
        <v>315</v>
      </c>
      <c r="E262" s="145" t="s">
        <v>2156</v>
      </c>
      <c r="F262" s="221" t="s">
        <v>2157</v>
      </c>
      <c r="G262" s="221"/>
      <c r="H262" s="221"/>
      <c r="I262" s="221"/>
      <c r="J262" s="146" t="s">
        <v>374</v>
      </c>
      <c r="K262" s="147">
        <v>4</v>
      </c>
      <c r="L262" s="222"/>
      <c r="M262" s="222"/>
      <c r="N262" s="222">
        <f t="shared" si="50"/>
        <v>0</v>
      </c>
      <c r="O262" s="220"/>
      <c r="P262" s="220"/>
      <c r="Q262" s="220"/>
      <c r="R262" s="139"/>
      <c r="T262" s="140" t="s">
        <v>5</v>
      </c>
      <c r="U262" s="38" t="s">
        <v>42</v>
      </c>
      <c r="V262" s="141">
        <v>0</v>
      </c>
      <c r="W262" s="141">
        <f t="shared" si="51"/>
        <v>0</v>
      </c>
      <c r="X262" s="141">
        <v>0</v>
      </c>
      <c r="Y262" s="141">
        <f t="shared" si="52"/>
        <v>0</v>
      </c>
      <c r="Z262" s="141">
        <v>0</v>
      </c>
      <c r="AA262" s="142">
        <f t="shared" si="53"/>
        <v>0</v>
      </c>
      <c r="AR262" s="19" t="s">
        <v>392</v>
      </c>
      <c r="AT262" s="19" t="s">
        <v>315</v>
      </c>
      <c r="AU262" s="19" t="s">
        <v>102</v>
      </c>
      <c r="AY262" s="19" t="s">
        <v>267</v>
      </c>
      <c r="BE262" s="143">
        <f t="shared" si="54"/>
        <v>0</v>
      </c>
      <c r="BF262" s="143">
        <f t="shared" si="55"/>
        <v>0</v>
      </c>
      <c r="BG262" s="143">
        <f t="shared" si="56"/>
        <v>0</v>
      </c>
      <c r="BH262" s="143">
        <f t="shared" si="57"/>
        <v>0</v>
      </c>
      <c r="BI262" s="143">
        <f t="shared" si="58"/>
        <v>0</v>
      </c>
      <c r="BJ262" s="19" t="s">
        <v>102</v>
      </c>
      <c r="BK262" s="143">
        <f t="shared" si="59"/>
        <v>0</v>
      </c>
      <c r="BL262" s="19" t="s">
        <v>331</v>
      </c>
      <c r="BM262" s="19" t="s">
        <v>1305</v>
      </c>
    </row>
    <row r="263" spans="2:65" s="1" customFormat="1" ht="25.5" customHeight="1">
      <c r="B263" s="134"/>
      <c r="C263" s="135" t="s">
        <v>791</v>
      </c>
      <c r="D263" s="135" t="s">
        <v>268</v>
      </c>
      <c r="E263" s="136" t="s">
        <v>2158</v>
      </c>
      <c r="F263" s="219" t="s">
        <v>2159</v>
      </c>
      <c r="G263" s="219"/>
      <c r="H263" s="219"/>
      <c r="I263" s="219"/>
      <c r="J263" s="137" t="s">
        <v>374</v>
      </c>
      <c r="K263" s="138">
        <v>4</v>
      </c>
      <c r="L263" s="220"/>
      <c r="M263" s="220"/>
      <c r="N263" s="220">
        <f t="shared" si="50"/>
        <v>0</v>
      </c>
      <c r="O263" s="220"/>
      <c r="P263" s="220"/>
      <c r="Q263" s="220"/>
      <c r="R263" s="139"/>
      <c r="T263" s="140" t="s">
        <v>5</v>
      </c>
      <c r="U263" s="38" t="s">
        <v>42</v>
      </c>
      <c r="V263" s="141">
        <v>0</v>
      </c>
      <c r="W263" s="141">
        <f t="shared" si="51"/>
        <v>0</v>
      </c>
      <c r="X263" s="141">
        <v>0</v>
      </c>
      <c r="Y263" s="141">
        <f t="shared" si="52"/>
        <v>0</v>
      </c>
      <c r="Z263" s="141">
        <v>0</v>
      </c>
      <c r="AA263" s="142">
        <f t="shared" si="53"/>
        <v>0</v>
      </c>
      <c r="AR263" s="19" t="s">
        <v>331</v>
      </c>
      <c r="AT263" s="19" t="s">
        <v>268</v>
      </c>
      <c r="AU263" s="19" t="s">
        <v>102</v>
      </c>
      <c r="AY263" s="19" t="s">
        <v>267</v>
      </c>
      <c r="BE263" s="143">
        <f t="shared" si="54"/>
        <v>0</v>
      </c>
      <c r="BF263" s="143">
        <f t="shared" si="55"/>
        <v>0</v>
      </c>
      <c r="BG263" s="143">
        <f t="shared" si="56"/>
        <v>0</v>
      </c>
      <c r="BH263" s="143">
        <f t="shared" si="57"/>
        <v>0</v>
      </c>
      <c r="BI263" s="143">
        <f t="shared" si="58"/>
        <v>0</v>
      </c>
      <c r="BJ263" s="19" t="s">
        <v>102</v>
      </c>
      <c r="BK263" s="143">
        <f t="shared" si="59"/>
        <v>0</v>
      </c>
      <c r="BL263" s="19" t="s">
        <v>331</v>
      </c>
      <c r="BM263" s="19" t="s">
        <v>1313</v>
      </c>
    </row>
    <row r="264" spans="2:65" s="1" customFormat="1" ht="16.5" customHeight="1">
      <c r="B264" s="134"/>
      <c r="C264" s="144" t="s">
        <v>795</v>
      </c>
      <c r="D264" s="144" t="s">
        <v>315</v>
      </c>
      <c r="E264" s="145" t="s">
        <v>2160</v>
      </c>
      <c r="F264" s="221" t="s">
        <v>2161</v>
      </c>
      <c r="G264" s="221"/>
      <c r="H264" s="221"/>
      <c r="I264" s="221"/>
      <c r="J264" s="146" t="s">
        <v>374</v>
      </c>
      <c r="K264" s="147">
        <v>64</v>
      </c>
      <c r="L264" s="222"/>
      <c r="M264" s="222"/>
      <c r="N264" s="222">
        <f t="shared" si="50"/>
        <v>0</v>
      </c>
      <c r="O264" s="220"/>
      <c r="P264" s="220"/>
      <c r="Q264" s="220"/>
      <c r="R264" s="139"/>
      <c r="T264" s="140" t="s">
        <v>5</v>
      </c>
      <c r="U264" s="38" t="s">
        <v>42</v>
      </c>
      <c r="V264" s="141">
        <v>0</v>
      </c>
      <c r="W264" s="141">
        <f t="shared" si="51"/>
        <v>0</v>
      </c>
      <c r="X264" s="141">
        <v>0</v>
      </c>
      <c r="Y264" s="141">
        <f t="shared" si="52"/>
        <v>0</v>
      </c>
      <c r="Z264" s="141">
        <v>0</v>
      </c>
      <c r="AA264" s="142">
        <f t="shared" si="53"/>
        <v>0</v>
      </c>
      <c r="AR264" s="19" t="s">
        <v>392</v>
      </c>
      <c r="AT264" s="19" t="s">
        <v>315</v>
      </c>
      <c r="AU264" s="19" t="s">
        <v>102</v>
      </c>
      <c r="AY264" s="19" t="s">
        <v>267</v>
      </c>
      <c r="BE264" s="143">
        <f t="shared" si="54"/>
        <v>0</v>
      </c>
      <c r="BF264" s="143">
        <f t="shared" si="55"/>
        <v>0</v>
      </c>
      <c r="BG264" s="143">
        <f t="shared" si="56"/>
        <v>0</v>
      </c>
      <c r="BH264" s="143">
        <f t="shared" si="57"/>
        <v>0</v>
      </c>
      <c r="BI264" s="143">
        <f t="shared" si="58"/>
        <v>0</v>
      </c>
      <c r="BJ264" s="19" t="s">
        <v>102</v>
      </c>
      <c r="BK264" s="143">
        <f t="shared" si="59"/>
        <v>0</v>
      </c>
      <c r="BL264" s="19" t="s">
        <v>331</v>
      </c>
      <c r="BM264" s="19" t="s">
        <v>1321</v>
      </c>
    </row>
    <row r="265" spans="2:65" s="1" customFormat="1" ht="25.5" customHeight="1">
      <c r="B265" s="134"/>
      <c r="C265" s="135" t="s">
        <v>799</v>
      </c>
      <c r="D265" s="135" t="s">
        <v>268</v>
      </c>
      <c r="E265" s="136" t="s">
        <v>2162</v>
      </c>
      <c r="F265" s="219" t="s">
        <v>2163</v>
      </c>
      <c r="G265" s="219"/>
      <c r="H265" s="219"/>
      <c r="I265" s="219"/>
      <c r="J265" s="137" t="s">
        <v>374</v>
      </c>
      <c r="K265" s="138">
        <v>64</v>
      </c>
      <c r="L265" s="220"/>
      <c r="M265" s="220"/>
      <c r="N265" s="220">
        <f t="shared" ref="N265:N288" si="60">ROUND(L265*K265,2)</f>
        <v>0</v>
      </c>
      <c r="O265" s="220"/>
      <c r="P265" s="220"/>
      <c r="Q265" s="220"/>
      <c r="R265" s="139"/>
      <c r="T265" s="140" t="s">
        <v>5</v>
      </c>
      <c r="U265" s="38" t="s">
        <v>42</v>
      </c>
      <c r="V265" s="141">
        <v>0</v>
      </c>
      <c r="W265" s="141">
        <f t="shared" ref="W265:W288" si="61">V265*K265</f>
        <v>0</v>
      </c>
      <c r="X265" s="141">
        <v>0</v>
      </c>
      <c r="Y265" s="141">
        <f t="shared" ref="Y265:Y288" si="62">X265*K265</f>
        <v>0</v>
      </c>
      <c r="Z265" s="141">
        <v>0</v>
      </c>
      <c r="AA265" s="142">
        <f t="shared" ref="AA265:AA288" si="63">Z265*K265</f>
        <v>0</v>
      </c>
      <c r="AR265" s="19" t="s">
        <v>331</v>
      </c>
      <c r="AT265" s="19" t="s">
        <v>268</v>
      </c>
      <c r="AU265" s="19" t="s">
        <v>102</v>
      </c>
      <c r="AY265" s="19" t="s">
        <v>267</v>
      </c>
      <c r="BE265" s="143">
        <f t="shared" ref="BE265:BE288" si="64">IF(U265="základná",N265,0)</f>
        <v>0</v>
      </c>
      <c r="BF265" s="143">
        <f t="shared" ref="BF265:BF288" si="65">IF(U265="znížená",N265,0)</f>
        <v>0</v>
      </c>
      <c r="BG265" s="143">
        <f t="shared" ref="BG265:BG288" si="66">IF(U265="zákl. prenesená",N265,0)</f>
        <v>0</v>
      </c>
      <c r="BH265" s="143">
        <f t="shared" ref="BH265:BH288" si="67">IF(U265="zníž. prenesená",N265,0)</f>
        <v>0</v>
      </c>
      <c r="BI265" s="143">
        <f t="shared" ref="BI265:BI288" si="68">IF(U265="nulová",N265,0)</f>
        <v>0</v>
      </c>
      <c r="BJ265" s="19" t="s">
        <v>102</v>
      </c>
      <c r="BK265" s="143">
        <f t="shared" ref="BK265:BK288" si="69">ROUND(L265*K265,2)</f>
        <v>0</v>
      </c>
      <c r="BL265" s="19" t="s">
        <v>331</v>
      </c>
      <c r="BM265" s="19" t="s">
        <v>1594</v>
      </c>
    </row>
    <row r="266" spans="2:65" s="1" customFormat="1" ht="16.5" customHeight="1">
      <c r="B266" s="134"/>
      <c r="C266" s="144" t="s">
        <v>803</v>
      </c>
      <c r="D266" s="144" t="s">
        <v>315</v>
      </c>
      <c r="E266" s="145" t="s">
        <v>2164</v>
      </c>
      <c r="F266" s="221" t="s">
        <v>2165</v>
      </c>
      <c r="G266" s="221"/>
      <c r="H266" s="221"/>
      <c r="I266" s="221"/>
      <c r="J266" s="146" t="s">
        <v>374</v>
      </c>
      <c r="K266" s="147">
        <v>1</v>
      </c>
      <c r="L266" s="222"/>
      <c r="M266" s="222"/>
      <c r="N266" s="222">
        <f t="shared" si="60"/>
        <v>0</v>
      </c>
      <c r="O266" s="220"/>
      <c r="P266" s="220"/>
      <c r="Q266" s="220"/>
      <c r="R266" s="139"/>
      <c r="T266" s="140" t="s">
        <v>5</v>
      </c>
      <c r="U266" s="38" t="s">
        <v>42</v>
      </c>
      <c r="V266" s="141">
        <v>0</v>
      </c>
      <c r="W266" s="141">
        <f t="shared" si="61"/>
        <v>0</v>
      </c>
      <c r="X266" s="141">
        <v>0</v>
      </c>
      <c r="Y266" s="141">
        <f t="shared" si="62"/>
        <v>0</v>
      </c>
      <c r="Z266" s="141">
        <v>0</v>
      </c>
      <c r="AA266" s="142">
        <f t="shared" si="63"/>
        <v>0</v>
      </c>
      <c r="AR266" s="19" t="s">
        <v>392</v>
      </c>
      <c r="AT266" s="19" t="s">
        <v>315</v>
      </c>
      <c r="AU266" s="19" t="s">
        <v>102</v>
      </c>
      <c r="AY266" s="19" t="s">
        <v>267</v>
      </c>
      <c r="BE266" s="143">
        <f t="shared" si="64"/>
        <v>0</v>
      </c>
      <c r="BF266" s="143">
        <f t="shared" si="65"/>
        <v>0</v>
      </c>
      <c r="BG266" s="143">
        <f t="shared" si="66"/>
        <v>0</v>
      </c>
      <c r="BH266" s="143">
        <f t="shared" si="67"/>
        <v>0</v>
      </c>
      <c r="BI266" s="143">
        <f t="shared" si="68"/>
        <v>0</v>
      </c>
      <c r="BJ266" s="19" t="s">
        <v>102</v>
      </c>
      <c r="BK266" s="143">
        <f t="shared" si="69"/>
        <v>0</v>
      </c>
      <c r="BL266" s="19" t="s">
        <v>331</v>
      </c>
      <c r="BM266" s="19" t="s">
        <v>1597</v>
      </c>
    </row>
    <row r="267" spans="2:65" s="1" customFormat="1" ht="25.5" customHeight="1">
      <c r="B267" s="134"/>
      <c r="C267" s="144" t="s">
        <v>807</v>
      </c>
      <c r="D267" s="144" t="s">
        <v>315</v>
      </c>
      <c r="E267" s="145" t="s">
        <v>2166</v>
      </c>
      <c r="F267" s="221" t="s">
        <v>2167</v>
      </c>
      <c r="G267" s="221"/>
      <c r="H267" s="221"/>
      <c r="I267" s="221"/>
      <c r="J267" s="146" t="s">
        <v>374</v>
      </c>
      <c r="K267" s="147">
        <v>1</v>
      </c>
      <c r="L267" s="222"/>
      <c r="M267" s="222"/>
      <c r="N267" s="222">
        <f t="shared" si="60"/>
        <v>0</v>
      </c>
      <c r="O267" s="220"/>
      <c r="P267" s="220"/>
      <c r="Q267" s="220"/>
      <c r="R267" s="139"/>
      <c r="T267" s="140" t="s">
        <v>5</v>
      </c>
      <c r="U267" s="38" t="s">
        <v>42</v>
      </c>
      <c r="V267" s="141">
        <v>0</v>
      </c>
      <c r="W267" s="141">
        <f t="shared" si="61"/>
        <v>0</v>
      </c>
      <c r="X267" s="141">
        <v>0</v>
      </c>
      <c r="Y267" s="141">
        <f t="shared" si="62"/>
        <v>0</v>
      </c>
      <c r="Z267" s="141">
        <v>0</v>
      </c>
      <c r="AA267" s="142">
        <f t="shared" si="63"/>
        <v>0</v>
      </c>
      <c r="AR267" s="19" t="s">
        <v>392</v>
      </c>
      <c r="AT267" s="19" t="s">
        <v>315</v>
      </c>
      <c r="AU267" s="19" t="s">
        <v>102</v>
      </c>
      <c r="AY267" s="19" t="s">
        <v>267</v>
      </c>
      <c r="BE267" s="143">
        <f t="shared" si="64"/>
        <v>0</v>
      </c>
      <c r="BF267" s="143">
        <f t="shared" si="65"/>
        <v>0</v>
      </c>
      <c r="BG267" s="143">
        <f t="shared" si="66"/>
        <v>0</v>
      </c>
      <c r="BH267" s="143">
        <f t="shared" si="67"/>
        <v>0</v>
      </c>
      <c r="BI267" s="143">
        <f t="shared" si="68"/>
        <v>0</v>
      </c>
      <c r="BJ267" s="19" t="s">
        <v>102</v>
      </c>
      <c r="BK267" s="143">
        <f t="shared" si="69"/>
        <v>0</v>
      </c>
      <c r="BL267" s="19" t="s">
        <v>331</v>
      </c>
      <c r="BM267" s="19" t="s">
        <v>1600</v>
      </c>
    </row>
    <row r="268" spans="2:65" s="1" customFormat="1" ht="25.5" customHeight="1">
      <c r="B268" s="134"/>
      <c r="C268" s="144" t="s">
        <v>811</v>
      </c>
      <c r="D268" s="144" t="s">
        <v>315</v>
      </c>
      <c r="E268" s="145" t="s">
        <v>2168</v>
      </c>
      <c r="F268" s="221" t="s">
        <v>2169</v>
      </c>
      <c r="G268" s="221"/>
      <c r="H268" s="221"/>
      <c r="I268" s="221"/>
      <c r="J268" s="146" t="s">
        <v>374</v>
      </c>
      <c r="K268" s="147">
        <v>8</v>
      </c>
      <c r="L268" s="222"/>
      <c r="M268" s="222"/>
      <c r="N268" s="222">
        <f t="shared" si="60"/>
        <v>0</v>
      </c>
      <c r="O268" s="220"/>
      <c r="P268" s="220"/>
      <c r="Q268" s="220"/>
      <c r="R268" s="139"/>
      <c r="T268" s="140" t="s">
        <v>5</v>
      </c>
      <c r="U268" s="38" t="s">
        <v>42</v>
      </c>
      <c r="V268" s="141">
        <v>0</v>
      </c>
      <c r="W268" s="141">
        <f t="shared" si="61"/>
        <v>0</v>
      </c>
      <c r="X268" s="141">
        <v>0</v>
      </c>
      <c r="Y268" s="141">
        <f t="shared" si="62"/>
        <v>0</v>
      </c>
      <c r="Z268" s="141">
        <v>0</v>
      </c>
      <c r="AA268" s="142">
        <f t="shared" si="63"/>
        <v>0</v>
      </c>
      <c r="AR268" s="19" t="s">
        <v>392</v>
      </c>
      <c r="AT268" s="19" t="s">
        <v>315</v>
      </c>
      <c r="AU268" s="19" t="s">
        <v>102</v>
      </c>
      <c r="AY268" s="19" t="s">
        <v>267</v>
      </c>
      <c r="BE268" s="143">
        <f t="shared" si="64"/>
        <v>0</v>
      </c>
      <c r="BF268" s="143">
        <f t="shared" si="65"/>
        <v>0</v>
      </c>
      <c r="BG268" s="143">
        <f t="shared" si="66"/>
        <v>0</v>
      </c>
      <c r="BH268" s="143">
        <f t="shared" si="67"/>
        <v>0</v>
      </c>
      <c r="BI268" s="143">
        <f t="shared" si="68"/>
        <v>0</v>
      </c>
      <c r="BJ268" s="19" t="s">
        <v>102</v>
      </c>
      <c r="BK268" s="143">
        <f t="shared" si="69"/>
        <v>0</v>
      </c>
      <c r="BL268" s="19" t="s">
        <v>331</v>
      </c>
      <c r="BM268" s="19" t="s">
        <v>1603</v>
      </c>
    </row>
    <row r="269" spans="2:65" s="1" customFormat="1" ht="25.5" customHeight="1">
      <c r="B269" s="134"/>
      <c r="C269" s="144" t="s">
        <v>815</v>
      </c>
      <c r="D269" s="144" t="s">
        <v>315</v>
      </c>
      <c r="E269" s="145" t="s">
        <v>2170</v>
      </c>
      <c r="F269" s="221" t="s">
        <v>2171</v>
      </c>
      <c r="G269" s="221"/>
      <c r="H269" s="221"/>
      <c r="I269" s="221"/>
      <c r="J269" s="146" t="s">
        <v>374</v>
      </c>
      <c r="K269" s="147">
        <v>6</v>
      </c>
      <c r="L269" s="222"/>
      <c r="M269" s="222"/>
      <c r="N269" s="222">
        <f t="shared" si="60"/>
        <v>0</v>
      </c>
      <c r="O269" s="220"/>
      <c r="P269" s="220"/>
      <c r="Q269" s="220"/>
      <c r="R269" s="139"/>
      <c r="T269" s="140" t="s">
        <v>5</v>
      </c>
      <c r="U269" s="38" t="s">
        <v>42</v>
      </c>
      <c r="V269" s="141">
        <v>0</v>
      </c>
      <c r="W269" s="141">
        <f t="shared" si="61"/>
        <v>0</v>
      </c>
      <c r="X269" s="141">
        <v>0</v>
      </c>
      <c r="Y269" s="141">
        <f t="shared" si="62"/>
        <v>0</v>
      </c>
      <c r="Z269" s="141">
        <v>0</v>
      </c>
      <c r="AA269" s="142">
        <f t="shared" si="63"/>
        <v>0</v>
      </c>
      <c r="AR269" s="19" t="s">
        <v>392</v>
      </c>
      <c r="AT269" s="19" t="s">
        <v>315</v>
      </c>
      <c r="AU269" s="19" t="s">
        <v>102</v>
      </c>
      <c r="AY269" s="19" t="s">
        <v>267</v>
      </c>
      <c r="BE269" s="143">
        <f t="shared" si="64"/>
        <v>0</v>
      </c>
      <c r="BF269" s="143">
        <f t="shared" si="65"/>
        <v>0</v>
      </c>
      <c r="BG269" s="143">
        <f t="shared" si="66"/>
        <v>0</v>
      </c>
      <c r="BH269" s="143">
        <f t="shared" si="67"/>
        <v>0</v>
      </c>
      <c r="BI269" s="143">
        <f t="shared" si="68"/>
        <v>0</v>
      </c>
      <c r="BJ269" s="19" t="s">
        <v>102</v>
      </c>
      <c r="BK269" s="143">
        <f t="shared" si="69"/>
        <v>0</v>
      </c>
      <c r="BL269" s="19" t="s">
        <v>331</v>
      </c>
      <c r="BM269" s="19" t="s">
        <v>1606</v>
      </c>
    </row>
    <row r="270" spans="2:65" s="1" customFormat="1" ht="25.5" customHeight="1">
      <c r="B270" s="134"/>
      <c r="C270" s="144" t="s">
        <v>817</v>
      </c>
      <c r="D270" s="144" t="s">
        <v>315</v>
      </c>
      <c r="E270" s="145" t="s">
        <v>2172</v>
      </c>
      <c r="F270" s="221" t="s">
        <v>2173</v>
      </c>
      <c r="G270" s="221"/>
      <c r="H270" s="221"/>
      <c r="I270" s="221"/>
      <c r="J270" s="146" t="s">
        <v>374</v>
      </c>
      <c r="K270" s="147">
        <v>8</v>
      </c>
      <c r="L270" s="222"/>
      <c r="M270" s="222"/>
      <c r="N270" s="222">
        <f t="shared" si="60"/>
        <v>0</v>
      </c>
      <c r="O270" s="220"/>
      <c r="P270" s="220"/>
      <c r="Q270" s="220"/>
      <c r="R270" s="139"/>
      <c r="T270" s="140" t="s">
        <v>5</v>
      </c>
      <c r="U270" s="38" t="s">
        <v>42</v>
      </c>
      <c r="V270" s="141">
        <v>0</v>
      </c>
      <c r="W270" s="141">
        <f t="shared" si="61"/>
        <v>0</v>
      </c>
      <c r="X270" s="141">
        <v>0</v>
      </c>
      <c r="Y270" s="141">
        <f t="shared" si="62"/>
        <v>0</v>
      </c>
      <c r="Z270" s="141">
        <v>0</v>
      </c>
      <c r="AA270" s="142">
        <f t="shared" si="63"/>
        <v>0</v>
      </c>
      <c r="AR270" s="19" t="s">
        <v>392</v>
      </c>
      <c r="AT270" s="19" t="s">
        <v>315</v>
      </c>
      <c r="AU270" s="19" t="s">
        <v>102</v>
      </c>
      <c r="AY270" s="19" t="s">
        <v>267</v>
      </c>
      <c r="BE270" s="143">
        <f t="shared" si="64"/>
        <v>0</v>
      </c>
      <c r="BF270" s="143">
        <f t="shared" si="65"/>
        <v>0</v>
      </c>
      <c r="BG270" s="143">
        <f t="shared" si="66"/>
        <v>0</v>
      </c>
      <c r="BH270" s="143">
        <f t="shared" si="67"/>
        <v>0</v>
      </c>
      <c r="BI270" s="143">
        <f t="shared" si="68"/>
        <v>0</v>
      </c>
      <c r="BJ270" s="19" t="s">
        <v>102</v>
      </c>
      <c r="BK270" s="143">
        <f t="shared" si="69"/>
        <v>0</v>
      </c>
      <c r="BL270" s="19" t="s">
        <v>331</v>
      </c>
      <c r="BM270" s="19" t="s">
        <v>1609</v>
      </c>
    </row>
    <row r="271" spans="2:65" s="1" customFormat="1" ht="25.5" customHeight="1">
      <c r="B271" s="134"/>
      <c r="C271" s="144" t="s">
        <v>821</v>
      </c>
      <c r="D271" s="144" t="s">
        <v>315</v>
      </c>
      <c r="E271" s="145" t="s">
        <v>2174</v>
      </c>
      <c r="F271" s="221" t="s">
        <v>2175</v>
      </c>
      <c r="G271" s="221"/>
      <c r="H271" s="221"/>
      <c r="I271" s="221"/>
      <c r="J271" s="146" t="s">
        <v>374</v>
      </c>
      <c r="K271" s="147">
        <v>2</v>
      </c>
      <c r="L271" s="222"/>
      <c r="M271" s="222"/>
      <c r="N271" s="222">
        <f t="shared" si="60"/>
        <v>0</v>
      </c>
      <c r="O271" s="220"/>
      <c r="P271" s="220"/>
      <c r="Q271" s="220"/>
      <c r="R271" s="139"/>
      <c r="T271" s="140" t="s">
        <v>5</v>
      </c>
      <c r="U271" s="38" t="s">
        <v>42</v>
      </c>
      <c r="V271" s="141">
        <v>0</v>
      </c>
      <c r="W271" s="141">
        <f t="shared" si="61"/>
        <v>0</v>
      </c>
      <c r="X271" s="141">
        <v>0</v>
      </c>
      <c r="Y271" s="141">
        <f t="shared" si="62"/>
        <v>0</v>
      </c>
      <c r="Z271" s="141">
        <v>0</v>
      </c>
      <c r="AA271" s="142">
        <f t="shared" si="63"/>
        <v>0</v>
      </c>
      <c r="AR271" s="19" t="s">
        <v>392</v>
      </c>
      <c r="AT271" s="19" t="s">
        <v>315</v>
      </c>
      <c r="AU271" s="19" t="s">
        <v>102</v>
      </c>
      <c r="AY271" s="19" t="s">
        <v>267</v>
      </c>
      <c r="BE271" s="143">
        <f t="shared" si="64"/>
        <v>0</v>
      </c>
      <c r="BF271" s="143">
        <f t="shared" si="65"/>
        <v>0</v>
      </c>
      <c r="BG271" s="143">
        <f t="shared" si="66"/>
        <v>0</v>
      </c>
      <c r="BH271" s="143">
        <f t="shared" si="67"/>
        <v>0</v>
      </c>
      <c r="BI271" s="143">
        <f t="shared" si="68"/>
        <v>0</v>
      </c>
      <c r="BJ271" s="19" t="s">
        <v>102</v>
      </c>
      <c r="BK271" s="143">
        <f t="shared" si="69"/>
        <v>0</v>
      </c>
      <c r="BL271" s="19" t="s">
        <v>331</v>
      </c>
      <c r="BM271" s="19" t="s">
        <v>1612</v>
      </c>
    </row>
    <row r="272" spans="2:65" s="1" customFormat="1" ht="25.5" customHeight="1">
      <c r="B272" s="134"/>
      <c r="C272" s="135" t="s">
        <v>825</v>
      </c>
      <c r="D272" s="135" t="s">
        <v>268</v>
      </c>
      <c r="E272" s="136" t="s">
        <v>2176</v>
      </c>
      <c r="F272" s="219" t="s">
        <v>2177</v>
      </c>
      <c r="G272" s="219"/>
      <c r="H272" s="219"/>
      <c r="I272" s="219"/>
      <c r="J272" s="137" t="s">
        <v>374</v>
      </c>
      <c r="K272" s="138">
        <v>22</v>
      </c>
      <c r="L272" s="220"/>
      <c r="M272" s="220"/>
      <c r="N272" s="220">
        <f t="shared" si="60"/>
        <v>0</v>
      </c>
      <c r="O272" s="220"/>
      <c r="P272" s="220"/>
      <c r="Q272" s="220"/>
      <c r="R272" s="139"/>
      <c r="T272" s="140" t="s">
        <v>5</v>
      </c>
      <c r="U272" s="38" t="s">
        <v>42</v>
      </c>
      <c r="V272" s="141">
        <v>0</v>
      </c>
      <c r="W272" s="141">
        <f t="shared" si="61"/>
        <v>0</v>
      </c>
      <c r="X272" s="141">
        <v>0</v>
      </c>
      <c r="Y272" s="141">
        <f t="shared" si="62"/>
        <v>0</v>
      </c>
      <c r="Z272" s="141">
        <v>0</v>
      </c>
      <c r="AA272" s="142">
        <f t="shared" si="63"/>
        <v>0</v>
      </c>
      <c r="AR272" s="19" t="s">
        <v>331</v>
      </c>
      <c r="AT272" s="19" t="s">
        <v>268</v>
      </c>
      <c r="AU272" s="19" t="s">
        <v>102</v>
      </c>
      <c r="AY272" s="19" t="s">
        <v>267</v>
      </c>
      <c r="BE272" s="143">
        <f t="shared" si="64"/>
        <v>0</v>
      </c>
      <c r="BF272" s="143">
        <f t="shared" si="65"/>
        <v>0</v>
      </c>
      <c r="BG272" s="143">
        <f t="shared" si="66"/>
        <v>0</v>
      </c>
      <c r="BH272" s="143">
        <f t="shared" si="67"/>
        <v>0</v>
      </c>
      <c r="BI272" s="143">
        <f t="shared" si="68"/>
        <v>0</v>
      </c>
      <c r="BJ272" s="19" t="s">
        <v>102</v>
      </c>
      <c r="BK272" s="143">
        <f t="shared" si="69"/>
        <v>0</v>
      </c>
      <c r="BL272" s="19" t="s">
        <v>331</v>
      </c>
      <c r="BM272" s="19" t="s">
        <v>1615</v>
      </c>
    </row>
    <row r="273" spans="2:65" s="1" customFormat="1" ht="25.5" customHeight="1">
      <c r="B273" s="134"/>
      <c r="C273" s="135" t="s">
        <v>829</v>
      </c>
      <c r="D273" s="135" t="s">
        <v>268</v>
      </c>
      <c r="E273" s="136" t="s">
        <v>2178</v>
      </c>
      <c r="F273" s="219" t="s">
        <v>2179</v>
      </c>
      <c r="G273" s="219"/>
      <c r="H273" s="219"/>
      <c r="I273" s="219"/>
      <c r="J273" s="137" t="s">
        <v>374</v>
      </c>
      <c r="K273" s="138">
        <v>2</v>
      </c>
      <c r="L273" s="220"/>
      <c r="M273" s="220"/>
      <c r="N273" s="220">
        <f t="shared" si="60"/>
        <v>0</v>
      </c>
      <c r="O273" s="220"/>
      <c r="P273" s="220"/>
      <c r="Q273" s="220"/>
      <c r="R273" s="139"/>
      <c r="T273" s="140" t="s">
        <v>5</v>
      </c>
      <c r="U273" s="38" t="s">
        <v>42</v>
      </c>
      <c r="V273" s="141">
        <v>0</v>
      </c>
      <c r="W273" s="141">
        <f t="shared" si="61"/>
        <v>0</v>
      </c>
      <c r="X273" s="141">
        <v>0</v>
      </c>
      <c r="Y273" s="141">
        <f t="shared" si="62"/>
        <v>0</v>
      </c>
      <c r="Z273" s="141">
        <v>0</v>
      </c>
      <c r="AA273" s="142">
        <f t="shared" si="63"/>
        <v>0</v>
      </c>
      <c r="AR273" s="19" t="s">
        <v>331</v>
      </c>
      <c r="AT273" s="19" t="s">
        <v>268</v>
      </c>
      <c r="AU273" s="19" t="s">
        <v>102</v>
      </c>
      <c r="AY273" s="19" t="s">
        <v>267</v>
      </c>
      <c r="BE273" s="143">
        <f t="shared" si="64"/>
        <v>0</v>
      </c>
      <c r="BF273" s="143">
        <f t="shared" si="65"/>
        <v>0</v>
      </c>
      <c r="BG273" s="143">
        <f t="shared" si="66"/>
        <v>0</v>
      </c>
      <c r="BH273" s="143">
        <f t="shared" si="67"/>
        <v>0</v>
      </c>
      <c r="BI273" s="143">
        <f t="shared" si="68"/>
        <v>0</v>
      </c>
      <c r="BJ273" s="19" t="s">
        <v>102</v>
      </c>
      <c r="BK273" s="143">
        <f t="shared" si="69"/>
        <v>0</v>
      </c>
      <c r="BL273" s="19" t="s">
        <v>331</v>
      </c>
      <c r="BM273" s="19" t="s">
        <v>1618</v>
      </c>
    </row>
    <row r="274" spans="2:65" s="1" customFormat="1" ht="38.25" customHeight="1">
      <c r="B274" s="134"/>
      <c r="C274" s="144" t="s">
        <v>833</v>
      </c>
      <c r="D274" s="144" t="s">
        <v>315</v>
      </c>
      <c r="E274" s="145" t="s">
        <v>2180</v>
      </c>
      <c r="F274" s="221" t="s">
        <v>2181</v>
      </c>
      <c r="G274" s="221"/>
      <c r="H274" s="221"/>
      <c r="I274" s="221"/>
      <c r="J274" s="146" t="s">
        <v>374</v>
      </c>
      <c r="K274" s="147">
        <v>33</v>
      </c>
      <c r="L274" s="222"/>
      <c r="M274" s="222"/>
      <c r="N274" s="222">
        <f t="shared" si="60"/>
        <v>0</v>
      </c>
      <c r="O274" s="220"/>
      <c r="P274" s="220"/>
      <c r="Q274" s="220"/>
      <c r="R274" s="139"/>
      <c r="T274" s="140" t="s">
        <v>5</v>
      </c>
      <c r="U274" s="38" t="s">
        <v>42</v>
      </c>
      <c r="V274" s="141">
        <v>0</v>
      </c>
      <c r="W274" s="141">
        <f t="shared" si="61"/>
        <v>0</v>
      </c>
      <c r="X274" s="141">
        <v>0</v>
      </c>
      <c r="Y274" s="141">
        <f t="shared" si="62"/>
        <v>0</v>
      </c>
      <c r="Z274" s="141">
        <v>0</v>
      </c>
      <c r="AA274" s="142">
        <f t="shared" si="63"/>
        <v>0</v>
      </c>
      <c r="AR274" s="19" t="s">
        <v>392</v>
      </c>
      <c r="AT274" s="19" t="s">
        <v>315</v>
      </c>
      <c r="AU274" s="19" t="s">
        <v>102</v>
      </c>
      <c r="AY274" s="19" t="s">
        <v>267</v>
      </c>
      <c r="BE274" s="143">
        <f t="shared" si="64"/>
        <v>0</v>
      </c>
      <c r="BF274" s="143">
        <f t="shared" si="65"/>
        <v>0</v>
      </c>
      <c r="BG274" s="143">
        <f t="shared" si="66"/>
        <v>0</v>
      </c>
      <c r="BH274" s="143">
        <f t="shared" si="67"/>
        <v>0</v>
      </c>
      <c r="BI274" s="143">
        <f t="shared" si="68"/>
        <v>0</v>
      </c>
      <c r="BJ274" s="19" t="s">
        <v>102</v>
      </c>
      <c r="BK274" s="143">
        <f t="shared" si="69"/>
        <v>0</v>
      </c>
      <c r="BL274" s="19" t="s">
        <v>331</v>
      </c>
      <c r="BM274" s="19" t="s">
        <v>1620</v>
      </c>
    </row>
    <row r="275" spans="2:65" s="1" customFormat="1" ht="16.5" customHeight="1">
      <c r="B275" s="134"/>
      <c r="C275" s="144" t="s">
        <v>837</v>
      </c>
      <c r="D275" s="144" t="s">
        <v>315</v>
      </c>
      <c r="E275" s="145" t="s">
        <v>2182</v>
      </c>
      <c r="F275" s="221" t="s">
        <v>2183</v>
      </c>
      <c r="G275" s="221"/>
      <c r="H275" s="221"/>
      <c r="I275" s="221"/>
      <c r="J275" s="146" t="s">
        <v>374</v>
      </c>
      <c r="K275" s="147">
        <v>14</v>
      </c>
      <c r="L275" s="222"/>
      <c r="M275" s="222"/>
      <c r="N275" s="222">
        <f t="shared" si="60"/>
        <v>0</v>
      </c>
      <c r="O275" s="220"/>
      <c r="P275" s="220"/>
      <c r="Q275" s="220"/>
      <c r="R275" s="139"/>
      <c r="T275" s="140" t="s">
        <v>5</v>
      </c>
      <c r="U275" s="38" t="s">
        <v>42</v>
      </c>
      <c r="V275" s="141">
        <v>0</v>
      </c>
      <c r="W275" s="141">
        <f t="shared" si="61"/>
        <v>0</v>
      </c>
      <c r="X275" s="141">
        <v>0</v>
      </c>
      <c r="Y275" s="141">
        <f t="shared" si="62"/>
        <v>0</v>
      </c>
      <c r="Z275" s="141">
        <v>0</v>
      </c>
      <c r="AA275" s="142">
        <f t="shared" si="63"/>
        <v>0</v>
      </c>
      <c r="AR275" s="19" t="s">
        <v>392</v>
      </c>
      <c r="AT275" s="19" t="s">
        <v>315</v>
      </c>
      <c r="AU275" s="19" t="s">
        <v>102</v>
      </c>
      <c r="AY275" s="19" t="s">
        <v>267</v>
      </c>
      <c r="BE275" s="143">
        <f t="shared" si="64"/>
        <v>0</v>
      </c>
      <c r="BF275" s="143">
        <f t="shared" si="65"/>
        <v>0</v>
      </c>
      <c r="BG275" s="143">
        <f t="shared" si="66"/>
        <v>0</v>
      </c>
      <c r="BH275" s="143">
        <f t="shared" si="67"/>
        <v>0</v>
      </c>
      <c r="BI275" s="143">
        <f t="shared" si="68"/>
        <v>0</v>
      </c>
      <c r="BJ275" s="19" t="s">
        <v>102</v>
      </c>
      <c r="BK275" s="143">
        <f t="shared" si="69"/>
        <v>0</v>
      </c>
      <c r="BL275" s="19" t="s">
        <v>331</v>
      </c>
      <c r="BM275" s="19" t="s">
        <v>1623</v>
      </c>
    </row>
    <row r="276" spans="2:65" s="1" customFormat="1" ht="16.5" customHeight="1">
      <c r="B276" s="134"/>
      <c r="C276" s="144" t="s">
        <v>841</v>
      </c>
      <c r="D276" s="144" t="s">
        <v>315</v>
      </c>
      <c r="E276" s="145" t="s">
        <v>2184</v>
      </c>
      <c r="F276" s="221" t="s">
        <v>2185</v>
      </c>
      <c r="G276" s="221"/>
      <c r="H276" s="221"/>
      <c r="I276" s="221"/>
      <c r="J276" s="146" t="s">
        <v>374</v>
      </c>
      <c r="K276" s="147">
        <v>90</v>
      </c>
      <c r="L276" s="222"/>
      <c r="M276" s="222"/>
      <c r="N276" s="222">
        <f t="shared" si="60"/>
        <v>0</v>
      </c>
      <c r="O276" s="220"/>
      <c r="P276" s="220"/>
      <c r="Q276" s="220"/>
      <c r="R276" s="139"/>
      <c r="T276" s="140" t="s">
        <v>5</v>
      </c>
      <c r="U276" s="38" t="s">
        <v>42</v>
      </c>
      <c r="V276" s="141">
        <v>0</v>
      </c>
      <c r="W276" s="141">
        <f t="shared" si="61"/>
        <v>0</v>
      </c>
      <c r="X276" s="141">
        <v>0</v>
      </c>
      <c r="Y276" s="141">
        <f t="shared" si="62"/>
        <v>0</v>
      </c>
      <c r="Z276" s="141">
        <v>0</v>
      </c>
      <c r="AA276" s="142">
        <f t="shared" si="63"/>
        <v>0</v>
      </c>
      <c r="AR276" s="19" t="s">
        <v>392</v>
      </c>
      <c r="AT276" s="19" t="s">
        <v>315</v>
      </c>
      <c r="AU276" s="19" t="s">
        <v>102</v>
      </c>
      <c r="AY276" s="19" t="s">
        <v>267</v>
      </c>
      <c r="BE276" s="143">
        <f t="shared" si="64"/>
        <v>0</v>
      </c>
      <c r="BF276" s="143">
        <f t="shared" si="65"/>
        <v>0</v>
      </c>
      <c r="BG276" s="143">
        <f t="shared" si="66"/>
        <v>0</v>
      </c>
      <c r="BH276" s="143">
        <f t="shared" si="67"/>
        <v>0</v>
      </c>
      <c r="BI276" s="143">
        <f t="shared" si="68"/>
        <v>0</v>
      </c>
      <c r="BJ276" s="19" t="s">
        <v>102</v>
      </c>
      <c r="BK276" s="143">
        <f t="shared" si="69"/>
        <v>0</v>
      </c>
      <c r="BL276" s="19" t="s">
        <v>331</v>
      </c>
      <c r="BM276" s="19" t="s">
        <v>1626</v>
      </c>
    </row>
    <row r="277" spans="2:65" s="1" customFormat="1" ht="25.5" customHeight="1">
      <c r="B277" s="134"/>
      <c r="C277" s="144" t="s">
        <v>845</v>
      </c>
      <c r="D277" s="144" t="s">
        <v>315</v>
      </c>
      <c r="E277" s="145" t="s">
        <v>2186</v>
      </c>
      <c r="F277" s="221" t="s">
        <v>2187</v>
      </c>
      <c r="G277" s="221"/>
      <c r="H277" s="221"/>
      <c r="I277" s="221"/>
      <c r="J277" s="146" t="s">
        <v>374</v>
      </c>
      <c r="K277" s="147">
        <v>14</v>
      </c>
      <c r="L277" s="222"/>
      <c r="M277" s="222"/>
      <c r="N277" s="222">
        <f t="shared" si="60"/>
        <v>0</v>
      </c>
      <c r="O277" s="220"/>
      <c r="P277" s="220"/>
      <c r="Q277" s="220"/>
      <c r="R277" s="139"/>
      <c r="T277" s="140" t="s">
        <v>5</v>
      </c>
      <c r="U277" s="38" t="s">
        <v>42</v>
      </c>
      <c r="V277" s="141">
        <v>0</v>
      </c>
      <c r="W277" s="141">
        <f t="shared" si="61"/>
        <v>0</v>
      </c>
      <c r="X277" s="141">
        <v>0</v>
      </c>
      <c r="Y277" s="141">
        <f t="shared" si="62"/>
        <v>0</v>
      </c>
      <c r="Z277" s="141">
        <v>0</v>
      </c>
      <c r="AA277" s="142">
        <f t="shared" si="63"/>
        <v>0</v>
      </c>
      <c r="AR277" s="19" t="s">
        <v>392</v>
      </c>
      <c r="AT277" s="19" t="s">
        <v>315</v>
      </c>
      <c r="AU277" s="19" t="s">
        <v>102</v>
      </c>
      <c r="AY277" s="19" t="s">
        <v>267</v>
      </c>
      <c r="BE277" s="143">
        <f t="shared" si="64"/>
        <v>0</v>
      </c>
      <c r="BF277" s="143">
        <f t="shared" si="65"/>
        <v>0</v>
      </c>
      <c r="BG277" s="143">
        <f t="shared" si="66"/>
        <v>0</v>
      </c>
      <c r="BH277" s="143">
        <f t="shared" si="67"/>
        <v>0</v>
      </c>
      <c r="BI277" s="143">
        <f t="shared" si="68"/>
        <v>0</v>
      </c>
      <c r="BJ277" s="19" t="s">
        <v>102</v>
      </c>
      <c r="BK277" s="143">
        <f t="shared" si="69"/>
        <v>0</v>
      </c>
      <c r="BL277" s="19" t="s">
        <v>331</v>
      </c>
      <c r="BM277" s="19" t="s">
        <v>1629</v>
      </c>
    </row>
    <row r="278" spans="2:65" s="1" customFormat="1" ht="25.5" customHeight="1">
      <c r="B278" s="134"/>
      <c r="C278" s="144" t="s">
        <v>849</v>
      </c>
      <c r="D278" s="144" t="s">
        <v>315</v>
      </c>
      <c r="E278" s="145" t="s">
        <v>2188</v>
      </c>
      <c r="F278" s="221" t="s">
        <v>2189</v>
      </c>
      <c r="G278" s="221"/>
      <c r="H278" s="221"/>
      <c r="I278" s="221"/>
      <c r="J278" s="146" t="s">
        <v>374</v>
      </c>
      <c r="K278" s="147">
        <v>90</v>
      </c>
      <c r="L278" s="222"/>
      <c r="M278" s="222"/>
      <c r="N278" s="222">
        <f t="shared" si="60"/>
        <v>0</v>
      </c>
      <c r="O278" s="220"/>
      <c r="P278" s="220"/>
      <c r="Q278" s="220"/>
      <c r="R278" s="139"/>
      <c r="T278" s="140" t="s">
        <v>5</v>
      </c>
      <c r="U278" s="38" t="s">
        <v>42</v>
      </c>
      <c r="V278" s="141">
        <v>0</v>
      </c>
      <c r="W278" s="141">
        <f t="shared" si="61"/>
        <v>0</v>
      </c>
      <c r="X278" s="141">
        <v>0</v>
      </c>
      <c r="Y278" s="141">
        <f t="shared" si="62"/>
        <v>0</v>
      </c>
      <c r="Z278" s="141">
        <v>0</v>
      </c>
      <c r="AA278" s="142">
        <f t="shared" si="63"/>
        <v>0</v>
      </c>
      <c r="AR278" s="19" t="s">
        <v>392</v>
      </c>
      <c r="AT278" s="19" t="s">
        <v>315</v>
      </c>
      <c r="AU278" s="19" t="s">
        <v>102</v>
      </c>
      <c r="AY278" s="19" t="s">
        <v>267</v>
      </c>
      <c r="BE278" s="143">
        <f t="shared" si="64"/>
        <v>0</v>
      </c>
      <c r="BF278" s="143">
        <f t="shared" si="65"/>
        <v>0</v>
      </c>
      <c r="BG278" s="143">
        <f t="shared" si="66"/>
        <v>0</v>
      </c>
      <c r="BH278" s="143">
        <f t="shared" si="67"/>
        <v>0</v>
      </c>
      <c r="BI278" s="143">
        <f t="shared" si="68"/>
        <v>0</v>
      </c>
      <c r="BJ278" s="19" t="s">
        <v>102</v>
      </c>
      <c r="BK278" s="143">
        <f t="shared" si="69"/>
        <v>0</v>
      </c>
      <c r="BL278" s="19" t="s">
        <v>331</v>
      </c>
      <c r="BM278" s="19" t="s">
        <v>1632</v>
      </c>
    </row>
    <row r="279" spans="2:65" s="1" customFormat="1" ht="25.5" customHeight="1">
      <c r="B279" s="134"/>
      <c r="C279" s="144" t="s">
        <v>853</v>
      </c>
      <c r="D279" s="144" t="s">
        <v>315</v>
      </c>
      <c r="E279" s="145" t="s">
        <v>2190</v>
      </c>
      <c r="F279" s="221" t="s">
        <v>2191</v>
      </c>
      <c r="G279" s="221"/>
      <c r="H279" s="221"/>
      <c r="I279" s="221"/>
      <c r="J279" s="146" t="s">
        <v>374</v>
      </c>
      <c r="K279" s="147">
        <v>137</v>
      </c>
      <c r="L279" s="222"/>
      <c r="M279" s="222"/>
      <c r="N279" s="222">
        <f t="shared" si="60"/>
        <v>0</v>
      </c>
      <c r="O279" s="220"/>
      <c r="P279" s="220"/>
      <c r="Q279" s="220"/>
      <c r="R279" s="139"/>
      <c r="T279" s="140" t="s">
        <v>5</v>
      </c>
      <c r="U279" s="38" t="s">
        <v>42</v>
      </c>
      <c r="V279" s="141">
        <v>0</v>
      </c>
      <c r="W279" s="141">
        <f t="shared" si="61"/>
        <v>0</v>
      </c>
      <c r="X279" s="141">
        <v>0</v>
      </c>
      <c r="Y279" s="141">
        <f t="shared" si="62"/>
        <v>0</v>
      </c>
      <c r="Z279" s="141">
        <v>0</v>
      </c>
      <c r="AA279" s="142">
        <f t="shared" si="63"/>
        <v>0</v>
      </c>
      <c r="AR279" s="19" t="s">
        <v>392</v>
      </c>
      <c r="AT279" s="19" t="s">
        <v>315</v>
      </c>
      <c r="AU279" s="19" t="s">
        <v>102</v>
      </c>
      <c r="AY279" s="19" t="s">
        <v>267</v>
      </c>
      <c r="BE279" s="143">
        <f t="shared" si="64"/>
        <v>0</v>
      </c>
      <c r="BF279" s="143">
        <f t="shared" si="65"/>
        <v>0</v>
      </c>
      <c r="BG279" s="143">
        <f t="shared" si="66"/>
        <v>0</v>
      </c>
      <c r="BH279" s="143">
        <f t="shared" si="67"/>
        <v>0</v>
      </c>
      <c r="BI279" s="143">
        <f t="shared" si="68"/>
        <v>0</v>
      </c>
      <c r="BJ279" s="19" t="s">
        <v>102</v>
      </c>
      <c r="BK279" s="143">
        <f t="shared" si="69"/>
        <v>0</v>
      </c>
      <c r="BL279" s="19" t="s">
        <v>331</v>
      </c>
      <c r="BM279" s="19" t="s">
        <v>1635</v>
      </c>
    </row>
    <row r="280" spans="2:65" s="1" customFormat="1" ht="25.5" customHeight="1">
      <c r="B280" s="134"/>
      <c r="C280" s="135" t="s">
        <v>857</v>
      </c>
      <c r="D280" s="135" t="s">
        <v>268</v>
      </c>
      <c r="E280" s="136" t="s">
        <v>2192</v>
      </c>
      <c r="F280" s="219" t="s">
        <v>2193</v>
      </c>
      <c r="G280" s="219"/>
      <c r="H280" s="219"/>
      <c r="I280" s="219"/>
      <c r="J280" s="137" t="s">
        <v>374</v>
      </c>
      <c r="K280" s="138">
        <v>137</v>
      </c>
      <c r="L280" s="220"/>
      <c r="M280" s="220"/>
      <c r="N280" s="220">
        <f t="shared" si="60"/>
        <v>0</v>
      </c>
      <c r="O280" s="220"/>
      <c r="P280" s="220"/>
      <c r="Q280" s="220"/>
      <c r="R280" s="139"/>
      <c r="T280" s="140" t="s">
        <v>5</v>
      </c>
      <c r="U280" s="38" t="s">
        <v>42</v>
      </c>
      <c r="V280" s="141">
        <v>0</v>
      </c>
      <c r="W280" s="141">
        <f t="shared" si="61"/>
        <v>0</v>
      </c>
      <c r="X280" s="141">
        <v>0</v>
      </c>
      <c r="Y280" s="141">
        <f t="shared" si="62"/>
        <v>0</v>
      </c>
      <c r="Z280" s="141">
        <v>0</v>
      </c>
      <c r="AA280" s="142">
        <f t="shared" si="63"/>
        <v>0</v>
      </c>
      <c r="AR280" s="19" t="s">
        <v>331</v>
      </c>
      <c r="AT280" s="19" t="s">
        <v>268</v>
      </c>
      <c r="AU280" s="19" t="s">
        <v>102</v>
      </c>
      <c r="AY280" s="19" t="s">
        <v>267</v>
      </c>
      <c r="BE280" s="143">
        <f t="shared" si="64"/>
        <v>0</v>
      </c>
      <c r="BF280" s="143">
        <f t="shared" si="65"/>
        <v>0</v>
      </c>
      <c r="BG280" s="143">
        <f t="shared" si="66"/>
        <v>0</v>
      </c>
      <c r="BH280" s="143">
        <f t="shared" si="67"/>
        <v>0</v>
      </c>
      <c r="BI280" s="143">
        <f t="shared" si="68"/>
        <v>0</v>
      </c>
      <c r="BJ280" s="19" t="s">
        <v>102</v>
      </c>
      <c r="BK280" s="143">
        <f t="shared" si="69"/>
        <v>0</v>
      </c>
      <c r="BL280" s="19" t="s">
        <v>331</v>
      </c>
      <c r="BM280" s="19" t="s">
        <v>1638</v>
      </c>
    </row>
    <row r="281" spans="2:65" s="1" customFormat="1" ht="25.5" customHeight="1">
      <c r="B281" s="134"/>
      <c r="C281" s="135" t="s">
        <v>861</v>
      </c>
      <c r="D281" s="135" t="s">
        <v>268</v>
      </c>
      <c r="E281" s="136" t="s">
        <v>2194</v>
      </c>
      <c r="F281" s="219" t="s">
        <v>2195</v>
      </c>
      <c r="G281" s="219"/>
      <c r="H281" s="219"/>
      <c r="I281" s="219"/>
      <c r="J281" s="137" t="s">
        <v>374</v>
      </c>
      <c r="K281" s="138">
        <v>14</v>
      </c>
      <c r="L281" s="220"/>
      <c r="M281" s="220"/>
      <c r="N281" s="220">
        <f t="shared" si="60"/>
        <v>0</v>
      </c>
      <c r="O281" s="220"/>
      <c r="P281" s="220"/>
      <c r="Q281" s="220"/>
      <c r="R281" s="139"/>
      <c r="T281" s="140" t="s">
        <v>5</v>
      </c>
      <c r="U281" s="38" t="s">
        <v>42</v>
      </c>
      <c r="V281" s="141">
        <v>0</v>
      </c>
      <c r="W281" s="141">
        <f t="shared" si="61"/>
        <v>0</v>
      </c>
      <c r="X281" s="141">
        <v>0</v>
      </c>
      <c r="Y281" s="141">
        <f t="shared" si="62"/>
        <v>0</v>
      </c>
      <c r="Z281" s="141">
        <v>0</v>
      </c>
      <c r="AA281" s="142">
        <f t="shared" si="63"/>
        <v>0</v>
      </c>
      <c r="AR281" s="19" t="s">
        <v>331</v>
      </c>
      <c r="AT281" s="19" t="s">
        <v>268</v>
      </c>
      <c r="AU281" s="19" t="s">
        <v>102</v>
      </c>
      <c r="AY281" s="19" t="s">
        <v>267</v>
      </c>
      <c r="BE281" s="143">
        <f t="shared" si="64"/>
        <v>0</v>
      </c>
      <c r="BF281" s="143">
        <f t="shared" si="65"/>
        <v>0</v>
      </c>
      <c r="BG281" s="143">
        <f t="shared" si="66"/>
        <v>0</v>
      </c>
      <c r="BH281" s="143">
        <f t="shared" si="67"/>
        <v>0</v>
      </c>
      <c r="BI281" s="143">
        <f t="shared" si="68"/>
        <v>0</v>
      </c>
      <c r="BJ281" s="19" t="s">
        <v>102</v>
      </c>
      <c r="BK281" s="143">
        <f t="shared" si="69"/>
        <v>0</v>
      </c>
      <c r="BL281" s="19" t="s">
        <v>331</v>
      </c>
      <c r="BM281" s="19" t="s">
        <v>1641</v>
      </c>
    </row>
    <row r="282" spans="2:65" s="1" customFormat="1" ht="25.5" customHeight="1">
      <c r="B282" s="134"/>
      <c r="C282" s="135" t="s">
        <v>865</v>
      </c>
      <c r="D282" s="135" t="s">
        <v>268</v>
      </c>
      <c r="E282" s="136" t="s">
        <v>2196</v>
      </c>
      <c r="F282" s="219" t="s">
        <v>2197</v>
      </c>
      <c r="G282" s="219"/>
      <c r="H282" s="219"/>
      <c r="I282" s="219"/>
      <c r="J282" s="137" t="s">
        <v>374</v>
      </c>
      <c r="K282" s="138">
        <v>90</v>
      </c>
      <c r="L282" s="220"/>
      <c r="M282" s="220"/>
      <c r="N282" s="220">
        <f t="shared" si="60"/>
        <v>0</v>
      </c>
      <c r="O282" s="220"/>
      <c r="P282" s="220"/>
      <c r="Q282" s="220"/>
      <c r="R282" s="139"/>
      <c r="T282" s="140" t="s">
        <v>5</v>
      </c>
      <c r="U282" s="38" t="s">
        <v>42</v>
      </c>
      <c r="V282" s="141">
        <v>0</v>
      </c>
      <c r="W282" s="141">
        <f t="shared" si="61"/>
        <v>0</v>
      </c>
      <c r="X282" s="141">
        <v>0</v>
      </c>
      <c r="Y282" s="141">
        <f t="shared" si="62"/>
        <v>0</v>
      </c>
      <c r="Z282" s="141">
        <v>0</v>
      </c>
      <c r="AA282" s="142">
        <f t="shared" si="63"/>
        <v>0</v>
      </c>
      <c r="AR282" s="19" t="s">
        <v>331</v>
      </c>
      <c r="AT282" s="19" t="s">
        <v>268</v>
      </c>
      <c r="AU282" s="19" t="s">
        <v>102</v>
      </c>
      <c r="AY282" s="19" t="s">
        <v>267</v>
      </c>
      <c r="BE282" s="143">
        <f t="shared" si="64"/>
        <v>0</v>
      </c>
      <c r="BF282" s="143">
        <f t="shared" si="65"/>
        <v>0</v>
      </c>
      <c r="BG282" s="143">
        <f t="shared" si="66"/>
        <v>0</v>
      </c>
      <c r="BH282" s="143">
        <f t="shared" si="67"/>
        <v>0</v>
      </c>
      <c r="BI282" s="143">
        <f t="shared" si="68"/>
        <v>0</v>
      </c>
      <c r="BJ282" s="19" t="s">
        <v>102</v>
      </c>
      <c r="BK282" s="143">
        <f t="shared" si="69"/>
        <v>0</v>
      </c>
      <c r="BL282" s="19" t="s">
        <v>331</v>
      </c>
      <c r="BM282" s="19" t="s">
        <v>1644</v>
      </c>
    </row>
    <row r="283" spans="2:65" s="1" customFormat="1" ht="25.5" customHeight="1">
      <c r="B283" s="134"/>
      <c r="C283" s="135" t="s">
        <v>869</v>
      </c>
      <c r="D283" s="135" t="s">
        <v>268</v>
      </c>
      <c r="E283" s="136" t="s">
        <v>2198</v>
      </c>
      <c r="F283" s="219" t="s">
        <v>2199</v>
      </c>
      <c r="G283" s="219"/>
      <c r="H283" s="219"/>
      <c r="I283" s="219"/>
      <c r="J283" s="137" t="s">
        <v>374</v>
      </c>
      <c r="K283" s="138">
        <v>137</v>
      </c>
      <c r="L283" s="220"/>
      <c r="M283" s="220"/>
      <c r="N283" s="220">
        <f t="shared" si="60"/>
        <v>0</v>
      </c>
      <c r="O283" s="220"/>
      <c r="P283" s="220"/>
      <c r="Q283" s="220"/>
      <c r="R283" s="139"/>
      <c r="T283" s="140" t="s">
        <v>5</v>
      </c>
      <c r="U283" s="38" t="s">
        <v>42</v>
      </c>
      <c r="V283" s="141">
        <v>0</v>
      </c>
      <c r="W283" s="141">
        <f t="shared" si="61"/>
        <v>0</v>
      </c>
      <c r="X283" s="141">
        <v>0</v>
      </c>
      <c r="Y283" s="141">
        <f t="shared" si="62"/>
        <v>0</v>
      </c>
      <c r="Z283" s="141">
        <v>0</v>
      </c>
      <c r="AA283" s="142">
        <f t="shared" si="63"/>
        <v>0</v>
      </c>
      <c r="AR283" s="19" t="s">
        <v>331</v>
      </c>
      <c r="AT283" s="19" t="s">
        <v>268</v>
      </c>
      <c r="AU283" s="19" t="s">
        <v>102</v>
      </c>
      <c r="AY283" s="19" t="s">
        <v>267</v>
      </c>
      <c r="BE283" s="143">
        <f t="shared" si="64"/>
        <v>0</v>
      </c>
      <c r="BF283" s="143">
        <f t="shared" si="65"/>
        <v>0</v>
      </c>
      <c r="BG283" s="143">
        <f t="shared" si="66"/>
        <v>0</v>
      </c>
      <c r="BH283" s="143">
        <f t="shared" si="67"/>
        <v>0</v>
      </c>
      <c r="BI283" s="143">
        <f t="shared" si="68"/>
        <v>0</v>
      </c>
      <c r="BJ283" s="19" t="s">
        <v>102</v>
      </c>
      <c r="BK283" s="143">
        <f t="shared" si="69"/>
        <v>0</v>
      </c>
      <c r="BL283" s="19" t="s">
        <v>331</v>
      </c>
      <c r="BM283" s="19" t="s">
        <v>1647</v>
      </c>
    </row>
    <row r="284" spans="2:65" s="1" customFormat="1" ht="16.5" customHeight="1">
      <c r="B284" s="134"/>
      <c r="C284" s="144" t="s">
        <v>873</v>
      </c>
      <c r="D284" s="144" t="s">
        <v>315</v>
      </c>
      <c r="E284" s="145" t="s">
        <v>2200</v>
      </c>
      <c r="F284" s="221" t="s">
        <v>2201</v>
      </c>
      <c r="G284" s="221"/>
      <c r="H284" s="221"/>
      <c r="I284" s="221"/>
      <c r="J284" s="146" t="s">
        <v>374</v>
      </c>
      <c r="K284" s="147">
        <v>2</v>
      </c>
      <c r="L284" s="222"/>
      <c r="M284" s="222"/>
      <c r="N284" s="222">
        <f t="shared" si="60"/>
        <v>0</v>
      </c>
      <c r="O284" s="220"/>
      <c r="P284" s="220"/>
      <c r="Q284" s="220"/>
      <c r="R284" s="139"/>
      <c r="T284" s="140" t="s">
        <v>5</v>
      </c>
      <c r="U284" s="38" t="s">
        <v>42</v>
      </c>
      <c r="V284" s="141">
        <v>0</v>
      </c>
      <c r="W284" s="141">
        <f t="shared" si="61"/>
        <v>0</v>
      </c>
      <c r="X284" s="141">
        <v>0</v>
      </c>
      <c r="Y284" s="141">
        <f t="shared" si="62"/>
        <v>0</v>
      </c>
      <c r="Z284" s="141">
        <v>0</v>
      </c>
      <c r="AA284" s="142">
        <f t="shared" si="63"/>
        <v>0</v>
      </c>
      <c r="AR284" s="19" t="s">
        <v>392</v>
      </c>
      <c r="AT284" s="19" t="s">
        <v>315</v>
      </c>
      <c r="AU284" s="19" t="s">
        <v>102</v>
      </c>
      <c r="AY284" s="19" t="s">
        <v>267</v>
      </c>
      <c r="BE284" s="143">
        <f t="shared" si="64"/>
        <v>0</v>
      </c>
      <c r="BF284" s="143">
        <f t="shared" si="65"/>
        <v>0</v>
      </c>
      <c r="BG284" s="143">
        <f t="shared" si="66"/>
        <v>0</v>
      </c>
      <c r="BH284" s="143">
        <f t="shared" si="67"/>
        <v>0</v>
      </c>
      <c r="BI284" s="143">
        <f t="shared" si="68"/>
        <v>0</v>
      </c>
      <c r="BJ284" s="19" t="s">
        <v>102</v>
      </c>
      <c r="BK284" s="143">
        <f t="shared" si="69"/>
        <v>0</v>
      </c>
      <c r="BL284" s="19" t="s">
        <v>331</v>
      </c>
      <c r="BM284" s="19" t="s">
        <v>1650</v>
      </c>
    </row>
    <row r="285" spans="2:65" s="1" customFormat="1" ht="25.5" customHeight="1">
      <c r="B285" s="134"/>
      <c r="C285" s="144" t="s">
        <v>877</v>
      </c>
      <c r="D285" s="144" t="s">
        <v>315</v>
      </c>
      <c r="E285" s="145" t="s">
        <v>2202</v>
      </c>
      <c r="F285" s="221" t="s">
        <v>2203</v>
      </c>
      <c r="G285" s="221"/>
      <c r="H285" s="221"/>
      <c r="I285" s="221"/>
      <c r="J285" s="146" t="s">
        <v>374</v>
      </c>
      <c r="K285" s="147">
        <v>2</v>
      </c>
      <c r="L285" s="222"/>
      <c r="M285" s="222"/>
      <c r="N285" s="222">
        <f t="shared" si="60"/>
        <v>0</v>
      </c>
      <c r="O285" s="220"/>
      <c r="P285" s="220"/>
      <c r="Q285" s="220"/>
      <c r="R285" s="139"/>
      <c r="T285" s="140" t="s">
        <v>5</v>
      </c>
      <c r="U285" s="38" t="s">
        <v>42</v>
      </c>
      <c r="V285" s="141">
        <v>0</v>
      </c>
      <c r="W285" s="141">
        <f t="shared" si="61"/>
        <v>0</v>
      </c>
      <c r="X285" s="141">
        <v>0</v>
      </c>
      <c r="Y285" s="141">
        <f t="shared" si="62"/>
        <v>0</v>
      </c>
      <c r="Z285" s="141">
        <v>0</v>
      </c>
      <c r="AA285" s="142">
        <f t="shared" si="63"/>
        <v>0</v>
      </c>
      <c r="AR285" s="19" t="s">
        <v>392</v>
      </c>
      <c r="AT285" s="19" t="s">
        <v>315</v>
      </c>
      <c r="AU285" s="19" t="s">
        <v>102</v>
      </c>
      <c r="AY285" s="19" t="s">
        <v>267</v>
      </c>
      <c r="BE285" s="143">
        <f t="shared" si="64"/>
        <v>0</v>
      </c>
      <c r="BF285" s="143">
        <f t="shared" si="65"/>
        <v>0</v>
      </c>
      <c r="BG285" s="143">
        <f t="shared" si="66"/>
        <v>0</v>
      </c>
      <c r="BH285" s="143">
        <f t="shared" si="67"/>
        <v>0</v>
      </c>
      <c r="BI285" s="143">
        <f t="shared" si="68"/>
        <v>0</v>
      </c>
      <c r="BJ285" s="19" t="s">
        <v>102</v>
      </c>
      <c r="BK285" s="143">
        <f t="shared" si="69"/>
        <v>0</v>
      </c>
      <c r="BL285" s="19" t="s">
        <v>331</v>
      </c>
      <c r="BM285" s="19" t="s">
        <v>1653</v>
      </c>
    </row>
    <row r="286" spans="2:65" s="1" customFormat="1" ht="25.5" customHeight="1">
      <c r="B286" s="134"/>
      <c r="C286" s="144" t="s">
        <v>881</v>
      </c>
      <c r="D286" s="144" t="s">
        <v>315</v>
      </c>
      <c r="E286" s="145" t="s">
        <v>2204</v>
      </c>
      <c r="F286" s="221" t="s">
        <v>2205</v>
      </c>
      <c r="G286" s="221"/>
      <c r="H286" s="221"/>
      <c r="I286" s="221"/>
      <c r="J286" s="146" t="s">
        <v>374</v>
      </c>
      <c r="K286" s="147">
        <v>2</v>
      </c>
      <c r="L286" s="222"/>
      <c r="M286" s="222"/>
      <c r="N286" s="222">
        <f t="shared" si="60"/>
        <v>0</v>
      </c>
      <c r="O286" s="220"/>
      <c r="P286" s="220"/>
      <c r="Q286" s="220"/>
      <c r="R286" s="139"/>
      <c r="T286" s="140" t="s">
        <v>5</v>
      </c>
      <c r="U286" s="38" t="s">
        <v>42</v>
      </c>
      <c r="V286" s="141">
        <v>0</v>
      </c>
      <c r="W286" s="141">
        <f t="shared" si="61"/>
        <v>0</v>
      </c>
      <c r="X286" s="141">
        <v>0</v>
      </c>
      <c r="Y286" s="141">
        <f t="shared" si="62"/>
        <v>0</v>
      </c>
      <c r="Z286" s="141">
        <v>0</v>
      </c>
      <c r="AA286" s="142">
        <f t="shared" si="63"/>
        <v>0</v>
      </c>
      <c r="AR286" s="19" t="s">
        <v>392</v>
      </c>
      <c r="AT286" s="19" t="s">
        <v>315</v>
      </c>
      <c r="AU286" s="19" t="s">
        <v>102</v>
      </c>
      <c r="AY286" s="19" t="s">
        <v>267</v>
      </c>
      <c r="BE286" s="143">
        <f t="shared" si="64"/>
        <v>0</v>
      </c>
      <c r="BF286" s="143">
        <f t="shared" si="65"/>
        <v>0</v>
      </c>
      <c r="BG286" s="143">
        <f t="shared" si="66"/>
        <v>0</v>
      </c>
      <c r="BH286" s="143">
        <f t="shared" si="67"/>
        <v>0</v>
      </c>
      <c r="BI286" s="143">
        <f t="shared" si="68"/>
        <v>0</v>
      </c>
      <c r="BJ286" s="19" t="s">
        <v>102</v>
      </c>
      <c r="BK286" s="143">
        <f t="shared" si="69"/>
        <v>0</v>
      </c>
      <c r="BL286" s="19" t="s">
        <v>331</v>
      </c>
      <c r="BM286" s="19" t="s">
        <v>1656</v>
      </c>
    </row>
    <row r="287" spans="2:65" s="1" customFormat="1" ht="25.5" customHeight="1">
      <c r="B287" s="134"/>
      <c r="C287" s="135" t="s">
        <v>885</v>
      </c>
      <c r="D287" s="135" t="s">
        <v>268</v>
      </c>
      <c r="E287" s="136" t="s">
        <v>2206</v>
      </c>
      <c r="F287" s="219" t="s">
        <v>2207</v>
      </c>
      <c r="G287" s="219"/>
      <c r="H287" s="219"/>
      <c r="I287" s="219"/>
      <c r="J287" s="137" t="s">
        <v>304</v>
      </c>
      <c r="K287" s="138">
        <v>0.41099999999999998</v>
      </c>
      <c r="L287" s="220"/>
      <c r="M287" s="220"/>
      <c r="N287" s="220">
        <f t="shared" si="60"/>
        <v>0</v>
      </c>
      <c r="O287" s="220"/>
      <c r="P287" s="220"/>
      <c r="Q287" s="220"/>
      <c r="R287" s="139"/>
      <c r="T287" s="140" t="s">
        <v>5</v>
      </c>
      <c r="U287" s="38" t="s">
        <v>42</v>
      </c>
      <c r="V287" s="141">
        <v>0</v>
      </c>
      <c r="W287" s="141">
        <f t="shared" si="61"/>
        <v>0</v>
      </c>
      <c r="X287" s="141">
        <v>0</v>
      </c>
      <c r="Y287" s="141">
        <f t="shared" si="62"/>
        <v>0</v>
      </c>
      <c r="Z287" s="141">
        <v>0</v>
      </c>
      <c r="AA287" s="142">
        <f t="shared" si="63"/>
        <v>0</v>
      </c>
      <c r="AR287" s="19" t="s">
        <v>331</v>
      </c>
      <c r="AT287" s="19" t="s">
        <v>268</v>
      </c>
      <c r="AU287" s="19" t="s">
        <v>102</v>
      </c>
      <c r="AY287" s="19" t="s">
        <v>267</v>
      </c>
      <c r="BE287" s="143">
        <f t="shared" si="64"/>
        <v>0</v>
      </c>
      <c r="BF287" s="143">
        <f t="shared" si="65"/>
        <v>0</v>
      </c>
      <c r="BG287" s="143">
        <f t="shared" si="66"/>
        <v>0</v>
      </c>
      <c r="BH287" s="143">
        <f t="shared" si="67"/>
        <v>0</v>
      </c>
      <c r="BI287" s="143">
        <f t="shared" si="68"/>
        <v>0</v>
      </c>
      <c r="BJ287" s="19" t="s">
        <v>102</v>
      </c>
      <c r="BK287" s="143">
        <f t="shared" si="69"/>
        <v>0</v>
      </c>
      <c r="BL287" s="19" t="s">
        <v>331</v>
      </c>
      <c r="BM287" s="19" t="s">
        <v>1659</v>
      </c>
    </row>
    <row r="288" spans="2:65" s="1" customFormat="1" ht="25.5" customHeight="1">
      <c r="B288" s="134"/>
      <c r="C288" s="135" t="s">
        <v>889</v>
      </c>
      <c r="D288" s="135" t="s">
        <v>268</v>
      </c>
      <c r="E288" s="136" t="s">
        <v>2208</v>
      </c>
      <c r="F288" s="219" t="s">
        <v>2209</v>
      </c>
      <c r="G288" s="219"/>
      <c r="H288" s="219"/>
      <c r="I288" s="219"/>
      <c r="J288" s="137" t="s">
        <v>785</v>
      </c>
      <c r="K288" s="138">
        <v>114.721</v>
      </c>
      <c r="L288" s="220"/>
      <c r="M288" s="220"/>
      <c r="N288" s="220">
        <f t="shared" si="60"/>
        <v>0</v>
      </c>
      <c r="O288" s="220"/>
      <c r="P288" s="220"/>
      <c r="Q288" s="220"/>
      <c r="R288" s="139"/>
      <c r="T288" s="140" t="s">
        <v>5</v>
      </c>
      <c r="U288" s="38" t="s">
        <v>42</v>
      </c>
      <c r="V288" s="141">
        <v>0</v>
      </c>
      <c r="W288" s="141">
        <f t="shared" si="61"/>
        <v>0</v>
      </c>
      <c r="X288" s="141">
        <v>0</v>
      </c>
      <c r="Y288" s="141">
        <f t="shared" si="62"/>
        <v>0</v>
      </c>
      <c r="Z288" s="141">
        <v>0</v>
      </c>
      <c r="AA288" s="142">
        <f t="shared" si="63"/>
        <v>0</v>
      </c>
      <c r="AR288" s="19" t="s">
        <v>331</v>
      </c>
      <c r="AT288" s="19" t="s">
        <v>268</v>
      </c>
      <c r="AU288" s="19" t="s">
        <v>102</v>
      </c>
      <c r="AY288" s="19" t="s">
        <v>267</v>
      </c>
      <c r="BE288" s="143">
        <f t="shared" si="64"/>
        <v>0</v>
      </c>
      <c r="BF288" s="143">
        <f t="shared" si="65"/>
        <v>0</v>
      </c>
      <c r="BG288" s="143">
        <f t="shared" si="66"/>
        <v>0</v>
      </c>
      <c r="BH288" s="143">
        <f t="shared" si="67"/>
        <v>0</v>
      </c>
      <c r="BI288" s="143">
        <f t="shared" si="68"/>
        <v>0</v>
      </c>
      <c r="BJ288" s="19" t="s">
        <v>102</v>
      </c>
      <c r="BK288" s="143">
        <f t="shared" si="69"/>
        <v>0</v>
      </c>
      <c r="BL288" s="19" t="s">
        <v>331</v>
      </c>
      <c r="BM288" s="19" t="s">
        <v>1662</v>
      </c>
    </row>
    <row r="289" spans="2:65" s="10" customFormat="1" ht="29.85" customHeight="1">
      <c r="B289" s="124"/>
      <c r="D289" s="133" t="s">
        <v>1919</v>
      </c>
      <c r="E289" s="133"/>
      <c r="F289" s="133"/>
      <c r="G289" s="133"/>
      <c r="H289" s="133"/>
      <c r="I289" s="133"/>
      <c r="J289" s="133"/>
      <c r="K289" s="133"/>
      <c r="L289" s="133"/>
      <c r="M289" s="133"/>
      <c r="N289" s="208">
        <f>BK289</f>
        <v>0</v>
      </c>
      <c r="O289" s="209"/>
      <c r="P289" s="209"/>
      <c r="Q289" s="209"/>
      <c r="R289" s="126"/>
      <c r="T289" s="127"/>
      <c r="W289" s="128">
        <f>SUM(W290:W333)</f>
        <v>0</v>
      </c>
      <c r="Y289" s="128">
        <f>SUM(Y290:Y333)</f>
        <v>0</v>
      </c>
      <c r="AA289" s="129">
        <f>SUM(AA290:AA333)</f>
        <v>0</v>
      </c>
      <c r="AR289" s="130" t="s">
        <v>102</v>
      </c>
      <c r="AT289" s="131" t="s">
        <v>74</v>
      </c>
      <c r="AU289" s="131" t="s">
        <v>83</v>
      </c>
      <c r="AY289" s="130" t="s">
        <v>267</v>
      </c>
      <c r="BK289" s="132">
        <f>SUM(BK290:BK333)</f>
        <v>0</v>
      </c>
    </row>
    <row r="290" spans="2:65" s="1" customFormat="1" ht="25.5" customHeight="1">
      <c r="B290" s="134"/>
      <c r="C290" s="135" t="s">
        <v>893</v>
      </c>
      <c r="D290" s="135" t="s">
        <v>268</v>
      </c>
      <c r="E290" s="136" t="s">
        <v>2210</v>
      </c>
      <c r="F290" s="219" t="s">
        <v>2211</v>
      </c>
      <c r="G290" s="219"/>
      <c r="H290" s="219"/>
      <c r="I290" s="219"/>
      <c r="J290" s="137" t="s">
        <v>374</v>
      </c>
      <c r="K290" s="138">
        <v>127</v>
      </c>
      <c r="L290" s="220"/>
      <c r="M290" s="220"/>
      <c r="N290" s="220">
        <f t="shared" ref="N290:N333" si="70">ROUND(L290*K290,2)</f>
        <v>0</v>
      </c>
      <c r="O290" s="220"/>
      <c r="P290" s="220"/>
      <c r="Q290" s="220"/>
      <c r="R290" s="139"/>
      <c r="T290" s="140" t="s">
        <v>5</v>
      </c>
      <c r="U290" s="38" t="s">
        <v>42</v>
      </c>
      <c r="V290" s="141">
        <v>0</v>
      </c>
      <c r="W290" s="141">
        <f t="shared" ref="W290:W333" si="71">V290*K290</f>
        <v>0</v>
      </c>
      <c r="X290" s="141">
        <v>0</v>
      </c>
      <c r="Y290" s="141">
        <f t="shared" ref="Y290:Y333" si="72">X290*K290</f>
        <v>0</v>
      </c>
      <c r="Z290" s="141">
        <v>0</v>
      </c>
      <c r="AA290" s="142">
        <f t="shared" ref="AA290:AA333" si="73">Z290*K290</f>
        <v>0</v>
      </c>
      <c r="AR290" s="19" t="s">
        <v>331</v>
      </c>
      <c r="AT290" s="19" t="s">
        <v>268</v>
      </c>
      <c r="AU290" s="19" t="s">
        <v>102</v>
      </c>
      <c r="AY290" s="19" t="s">
        <v>267</v>
      </c>
      <c r="BE290" s="143">
        <f t="shared" ref="BE290:BE333" si="74">IF(U290="základná",N290,0)</f>
        <v>0</v>
      </c>
      <c r="BF290" s="143">
        <f t="shared" ref="BF290:BF333" si="75">IF(U290="znížená",N290,0)</f>
        <v>0</v>
      </c>
      <c r="BG290" s="143">
        <f t="shared" ref="BG290:BG333" si="76">IF(U290="zákl. prenesená",N290,0)</f>
        <v>0</v>
      </c>
      <c r="BH290" s="143">
        <f t="shared" ref="BH290:BH333" si="77">IF(U290="zníž. prenesená",N290,0)</f>
        <v>0</v>
      </c>
      <c r="BI290" s="143">
        <f t="shared" ref="BI290:BI333" si="78">IF(U290="nulová",N290,0)</f>
        <v>0</v>
      </c>
      <c r="BJ290" s="19" t="s">
        <v>102</v>
      </c>
      <c r="BK290" s="143">
        <f t="shared" ref="BK290:BK333" si="79">ROUND(L290*K290,2)</f>
        <v>0</v>
      </c>
      <c r="BL290" s="19" t="s">
        <v>331</v>
      </c>
      <c r="BM290" s="19" t="s">
        <v>1665</v>
      </c>
    </row>
    <row r="291" spans="2:65" s="1" customFormat="1" ht="25.5" customHeight="1">
      <c r="B291" s="134"/>
      <c r="C291" s="135" t="s">
        <v>897</v>
      </c>
      <c r="D291" s="135" t="s">
        <v>268</v>
      </c>
      <c r="E291" s="136" t="s">
        <v>2212</v>
      </c>
      <c r="F291" s="219" t="s">
        <v>2213</v>
      </c>
      <c r="G291" s="219"/>
      <c r="H291" s="219"/>
      <c r="I291" s="219"/>
      <c r="J291" s="137" t="s">
        <v>271</v>
      </c>
      <c r="K291" s="138">
        <v>340</v>
      </c>
      <c r="L291" s="220"/>
      <c r="M291" s="220"/>
      <c r="N291" s="220">
        <f t="shared" si="70"/>
        <v>0</v>
      </c>
      <c r="O291" s="220"/>
      <c r="P291" s="220"/>
      <c r="Q291" s="220"/>
      <c r="R291" s="139"/>
      <c r="T291" s="140" t="s">
        <v>5</v>
      </c>
      <c r="U291" s="38" t="s">
        <v>42</v>
      </c>
      <c r="V291" s="141">
        <v>0</v>
      </c>
      <c r="W291" s="141">
        <f t="shared" si="71"/>
        <v>0</v>
      </c>
      <c r="X291" s="141">
        <v>0</v>
      </c>
      <c r="Y291" s="141">
        <f t="shared" si="72"/>
        <v>0</v>
      </c>
      <c r="Z291" s="141">
        <v>0</v>
      </c>
      <c r="AA291" s="142">
        <f t="shared" si="73"/>
        <v>0</v>
      </c>
      <c r="AR291" s="19" t="s">
        <v>331</v>
      </c>
      <c r="AT291" s="19" t="s">
        <v>268</v>
      </c>
      <c r="AU291" s="19" t="s">
        <v>102</v>
      </c>
      <c r="AY291" s="19" t="s">
        <v>267</v>
      </c>
      <c r="BE291" s="143">
        <f t="shared" si="74"/>
        <v>0</v>
      </c>
      <c r="BF291" s="143">
        <f t="shared" si="75"/>
        <v>0</v>
      </c>
      <c r="BG291" s="143">
        <f t="shared" si="76"/>
        <v>0</v>
      </c>
      <c r="BH291" s="143">
        <f t="shared" si="77"/>
        <v>0</v>
      </c>
      <c r="BI291" s="143">
        <f t="shared" si="78"/>
        <v>0</v>
      </c>
      <c r="BJ291" s="19" t="s">
        <v>102</v>
      </c>
      <c r="BK291" s="143">
        <f t="shared" si="79"/>
        <v>0</v>
      </c>
      <c r="BL291" s="19" t="s">
        <v>331</v>
      </c>
      <c r="BM291" s="19" t="s">
        <v>1668</v>
      </c>
    </row>
    <row r="292" spans="2:65" s="1" customFormat="1" ht="25.5" customHeight="1">
      <c r="B292" s="134"/>
      <c r="C292" s="135" t="s">
        <v>901</v>
      </c>
      <c r="D292" s="135" t="s">
        <v>268</v>
      </c>
      <c r="E292" s="136" t="s">
        <v>2214</v>
      </c>
      <c r="F292" s="219" t="s">
        <v>2215</v>
      </c>
      <c r="G292" s="219"/>
      <c r="H292" s="219"/>
      <c r="I292" s="219"/>
      <c r="J292" s="137" t="s">
        <v>374</v>
      </c>
      <c r="K292" s="138">
        <v>26</v>
      </c>
      <c r="L292" s="220"/>
      <c r="M292" s="220"/>
      <c r="N292" s="220">
        <f t="shared" si="70"/>
        <v>0</v>
      </c>
      <c r="O292" s="220"/>
      <c r="P292" s="220"/>
      <c r="Q292" s="220"/>
      <c r="R292" s="139"/>
      <c r="T292" s="140" t="s">
        <v>5</v>
      </c>
      <c r="U292" s="38" t="s">
        <v>42</v>
      </c>
      <c r="V292" s="141">
        <v>0</v>
      </c>
      <c r="W292" s="141">
        <f t="shared" si="71"/>
        <v>0</v>
      </c>
      <c r="X292" s="141">
        <v>0</v>
      </c>
      <c r="Y292" s="141">
        <f t="shared" si="72"/>
        <v>0</v>
      </c>
      <c r="Z292" s="141">
        <v>0</v>
      </c>
      <c r="AA292" s="142">
        <f t="shared" si="73"/>
        <v>0</v>
      </c>
      <c r="AR292" s="19" t="s">
        <v>331</v>
      </c>
      <c r="AT292" s="19" t="s">
        <v>268</v>
      </c>
      <c r="AU292" s="19" t="s">
        <v>102</v>
      </c>
      <c r="AY292" s="19" t="s">
        <v>267</v>
      </c>
      <c r="BE292" s="143">
        <f t="shared" si="74"/>
        <v>0</v>
      </c>
      <c r="BF292" s="143">
        <f t="shared" si="75"/>
        <v>0</v>
      </c>
      <c r="BG292" s="143">
        <f t="shared" si="76"/>
        <v>0</v>
      </c>
      <c r="BH292" s="143">
        <f t="shared" si="77"/>
        <v>0</v>
      </c>
      <c r="BI292" s="143">
        <f t="shared" si="78"/>
        <v>0</v>
      </c>
      <c r="BJ292" s="19" t="s">
        <v>102</v>
      </c>
      <c r="BK292" s="143">
        <f t="shared" si="79"/>
        <v>0</v>
      </c>
      <c r="BL292" s="19" t="s">
        <v>331</v>
      </c>
      <c r="BM292" s="19" t="s">
        <v>1671</v>
      </c>
    </row>
    <row r="293" spans="2:65" s="1" customFormat="1" ht="38.25" customHeight="1">
      <c r="B293" s="134"/>
      <c r="C293" s="144" t="s">
        <v>905</v>
      </c>
      <c r="D293" s="144" t="s">
        <v>315</v>
      </c>
      <c r="E293" s="145" t="s">
        <v>2216</v>
      </c>
      <c r="F293" s="221" t="s">
        <v>2217</v>
      </c>
      <c r="G293" s="221"/>
      <c r="H293" s="221"/>
      <c r="I293" s="221"/>
      <c r="J293" s="146" t="s">
        <v>374</v>
      </c>
      <c r="K293" s="147">
        <v>13</v>
      </c>
      <c r="L293" s="222"/>
      <c r="M293" s="222"/>
      <c r="N293" s="222">
        <f t="shared" si="70"/>
        <v>0</v>
      </c>
      <c r="O293" s="220"/>
      <c r="P293" s="220"/>
      <c r="Q293" s="220"/>
      <c r="R293" s="139"/>
      <c r="T293" s="140" t="s">
        <v>5</v>
      </c>
      <c r="U293" s="38" t="s">
        <v>42</v>
      </c>
      <c r="V293" s="141">
        <v>0</v>
      </c>
      <c r="W293" s="141">
        <f t="shared" si="71"/>
        <v>0</v>
      </c>
      <c r="X293" s="141">
        <v>0</v>
      </c>
      <c r="Y293" s="141">
        <f t="shared" si="72"/>
        <v>0</v>
      </c>
      <c r="Z293" s="141">
        <v>0</v>
      </c>
      <c r="AA293" s="142">
        <f t="shared" si="73"/>
        <v>0</v>
      </c>
      <c r="AR293" s="19" t="s">
        <v>392</v>
      </c>
      <c r="AT293" s="19" t="s">
        <v>315</v>
      </c>
      <c r="AU293" s="19" t="s">
        <v>102</v>
      </c>
      <c r="AY293" s="19" t="s">
        <v>267</v>
      </c>
      <c r="BE293" s="143">
        <f t="shared" si="74"/>
        <v>0</v>
      </c>
      <c r="BF293" s="143">
        <f t="shared" si="75"/>
        <v>0</v>
      </c>
      <c r="BG293" s="143">
        <f t="shared" si="76"/>
        <v>0</v>
      </c>
      <c r="BH293" s="143">
        <f t="shared" si="77"/>
        <v>0</v>
      </c>
      <c r="BI293" s="143">
        <f t="shared" si="78"/>
        <v>0</v>
      </c>
      <c r="BJ293" s="19" t="s">
        <v>102</v>
      </c>
      <c r="BK293" s="143">
        <f t="shared" si="79"/>
        <v>0</v>
      </c>
      <c r="BL293" s="19" t="s">
        <v>331</v>
      </c>
      <c r="BM293" s="19" t="s">
        <v>1677</v>
      </c>
    </row>
    <row r="294" spans="2:65" s="1" customFormat="1" ht="38.25" customHeight="1">
      <c r="B294" s="134"/>
      <c r="C294" s="144" t="s">
        <v>909</v>
      </c>
      <c r="D294" s="144" t="s">
        <v>315</v>
      </c>
      <c r="E294" s="145" t="s">
        <v>2218</v>
      </c>
      <c r="F294" s="221" t="s">
        <v>2219</v>
      </c>
      <c r="G294" s="221"/>
      <c r="H294" s="221"/>
      <c r="I294" s="221"/>
      <c r="J294" s="146" t="s">
        <v>374</v>
      </c>
      <c r="K294" s="147">
        <v>13</v>
      </c>
      <c r="L294" s="222"/>
      <c r="M294" s="222"/>
      <c r="N294" s="222">
        <f t="shared" si="70"/>
        <v>0</v>
      </c>
      <c r="O294" s="220"/>
      <c r="P294" s="220"/>
      <c r="Q294" s="220"/>
      <c r="R294" s="139"/>
      <c r="T294" s="140" t="s">
        <v>5</v>
      </c>
      <c r="U294" s="38" t="s">
        <v>42</v>
      </c>
      <c r="V294" s="141">
        <v>0</v>
      </c>
      <c r="W294" s="141">
        <f t="shared" si="71"/>
        <v>0</v>
      </c>
      <c r="X294" s="141">
        <v>0</v>
      </c>
      <c r="Y294" s="141">
        <f t="shared" si="72"/>
        <v>0</v>
      </c>
      <c r="Z294" s="141">
        <v>0</v>
      </c>
      <c r="AA294" s="142">
        <f t="shared" si="73"/>
        <v>0</v>
      </c>
      <c r="AR294" s="19" t="s">
        <v>392</v>
      </c>
      <c r="AT294" s="19" t="s">
        <v>315</v>
      </c>
      <c r="AU294" s="19" t="s">
        <v>102</v>
      </c>
      <c r="AY294" s="19" t="s">
        <v>267</v>
      </c>
      <c r="BE294" s="143">
        <f t="shared" si="74"/>
        <v>0</v>
      </c>
      <c r="BF294" s="143">
        <f t="shared" si="75"/>
        <v>0</v>
      </c>
      <c r="BG294" s="143">
        <f t="shared" si="76"/>
        <v>0</v>
      </c>
      <c r="BH294" s="143">
        <f t="shared" si="77"/>
        <v>0</v>
      </c>
      <c r="BI294" s="143">
        <f t="shared" si="78"/>
        <v>0</v>
      </c>
      <c r="BJ294" s="19" t="s">
        <v>102</v>
      </c>
      <c r="BK294" s="143">
        <f t="shared" si="79"/>
        <v>0</v>
      </c>
      <c r="BL294" s="19" t="s">
        <v>331</v>
      </c>
      <c r="BM294" s="19" t="s">
        <v>1680</v>
      </c>
    </row>
    <row r="295" spans="2:65" s="1" customFormat="1" ht="38.25" customHeight="1">
      <c r="B295" s="134"/>
      <c r="C295" s="135" t="s">
        <v>913</v>
      </c>
      <c r="D295" s="135" t="s">
        <v>268</v>
      </c>
      <c r="E295" s="136" t="s">
        <v>2220</v>
      </c>
      <c r="F295" s="219" t="s">
        <v>2221</v>
      </c>
      <c r="G295" s="219"/>
      <c r="H295" s="219"/>
      <c r="I295" s="219"/>
      <c r="J295" s="137" t="s">
        <v>374</v>
      </c>
      <c r="K295" s="138">
        <v>21</v>
      </c>
      <c r="L295" s="220"/>
      <c r="M295" s="220"/>
      <c r="N295" s="220">
        <f t="shared" si="70"/>
        <v>0</v>
      </c>
      <c r="O295" s="220"/>
      <c r="P295" s="220"/>
      <c r="Q295" s="220"/>
      <c r="R295" s="139"/>
      <c r="T295" s="140" t="s">
        <v>5</v>
      </c>
      <c r="U295" s="38" t="s">
        <v>42</v>
      </c>
      <c r="V295" s="141">
        <v>0</v>
      </c>
      <c r="W295" s="141">
        <f t="shared" si="71"/>
        <v>0</v>
      </c>
      <c r="X295" s="141">
        <v>0</v>
      </c>
      <c r="Y295" s="141">
        <f t="shared" si="72"/>
        <v>0</v>
      </c>
      <c r="Z295" s="141">
        <v>0</v>
      </c>
      <c r="AA295" s="142">
        <f t="shared" si="73"/>
        <v>0</v>
      </c>
      <c r="AR295" s="19" t="s">
        <v>331</v>
      </c>
      <c r="AT295" s="19" t="s">
        <v>268</v>
      </c>
      <c r="AU295" s="19" t="s">
        <v>102</v>
      </c>
      <c r="AY295" s="19" t="s">
        <v>267</v>
      </c>
      <c r="BE295" s="143">
        <f t="shared" si="74"/>
        <v>0</v>
      </c>
      <c r="BF295" s="143">
        <f t="shared" si="75"/>
        <v>0</v>
      </c>
      <c r="BG295" s="143">
        <f t="shared" si="76"/>
        <v>0</v>
      </c>
      <c r="BH295" s="143">
        <f t="shared" si="77"/>
        <v>0</v>
      </c>
      <c r="BI295" s="143">
        <f t="shared" si="78"/>
        <v>0</v>
      </c>
      <c r="BJ295" s="19" t="s">
        <v>102</v>
      </c>
      <c r="BK295" s="143">
        <f t="shared" si="79"/>
        <v>0</v>
      </c>
      <c r="BL295" s="19" t="s">
        <v>331</v>
      </c>
      <c r="BM295" s="19" t="s">
        <v>1683</v>
      </c>
    </row>
    <row r="296" spans="2:65" s="1" customFormat="1" ht="38.25" customHeight="1">
      <c r="B296" s="134"/>
      <c r="C296" s="144" t="s">
        <v>917</v>
      </c>
      <c r="D296" s="144" t="s">
        <v>315</v>
      </c>
      <c r="E296" s="145" t="s">
        <v>2222</v>
      </c>
      <c r="F296" s="221" t="s">
        <v>2223</v>
      </c>
      <c r="G296" s="221"/>
      <c r="H296" s="221"/>
      <c r="I296" s="221"/>
      <c r="J296" s="146" t="s">
        <v>374</v>
      </c>
      <c r="K296" s="147">
        <v>2</v>
      </c>
      <c r="L296" s="222"/>
      <c r="M296" s="222"/>
      <c r="N296" s="222">
        <f t="shared" si="70"/>
        <v>0</v>
      </c>
      <c r="O296" s="220"/>
      <c r="P296" s="220"/>
      <c r="Q296" s="220"/>
      <c r="R296" s="139"/>
      <c r="T296" s="140" t="s">
        <v>5</v>
      </c>
      <c r="U296" s="38" t="s">
        <v>42</v>
      </c>
      <c r="V296" s="141">
        <v>0</v>
      </c>
      <c r="W296" s="141">
        <f t="shared" si="71"/>
        <v>0</v>
      </c>
      <c r="X296" s="141">
        <v>0</v>
      </c>
      <c r="Y296" s="141">
        <f t="shared" si="72"/>
        <v>0</v>
      </c>
      <c r="Z296" s="141">
        <v>0</v>
      </c>
      <c r="AA296" s="142">
        <f t="shared" si="73"/>
        <v>0</v>
      </c>
      <c r="AR296" s="19" t="s">
        <v>392</v>
      </c>
      <c r="AT296" s="19" t="s">
        <v>315</v>
      </c>
      <c r="AU296" s="19" t="s">
        <v>102</v>
      </c>
      <c r="AY296" s="19" t="s">
        <v>267</v>
      </c>
      <c r="BE296" s="143">
        <f t="shared" si="74"/>
        <v>0</v>
      </c>
      <c r="BF296" s="143">
        <f t="shared" si="75"/>
        <v>0</v>
      </c>
      <c r="BG296" s="143">
        <f t="shared" si="76"/>
        <v>0</v>
      </c>
      <c r="BH296" s="143">
        <f t="shared" si="77"/>
        <v>0</v>
      </c>
      <c r="BI296" s="143">
        <f t="shared" si="78"/>
        <v>0</v>
      </c>
      <c r="BJ296" s="19" t="s">
        <v>102</v>
      </c>
      <c r="BK296" s="143">
        <f t="shared" si="79"/>
        <v>0</v>
      </c>
      <c r="BL296" s="19" t="s">
        <v>331</v>
      </c>
      <c r="BM296" s="19" t="s">
        <v>1686</v>
      </c>
    </row>
    <row r="297" spans="2:65" s="1" customFormat="1" ht="38.25" customHeight="1">
      <c r="B297" s="134"/>
      <c r="C297" s="144" t="s">
        <v>921</v>
      </c>
      <c r="D297" s="144" t="s">
        <v>315</v>
      </c>
      <c r="E297" s="145" t="s">
        <v>2224</v>
      </c>
      <c r="F297" s="221" t="s">
        <v>2225</v>
      </c>
      <c r="G297" s="221"/>
      <c r="H297" s="221"/>
      <c r="I297" s="221"/>
      <c r="J297" s="146" t="s">
        <v>374</v>
      </c>
      <c r="K297" s="147">
        <v>13</v>
      </c>
      <c r="L297" s="222"/>
      <c r="M297" s="222"/>
      <c r="N297" s="222">
        <f t="shared" si="70"/>
        <v>0</v>
      </c>
      <c r="O297" s="220"/>
      <c r="P297" s="220"/>
      <c r="Q297" s="220"/>
      <c r="R297" s="139"/>
      <c r="T297" s="140" t="s">
        <v>5</v>
      </c>
      <c r="U297" s="38" t="s">
        <v>42</v>
      </c>
      <c r="V297" s="141">
        <v>0</v>
      </c>
      <c r="W297" s="141">
        <f t="shared" si="71"/>
        <v>0</v>
      </c>
      <c r="X297" s="141">
        <v>0</v>
      </c>
      <c r="Y297" s="141">
        <f t="shared" si="72"/>
        <v>0</v>
      </c>
      <c r="Z297" s="141">
        <v>0</v>
      </c>
      <c r="AA297" s="142">
        <f t="shared" si="73"/>
        <v>0</v>
      </c>
      <c r="AR297" s="19" t="s">
        <v>392</v>
      </c>
      <c r="AT297" s="19" t="s">
        <v>315</v>
      </c>
      <c r="AU297" s="19" t="s">
        <v>102</v>
      </c>
      <c r="AY297" s="19" t="s">
        <v>267</v>
      </c>
      <c r="BE297" s="143">
        <f t="shared" si="74"/>
        <v>0</v>
      </c>
      <c r="BF297" s="143">
        <f t="shared" si="75"/>
        <v>0</v>
      </c>
      <c r="BG297" s="143">
        <f t="shared" si="76"/>
        <v>0</v>
      </c>
      <c r="BH297" s="143">
        <f t="shared" si="77"/>
        <v>0</v>
      </c>
      <c r="BI297" s="143">
        <f t="shared" si="78"/>
        <v>0</v>
      </c>
      <c r="BJ297" s="19" t="s">
        <v>102</v>
      </c>
      <c r="BK297" s="143">
        <f t="shared" si="79"/>
        <v>0</v>
      </c>
      <c r="BL297" s="19" t="s">
        <v>331</v>
      </c>
      <c r="BM297" s="19" t="s">
        <v>1689</v>
      </c>
    </row>
    <row r="298" spans="2:65" s="1" customFormat="1" ht="38.25" customHeight="1">
      <c r="B298" s="134"/>
      <c r="C298" s="144" t="s">
        <v>925</v>
      </c>
      <c r="D298" s="144" t="s">
        <v>315</v>
      </c>
      <c r="E298" s="145" t="s">
        <v>2226</v>
      </c>
      <c r="F298" s="221" t="s">
        <v>2227</v>
      </c>
      <c r="G298" s="221"/>
      <c r="H298" s="221"/>
      <c r="I298" s="221"/>
      <c r="J298" s="146" t="s">
        <v>374</v>
      </c>
      <c r="K298" s="147">
        <v>1</v>
      </c>
      <c r="L298" s="222"/>
      <c r="M298" s="222"/>
      <c r="N298" s="222">
        <f t="shared" si="70"/>
        <v>0</v>
      </c>
      <c r="O298" s="220"/>
      <c r="P298" s="220"/>
      <c r="Q298" s="220"/>
      <c r="R298" s="139"/>
      <c r="T298" s="140" t="s">
        <v>5</v>
      </c>
      <c r="U298" s="38" t="s">
        <v>42</v>
      </c>
      <c r="V298" s="141">
        <v>0</v>
      </c>
      <c r="W298" s="141">
        <f t="shared" si="71"/>
        <v>0</v>
      </c>
      <c r="X298" s="141">
        <v>0</v>
      </c>
      <c r="Y298" s="141">
        <f t="shared" si="72"/>
        <v>0</v>
      </c>
      <c r="Z298" s="141">
        <v>0</v>
      </c>
      <c r="AA298" s="142">
        <f t="shared" si="73"/>
        <v>0</v>
      </c>
      <c r="AR298" s="19" t="s">
        <v>392</v>
      </c>
      <c r="AT298" s="19" t="s">
        <v>315</v>
      </c>
      <c r="AU298" s="19" t="s">
        <v>102</v>
      </c>
      <c r="AY298" s="19" t="s">
        <v>267</v>
      </c>
      <c r="BE298" s="143">
        <f t="shared" si="74"/>
        <v>0</v>
      </c>
      <c r="BF298" s="143">
        <f t="shared" si="75"/>
        <v>0</v>
      </c>
      <c r="BG298" s="143">
        <f t="shared" si="76"/>
        <v>0</v>
      </c>
      <c r="BH298" s="143">
        <f t="shared" si="77"/>
        <v>0</v>
      </c>
      <c r="BI298" s="143">
        <f t="shared" si="78"/>
        <v>0</v>
      </c>
      <c r="BJ298" s="19" t="s">
        <v>102</v>
      </c>
      <c r="BK298" s="143">
        <f t="shared" si="79"/>
        <v>0</v>
      </c>
      <c r="BL298" s="19" t="s">
        <v>331</v>
      </c>
      <c r="BM298" s="19" t="s">
        <v>1692</v>
      </c>
    </row>
    <row r="299" spans="2:65" s="1" customFormat="1" ht="38.25" customHeight="1">
      <c r="B299" s="134"/>
      <c r="C299" s="144" t="s">
        <v>929</v>
      </c>
      <c r="D299" s="144" t="s">
        <v>315</v>
      </c>
      <c r="E299" s="145" t="s">
        <v>2228</v>
      </c>
      <c r="F299" s="221" t="s">
        <v>2229</v>
      </c>
      <c r="G299" s="221"/>
      <c r="H299" s="221"/>
      <c r="I299" s="221"/>
      <c r="J299" s="146" t="s">
        <v>374</v>
      </c>
      <c r="K299" s="147">
        <v>3</v>
      </c>
      <c r="L299" s="222"/>
      <c r="M299" s="222"/>
      <c r="N299" s="222">
        <f t="shared" si="70"/>
        <v>0</v>
      </c>
      <c r="O299" s="220"/>
      <c r="P299" s="220"/>
      <c r="Q299" s="220"/>
      <c r="R299" s="139"/>
      <c r="T299" s="140" t="s">
        <v>5</v>
      </c>
      <c r="U299" s="38" t="s">
        <v>42</v>
      </c>
      <c r="V299" s="141">
        <v>0</v>
      </c>
      <c r="W299" s="141">
        <f t="shared" si="71"/>
        <v>0</v>
      </c>
      <c r="X299" s="141">
        <v>0</v>
      </c>
      <c r="Y299" s="141">
        <f t="shared" si="72"/>
        <v>0</v>
      </c>
      <c r="Z299" s="141">
        <v>0</v>
      </c>
      <c r="AA299" s="142">
        <f t="shared" si="73"/>
        <v>0</v>
      </c>
      <c r="AR299" s="19" t="s">
        <v>392</v>
      </c>
      <c r="AT299" s="19" t="s">
        <v>315</v>
      </c>
      <c r="AU299" s="19" t="s">
        <v>102</v>
      </c>
      <c r="AY299" s="19" t="s">
        <v>267</v>
      </c>
      <c r="BE299" s="143">
        <f t="shared" si="74"/>
        <v>0</v>
      </c>
      <c r="BF299" s="143">
        <f t="shared" si="75"/>
        <v>0</v>
      </c>
      <c r="BG299" s="143">
        <f t="shared" si="76"/>
        <v>0</v>
      </c>
      <c r="BH299" s="143">
        <f t="shared" si="77"/>
        <v>0</v>
      </c>
      <c r="BI299" s="143">
        <f t="shared" si="78"/>
        <v>0</v>
      </c>
      <c r="BJ299" s="19" t="s">
        <v>102</v>
      </c>
      <c r="BK299" s="143">
        <f t="shared" si="79"/>
        <v>0</v>
      </c>
      <c r="BL299" s="19" t="s">
        <v>331</v>
      </c>
      <c r="BM299" s="19" t="s">
        <v>1695</v>
      </c>
    </row>
    <row r="300" spans="2:65" s="1" customFormat="1" ht="38.25" customHeight="1">
      <c r="B300" s="134"/>
      <c r="C300" s="144" t="s">
        <v>933</v>
      </c>
      <c r="D300" s="144" t="s">
        <v>315</v>
      </c>
      <c r="E300" s="145" t="s">
        <v>2230</v>
      </c>
      <c r="F300" s="221" t="s">
        <v>2231</v>
      </c>
      <c r="G300" s="221"/>
      <c r="H300" s="221"/>
      <c r="I300" s="221"/>
      <c r="J300" s="146" t="s">
        <v>374</v>
      </c>
      <c r="K300" s="147">
        <v>2</v>
      </c>
      <c r="L300" s="222"/>
      <c r="M300" s="222"/>
      <c r="N300" s="222">
        <f t="shared" si="70"/>
        <v>0</v>
      </c>
      <c r="O300" s="220"/>
      <c r="P300" s="220"/>
      <c r="Q300" s="220"/>
      <c r="R300" s="139"/>
      <c r="T300" s="140" t="s">
        <v>5</v>
      </c>
      <c r="U300" s="38" t="s">
        <v>42</v>
      </c>
      <c r="V300" s="141">
        <v>0</v>
      </c>
      <c r="W300" s="141">
        <f t="shared" si="71"/>
        <v>0</v>
      </c>
      <c r="X300" s="141">
        <v>0</v>
      </c>
      <c r="Y300" s="141">
        <f t="shared" si="72"/>
        <v>0</v>
      </c>
      <c r="Z300" s="141">
        <v>0</v>
      </c>
      <c r="AA300" s="142">
        <f t="shared" si="73"/>
        <v>0</v>
      </c>
      <c r="AR300" s="19" t="s">
        <v>392</v>
      </c>
      <c r="AT300" s="19" t="s">
        <v>315</v>
      </c>
      <c r="AU300" s="19" t="s">
        <v>102</v>
      </c>
      <c r="AY300" s="19" t="s">
        <v>267</v>
      </c>
      <c r="BE300" s="143">
        <f t="shared" si="74"/>
        <v>0</v>
      </c>
      <c r="BF300" s="143">
        <f t="shared" si="75"/>
        <v>0</v>
      </c>
      <c r="BG300" s="143">
        <f t="shared" si="76"/>
        <v>0</v>
      </c>
      <c r="BH300" s="143">
        <f t="shared" si="77"/>
        <v>0</v>
      </c>
      <c r="BI300" s="143">
        <f t="shared" si="78"/>
        <v>0</v>
      </c>
      <c r="BJ300" s="19" t="s">
        <v>102</v>
      </c>
      <c r="BK300" s="143">
        <f t="shared" si="79"/>
        <v>0</v>
      </c>
      <c r="BL300" s="19" t="s">
        <v>331</v>
      </c>
      <c r="BM300" s="19" t="s">
        <v>1698</v>
      </c>
    </row>
    <row r="301" spans="2:65" s="1" customFormat="1" ht="38.25" customHeight="1">
      <c r="B301" s="134"/>
      <c r="C301" s="135" t="s">
        <v>937</v>
      </c>
      <c r="D301" s="135" t="s">
        <v>268</v>
      </c>
      <c r="E301" s="136" t="s">
        <v>2232</v>
      </c>
      <c r="F301" s="219" t="s">
        <v>2233</v>
      </c>
      <c r="G301" s="219"/>
      <c r="H301" s="219"/>
      <c r="I301" s="219"/>
      <c r="J301" s="137" t="s">
        <v>374</v>
      </c>
      <c r="K301" s="138">
        <v>37</v>
      </c>
      <c r="L301" s="220"/>
      <c r="M301" s="220"/>
      <c r="N301" s="220">
        <f t="shared" si="70"/>
        <v>0</v>
      </c>
      <c r="O301" s="220"/>
      <c r="P301" s="220"/>
      <c r="Q301" s="220"/>
      <c r="R301" s="139"/>
      <c r="T301" s="140" t="s">
        <v>5</v>
      </c>
      <c r="U301" s="38" t="s">
        <v>42</v>
      </c>
      <c r="V301" s="141">
        <v>0</v>
      </c>
      <c r="W301" s="141">
        <f t="shared" si="71"/>
        <v>0</v>
      </c>
      <c r="X301" s="141">
        <v>0</v>
      </c>
      <c r="Y301" s="141">
        <f t="shared" si="72"/>
        <v>0</v>
      </c>
      <c r="Z301" s="141">
        <v>0</v>
      </c>
      <c r="AA301" s="142">
        <f t="shared" si="73"/>
        <v>0</v>
      </c>
      <c r="AR301" s="19" t="s">
        <v>331</v>
      </c>
      <c r="AT301" s="19" t="s">
        <v>268</v>
      </c>
      <c r="AU301" s="19" t="s">
        <v>102</v>
      </c>
      <c r="AY301" s="19" t="s">
        <v>267</v>
      </c>
      <c r="BE301" s="143">
        <f t="shared" si="74"/>
        <v>0</v>
      </c>
      <c r="BF301" s="143">
        <f t="shared" si="75"/>
        <v>0</v>
      </c>
      <c r="BG301" s="143">
        <f t="shared" si="76"/>
        <v>0</v>
      </c>
      <c r="BH301" s="143">
        <f t="shared" si="77"/>
        <v>0</v>
      </c>
      <c r="BI301" s="143">
        <f t="shared" si="78"/>
        <v>0</v>
      </c>
      <c r="BJ301" s="19" t="s">
        <v>102</v>
      </c>
      <c r="BK301" s="143">
        <f t="shared" si="79"/>
        <v>0</v>
      </c>
      <c r="BL301" s="19" t="s">
        <v>331</v>
      </c>
      <c r="BM301" s="19" t="s">
        <v>1701</v>
      </c>
    </row>
    <row r="302" spans="2:65" s="1" customFormat="1" ht="38.25" customHeight="1">
      <c r="B302" s="134"/>
      <c r="C302" s="144" t="s">
        <v>941</v>
      </c>
      <c r="D302" s="144" t="s">
        <v>315</v>
      </c>
      <c r="E302" s="145" t="s">
        <v>2234</v>
      </c>
      <c r="F302" s="221" t="s">
        <v>2235</v>
      </c>
      <c r="G302" s="221"/>
      <c r="H302" s="221"/>
      <c r="I302" s="221"/>
      <c r="J302" s="146" t="s">
        <v>374</v>
      </c>
      <c r="K302" s="147">
        <v>30</v>
      </c>
      <c r="L302" s="222"/>
      <c r="M302" s="222"/>
      <c r="N302" s="222">
        <f t="shared" si="70"/>
        <v>0</v>
      </c>
      <c r="O302" s="220"/>
      <c r="P302" s="220"/>
      <c r="Q302" s="220"/>
      <c r="R302" s="139"/>
      <c r="T302" s="140" t="s">
        <v>5</v>
      </c>
      <c r="U302" s="38" t="s">
        <v>42</v>
      </c>
      <c r="V302" s="141">
        <v>0</v>
      </c>
      <c r="W302" s="141">
        <f t="shared" si="71"/>
        <v>0</v>
      </c>
      <c r="X302" s="141">
        <v>0</v>
      </c>
      <c r="Y302" s="141">
        <f t="shared" si="72"/>
        <v>0</v>
      </c>
      <c r="Z302" s="141">
        <v>0</v>
      </c>
      <c r="AA302" s="142">
        <f t="shared" si="73"/>
        <v>0</v>
      </c>
      <c r="AR302" s="19" t="s">
        <v>392</v>
      </c>
      <c r="AT302" s="19" t="s">
        <v>315</v>
      </c>
      <c r="AU302" s="19" t="s">
        <v>102</v>
      </c>
      <c r="AY302" s="19" t="s">
        <v>267</v>
      </c>
      <c r="BE302" s="143">
        <f t="shared" si="74"/>
        <v>0</v>
      </c>
      <c r="BF302" s="143">
        <f t="shared" si="75"/>
        <v>0</v>
      </c>
      <c r="BG302" s="143">
        <f t="shared" si="76"/>
        <v>0</v>
      </c>
      <c r="BH302" s="143">
        <f t="shared" si="77"/>
        <v>0</v>
      </c>
      <c r="BI302" s="143">
        <f t="shared" si="78"/>
        <v>0</v>
      </c>
      <c r="BJ302" s="19" t="s">
        <v>102</v>
      </c>
      <c r="BK302" s="143">
        <f t="shared" si="79"/>
        <v>0</v>
      </c>
      <c r="BL302" s="19" t="s">
        <v>331</v>
      </c>
      <c r="BM302" s="19" t="s">
        <v>1704</v>
      </c>
    </row>
    <row r="303" spans="2:65" s="1" customFormat="1" ht="38.25" customHeight="1">
      <c r="B303" s="134"/>
      <c r="C303" s="144" t="s">
        <v>945</v>
      </c>
      <c r="D303" s="144" t="s">
        <v>315</v>
      </c>
      <c r="E303" s="145" t="s">
        <v>2236</v>
      </c>
      <c r="F303" s="221" t="s">
        <v>2237</v>
      </c>
      <c r="G303" s="221"/>
      <c r="H303" s="221"/>
      <c r="I303" s="221"/>
      <c r="J303" s="146" t="s">
        <v>374</v>
      </c>
      <c r="K303" s="147">
        <v>7</v>
      </c>
      <c r="L303" s="222"/>
      <c r="M303" s="222"/>
      <c r="N303" s="222">
        <f t="shared" si="70"/>
        <v>0</v>
      </c>
      <c r="O303" s="220"/>
      <c r="P303" s="220"/>
      <c r="Q303" s="220"/>
      <c r="R303" s="139"/>
      <c r="T303" s="140" t="s">
        <v>5</v>
      </c>
      <c r="U303" s="38" t="s">
        <v>42</v>
      </c>
      <c r="V303" s="141">
        <v>0</v>
      </c>
      <c r="W303" s="141">
        <f t="shared" si="71"/>
        <v>0</v>
      </c>
      <c r="X303" s="141">
        <v>0</v>
      </c>
      <c r="Y303" s="141">
        <f t="shared" si="72"/>
        <v>0</v>
      </c>
      <c r="Z303" s="141">
        <v>0</v>
      </c>
      <c r="AA303" s="142">
        <f t="shared" si="73"/>
        <v>0</v>
      </c>
      <c r="AR303" s="19" t="s">
        <v>392</v>
      </c>
      <c r="AT303" s="19" t="s">
        <v>315</v>
      </c>
      <c r="AU303" s="19" t="s">
        <v>102</v>
      </c>
      <c r="AY303" s="19" t="s">
        <v>267</v>
      </c>
      <c r="BE303" s="143">
        <f t="shared" si="74"/>
        <v>0</v>
      </c>
      <c r="BF303" s="143">
        <f t="shared" si="75"/>
        <v>0</v>
      </c>
      <c r="BG303" s="143">
        <f t="shared" si="76"/>
        <v>0</v>
      </c>
      <c r="BH303" s="143">
        <f t="shared" si="77"/>
        <v>0</v>
      </c>
      <c r="BI303" s="143">
        <f t="shared" si="78"/>
        <v>0</v>
      </c>
      <c r="BJ303" s="19" t="s">
        <v>102</v>
      </c>
      <c r="BK303" s="143">
        <f t="shared" si="79"/>
        <v>0</v>
      </c>
      <c r="BL303" s="19" t="s">
        <v>331</v>
      </c>
      <c r="BM303" s="19" t="s">
        <v>1707</v>
      </c>
    </row>
    <row r="304" spans="2:65" s="1" customFormat="1" ht="38.25" customHeight="1">
      <c r="B304" s="134"/>
      <c r="C304" s="135" t="s">
        <v>949</v>
      </c>
      <c r="D304" s="135" t="s">
        <v>268</v>
      </c>
      <c r="E304" s="136" t="s">
        <v>2238</v>
      </c>
      <c r="F304" s="219" t="s">
        <v>2239</v>
      </c>
      <c r="G304" s="219"/>
      <c r="H304" s="219"/>
      <c r="I304" s="219"/>
      <c r="J304" s="137" t="s">
        <v>374</v>
      </c>
      <c r="K304" s="138">
        <v>31</v>
      </c>
      <c r="L304" s="220"/>
      <c r="M304" s="220"/>
      <c r="N304" s="220">
        <f t="shared" si="70"/>
        <v>0</v>
      </c>
      <c r="O304" s="220"/>
      <c r="P304" s="220"/>
      <c r="Q304" s="220"/>
      <c r="R304" s="139"/>
      <c r="T304" s="140" t="s">
        <v>5</v>
      </c>
      <c r="U304" s="38" t="s">
        <v>42</v>
      </c>
      <c r="V304" s="141">
        <v>0</v>
      </c>
      <c r="W304" s="141">
        <f t="shared" si="71"/>
        <v>0</v>
      </c>
      <c r="X304" s="141">
        <v>0</v>
      </c>
      <c r="Y304" s="141">
        <f t="shared" si="72"/>
        <v>0</v>
      </c>
      <c r="Z304" s="141">
        <v>0</v>
      </c>
      <c r="AA304" s="142">
        <f t="shared" si="73"/>
        <v>0</v>
      </c>
      <c r="AR304" s="19" t="s">
        <v>331</v>
      </c>
      <c r="AT304" s="19" t="s">
        <v>268</v>
      </c>
      <c r="AU304" s="19" t="s">
        <v>102</v>
      </c>
      <c r="AY304" s="19" t="s">
        <v>267</v>
      </c>
      <c r="BE304" s="143">
        <f t="shared" si="74"/>
        <v>0</v>
      </c>
      <c r="BF304" s="143">
        <f t="shared" si="75"/>
        <v>0</v>
      </c>
      <c r="BG304" s="143">
        <f t="shared" si="76"/>
        <v>0</v>
      </c>
      <c r="BH304" s="143">
        <f t="shared" si="77"/>
        <v>0</v>
      </c>
      <c r="BI304" s="143">
        <f t="shared" si="78"/>
        <v>0</v>
      </c>
      <c r="BJ304" s="19" t="s">
        <v>102</v>
      </c>
      <c r="BK304" s="143">
        <f t="shared" si="79"/>
        <v>0</v>
      </c>
      <c r="BL304" s="19" t="s">
        <v>331</v>
      </c>
      <c r="BM304" s="19" t="s">
        <v>1710</v>
      </c>
    </row>
    <row r="305" spans="2:65" s="1" customFormat="1" ht="38.25" customHeight="1">
      <c r="B305" s="134"/>
      <c r="C305" s="144" t="s">
        <v>953</v>
      </c>
      <c r="D305" s="144" t="s">
        <v>315</v>
      </c>
      <c r="E305" s="145" t="s">
        <v>2240</v>
      </c>
      <c r="F305" s="221" t="s">
        <v>2241</v>
      </c>
      <c r="G305" s="221"/>
      <c r="H305" s="221"/>
      <c r="I305" s="221"/>
      <c r="J305" s="146" t="s">
        <v>374</v>
      </c>
      <c r="K305" s="147">
        <v>13</v>
      </c>
      <c r="L305" s="222"/>
      <c r="M305" s="222"/>
      <c r="N305" s="222">
        <f t="shared" si="70"/>
        <v>0</v>
      </c>
      <c r="O305" s="220"/>
      <c r="P305" s="220"/>
      <c r="Q305" s="220"/>
      <c r="R305" s="139"/>
      <c r="T305" s="140" t="s">
        <v>5</v>
      </c>
      <c r="U305" s="38" t="s">
        <v>42</v>
      </c>
      <c r="V305" s="141">
        <v>0</v>
      </c>
      <c r="W305" s="141">
        <f t="shared" si="71"/>
        <v>0</v>
      </c>
      <c r="X305" s="141">
        <v>0</v>
      </c>
      <c r="Y305" s="141">
        <f t="shared" si="72"/>
        <v>0</v>
      </c>
      <c r="Z305" s="141">
        <v>0</v>
      </c>
      <c r="AA305" s="142">
        <f t="shared" si="73"/>
        <v>0</v>
      </c>
      <c r="AR305" s="19" t="s">
        <v>392</v>
      </c>
      <c r="AT305" s="19" t="s">
        <v>315</v>
      </c>
      <c r="AU305" s="19" t="s">
        <v>102</v>
      </c>
      <c r="AY305" s="19" t="s">
        <v>267</v>
      </c>
      <c r="BE305" s="143">
        <f t="shared" si="74"/>
        <v>0</v>
      </c>
      <c r="BF305" s="143">
        <f t="shared" si="75"/>
        <v>0</v>
      </c>
      <c r="BG305" s="143">
        <f t="shared" si="76"/>
        <v>0</v>
      </c>
      <c r="BH305" s="143">
        <f t="shared" si="77"/>
        <v>0</v>
      </c>
      <c r="BI305" s="143">
        <f t="shared" si="78"/>
        <v>0</v>
      </c>
      <c r="BJ305" s="19" t="s">
        <v>102</v>
      </c>
      <c r="BK305" s="143">
        <f t="shared" si="79"/>
        <v>0</v>
      </c>
      <c r="BL305" s="19" t="s">
        <v>331</v>
      </c>
      <c r="BM305" s="19" t="s">
        <v>1713</v>
      </c>
    </row>
    <row r="306" spans="2:65" s="1" customFormat="1" ht="38.25" customHeight="1">
      <c r="B306" s="134"/>
      <c r="C306" s="144" t="s">
        <v>957</v>
      </c>
      <c r="D306" s="144" t="s">
        <v>315</v>
      </c>
      <c r="E306" s="145" t="s">
        <v>2242</v>
      </c>
      <c r="F306" s="221" t="s">
        <v>2243</v>
      </c>
      <c r="G306" s="221"/>
      <c r="H306" s="221"/>
      <c r="I306" s="221"/>
      <c r="J306" s="146" t="s">
        <v>374</v>
      </c>
      <c r="K306" s="147">
        <v>7</v>
      </c>
      <c r="L306" s="222"/>
      <c r="M306" s="222"/>
      <c r="N306" s="222">
        <f t="shared" si="70"/>
        <v>0</v>
      </c>
      <c r="O306" s="220"/>
      <c r="P306" s="220"/>
      <c r="Q306" s="220"/>
      <c r="R306" s="139"/>
      <c r="T306" s="140" t="s">
        <v>5</v>
      </c>
      <c r="U306" s="38" t="s">
        <v>42</v>
      </c>
      <c r="V306" s="141">
        <v>0</v>
      </c>
      <c r="W306" s="141">
        <f t="shared" si="71"/>
        <v>0</v>
      </c>
      <c r="X306" s="141">
        <v>0</v>
      </c>
      <c r="Y306" s="141">
        <f t="shared" si="72"/>
        <v>0</v>
      </c>
      <c r="Z306" s="141">
        <v>0</v>
      </c>
      <c r="AA306" s="142">
        <f t="shared" si="73"/>
        <v>0</v>
      </c>
      <c r="AR306" s="19" t="s">
        <v>392</v>
      </c>
      <c r="AT306" s="19" t="s">
        <v>315</v>
      </c>
      <c r="AU306" s="19" t="s">
        <v>102</v>
      </c>
      <c r="AY306" s="19" t="s">
        <v>267</v>
      </c>
      <c r="BE306" s="143">
        <f t="shared" si="74"/>
        <v>0</v>
      </c>
      <c r="BF306" s="143">
        <f t="shared" si="75"/>
        <v>0</v>
      </c>
      <c r="BG306" s="143">
        <f t="shared" si="76"/>
        <v>0</v>
      </c>
      <c r="BH306" s="143">
        <f t="shared" si="77"/>
        <v>0</v>
      </c>
      <c r="BI306" s="143">
        <f t="shared" si="78"/>
        <v>0</v>
      </c>
      <c r="BJ306" s="19" t="s">
        <v>102</v>
      </c>
      <c r="BK306" s="143">
        <f t="shared" si="79"/>
        <v>0</v>
      </c>
      <c r="BL306" s="19" t="s">
        <v>331</v>
      </c>
      <c r="BM306" s="19" t="s">
        <v>1716</v>
      </c>
    </row>
    <row r="307" spans="2:65" s="1" customFormat="1" ht="38.25" customHeight="1">
      <c r="B307" s="134"/>
      <c r="C307" s="144" t="s">
        <v>961</v>
      </c>
      <c r="D307" s="144" t="s">
        <v>315</v>
      </c>
      <c r="E307" s="145" t="s">
        <v>2244</v>
      </c>
      <c r="F307" s="221" t="s">
        <v>2245</v>
      </c>
      <c r="G307" s="221"/>
      <c r="H307" s="221"/>
      <c r="I307" s="221"/>
      <c r="J307" s="146" t="s">
        <v>374</v>
      </c>
      <c r="K307" s="147">
        <v>3</v>
      </c>
      <c r="L307" s="222"/>
      <c r="M307" s="222"/>
      <c r="N307" s="222">
        <f t="shared" si="70"/>
        <v>0</v>
      </c>
      <c r="O307" s="220"/>
      <c r="P307" s="220"/>
      <c r="Q307" s="220"/>
      <c r="R307" s="139"/>
      <c r="T307" s="140" t="s">
        <v>5</v>
      </c>
      <c r="U307" s="38" t="s">
        <v>42</v>
      </c>
      <c r="V307" s="141">
        <v>0</v>
      </c>
      <c r="W307" s="141">
        <f t="shared" si="71"/>
        <v>0</v>
      </c>
      <c r="X307" s="141">
        <v>0</v>
      </c>
      <c r="Y307" s="141">
        <f t="shared" si="72"/>
        <v>0</v>
      </c>
      <c r="Z307" s="141">
        <v>0</v>
      </c>
      <c r="AA307" s="142">
        <f t="shared" si="73"/>
        <v>0</v>
      </c>
      <c r="AR307" s="19" t="s">
        <v>392</v>
      </c>
      <c r="AT307" s="19" t="s">
        <v>315</v>
      </c>
      <c r="AU307" s="19" t="s">
        <v>102</v>
      </c>
      <c r="AY307" s="19" t="s">
        <v>267</v>
      </c>
      <c r="BE307" s="143">
        <f t="shared" si="74"/>
        <v>0</v>
      </c>
      <c r="BF307" s="143">
        <f t="shared" si="75"/>
        <v>0</v>
      </c>
      <c r="BG307" s="143">
        <f t="shared" si="76"/>
        <v>0</v>
      </c>
      <c r="BH307" s="143">
        <f t="shared" si="77"/>
        <v>0</v>
      </c>
      <c r="BI307" s="143">
        <f t="shared" si="78"/>
        <v>0</v>
      </c>
      <c r="BJ307" s="19" t="s">
        <v>102</v>
      </c>
      <c r="BK307" s="143">
        <f t="shared" si="79"/>
        <v>0</v>
      </c>
      <c r="BL307" s="19" t="s">
        <v>331</v>
      </c>
      <c r="BM307" s="19" t="s">
        <v>1719</v>
      </c>
    </row>
    <row r="308" spans="2:65" s="1" customFormat="1" ht="38.25" customHeight="1">
      <c r="B308" s="134"/>
      <c r="C308" s="144" t="s">
        <v>965</v>
      </c>
      <c r="D308" s="144" t="s">
        <v>315</v>
      </c>
      <c r="E308" s="145" t="s">
        <v>2246</v>
      </c>
      <c r="F308" s="221" t="s">
        <v>2247</v>
      </c>
      <c r="G308" s="221"/>
      <c r="H308" s="221"/>
      <c r="I308" s="221"/>
      <c r="J308" s="146" t="s">
        <v>374</v>
      </c>
      <c r="K308" s="147">
        <v>8</v>
      </c>
      <c r="L308" s="222"/>
      <c r="M308" s="222"/>
      <c r="N308" s="222">
        <f t="shared" si="70"/>
        <v>0</v>
      </c>
      <c r="O308" s="220"/>
      <c r="P308" s="220"/>
      <c r="Q308" s="220"/>
      <c r="R308" s="139"/>
      <c r="T308" s="140" t="s">
        <v>5</v>
      </c>
      <c r="U308" s="38" t="s">
        <v>42</v>
      </c>
      <c r="V308" s="141">
        <v>0</v>
      </c>
      <c r="W308" s="141">
        <f t="shared" si="71"/>
        <v>0</v>
      </c>
      <c r="X308" s="141">
        <v>0</v>
      </c>
      <c r="Y308" s="141">
        <f t="shared" si="72"/>
        <v>0</v>
      </c>
      <c r="Z308" s="141">
        <v>0</v>
      </c>
      <c r="AA308" s="142">
        <f t="shared" si="73"/>
        <v>0</v>
      </c>
      <c r="AR308" s="19" t="s">
        <v>392</v>
      </c>
      <c r="AT308" s="19" t="s">
        <v>315</v>
      </c>
      <c r="AU308" s="19" t="s">
        <v>102</v>
      </c>
      <c r="AY308" s="19" t="s">
        <v>267</v>
      </c>
      <c r="BE308" s="143">
        <f t="shared" si="74"/>
        <v>0</v>
      </c>
      <c r="BF308" s="143">
        <f t="shared" si="75"/>
        <v>0</v>
      </c>
      <c r="BG308" s="143">
        <f t="shared" si="76"/>
        <v>0</v>
      </c>
      <c r="BH308" s="143">
        <f t="shared" si="77"/>
        <v>0</v>
      </c>
      <c r="BI308" s="143">
        <f t="shared" si="78"/>
        <v>0</v>
      </c>
      <c r="BJ308" s="19" t="s">
        <v>102</v>
      </c>
      <c r="BK308" s="143">
        <f t="shared" si="79"/>
        <v>0</v>
      </c>
      <c r="BL308" s="19" t="s">
        <v>331</v>
      </c>
      <c r="BM308" s="19" t="s">
        <v>1722</v>
      </c>
    </row>
    <row r="309" spans="2:65" s="1" customFormat="1" ht="38.25" customHeight="1">
      <c r="B309" s="134"/>
      <c r="C309" s="135" t="s">
        <v>969</v>
      </c>
      <c r="D309" s="135" t="s">
        <v>268</v>
      </c>
      <c r="E309" s="136" t="s">
        <v>2248</v>
      </c>
      <c r="F309" s="219" t="s">
        <v>2249</v>
      </c>
      <c r="G309" s="219"/>
      <c r="H309" s="219"/>
      <c r="I309" s="219"/>
      <c r="J309" s="137" t="s">
        <v>374</v>
      </c>
      <c r="K309" s="138">
        <v>5</v>
      </c>
      <c r="L309" s="220"/>
      <c r="M309" s="220"/>
      <c r="N309" s="220">
        <f t="shared" si="70"/>
        <v>0</v>
      </c>
      <c r="O309" s="220"/>
      <c r="P309" s="220"/>
      <c r="Q309" s="220"/>
      <c r="R309" s="139"/>
      <c r="T309" s="140" t="s">
        <v>5</v>
      </c>
      <c r="U309" s="38" t="s">
        <v>42</v>
      </c>
      <c r="V309" s="141">
        <v>0</v>
      </c>
      <c r="W309" s="141">
        <f t="shared" si="71"/>
        <v>0</v>
      </c>
      <c r="X309" s="141">
        <v>0</v>
      </c>
      <c r="Y309" s="141">
        <f t="shared" si="72"/>
        <v>0</v>
      </c>
      <c r="Z309" s="141">
        <v>0</v>
      </c>
      <c r="AA309" s="142">
        <f t="shared" si="73"/>
        <v>0</v>
      </c>
      <c r="AR309" s="19" t="s">
        <v>331</v>
      </c>
      <c r="AT309" s="19" t="s">
        <v>268</v>
      </c>
      <c r="AU309" s="19" t="s">
        <v>102</v>
      </c>
      <c r="AY309" s="19" t="s">
        <v>267</v>
      </c>
      <c r="BE309" s="143">
        <f t="shared" si="74"/>
        <v>0</v>
      </c>
      <c r="BF309" s="143">
        <f t="shared" si="75"/>
        <v>0</v>
      </c>
      <c r="BG309" s="143">
        <f t="shared" si="76"/>
        <v>0</v>
      </c>
      <c r="BH309" s="143">
        <f t="shared" si="77"/>
        <v>0</v>
      </c>
      <c r="BI309" s="143">
        <f t="shared" si="78"/>
        <v>0</v>
      </c>
      <c r="BJ309" s="19" t="s">
        <v>102</v>
      </c>
      <c r="BK309" s="143">
        <f t="shared" si="79"/>
        <v>0</v>
      </c>
      <c r="BL309" s="19" t="s">
        <v>331</v>
      </c>
      <c r="BM309" s="19" t="s">
        <v>1725</v>
      </c>
    </row>
    <row r="310" spans="2:65" s="1" customFormat="1" ht="38.25" customHeight="1">
      <c r="B310" s="134"/>
      <c r="C310" s="144" t="s">
        <v>973</v>
      </c>
      <c r="D310" s="144" t="s">
        <v>315</v>
      </c>
      <c r="E310" s="145" t="s">
        <v>2250</v>
      </c>
      <c r="F310" s="221" t="s">
        <v>2251</v>
      </c>
      <c r="G310" s="221"/>
      <c r="H310" s="221"/>
      <c r="I310" s="221"/>
      <c r="J310" s="146" t="s">
        <v>374</v>
      </c>
      <c r="K310" s="147">
        <v>1</v>
      </c>
      <c r="L310" s="222"/>
      <c r="M310" s="222"/>
      <c r="N310" s="222">
        <f t="shared" si="70"/>
        <v>0</v>
      </c>
      <c r="O310" s="220"/>
      <c r="P310" s="220"/>
      <c r="Q310" s="220"/>
      <c r="R310" s="139"/>
      <c r="T310" s="140" t="s">
        <v>5</v>
      </c>
      <c r="U310" s="38" t="s">
        <v>42</v>
      </c>
      <c r="V310" s="141">
        <v>0</v>
      </c>
      <c r="W310" s="141">
        <f t="shared" si="71"/>
        <v>0</v>
      </c>
      <c r="X310" s="141">
        <v>0</v>
      </c>
      <c r="Y310" s="141">
        <f t="shared" si="72"/>
        <v>0</v>
      </c>
      <c r="Z310" s="141">
        <v>0</v>
      </c>
      <c r="AA310" s="142">
        <f t="shared" si="73"/>
        <v>0</v>
      </c>
      <c r="AR310" s="19" t="s">
        <v>392</v>
      </c>
      <c r="AT310" s="19" t="s">
        <v>315</v>
      </c>
      <c r="AU310" s="19" t="s">
        <v>102</v>
      </c>
      <c r="AY310" s="19" t="s">
        <v>267</v>
      </c>
      <c r="BE310" s="143">
        <f t="shared" si="74"/>
        <v>0</v>
      </c>
      <c r="BF310" s="143">
        <f t="shared" si="75"/>
        <v>0</v>
      </c>
      <c r="BG310" s="143">
        <f t="shared" si="76"/>
        <v>0</v>
      </c>
      <c r="BH310" s="143">
        <f t="shared" si="77"/>
        <v>0</v>
      </c>
      <c r="BI310" s="143">
        <f t="shared" si="78"/>
        <v>0</v>
      </c>
      <c r="BJ310" s="19" t="s">
        <v>102</v>
      </c>
      <c r="BK310" s="143">
        <f t="shared" si="79"/>
        <v>0</v>
      </c>
      <c r="BL310" s="19" t="s">
        <v>331</v>
      </c>
      <c r="BM310" s="19" t="s">
        <v>1728</v>
      </c>
    </row>
    <row r="311" spans="2:65" s="1" customFormat="1" ht="38.25" customHeight="1">
      <c r="B311" s="134"/>
      <c r="C311" s="144" t="s">
        <v>977</v>
      </c>
      <c r="D311" s="144" t="s">
        <v>315</v>
      </c>
      <c r="E311" s="145" t="s">
        <v>2252</v>
      </c>
      <c r="F311" s="221" t="s">
        <v>2253</v>
      </c>
      <c r="G311" s="221"/>
      <c r="H311" s="221"/>
      <c r="I311" s="221"/>
      <c r="J311" s="146" t="s">
        <v>374</v>
      </c>
      <c r="K311" s="147">
        <v>4</v>
      </c>
      <c r="L311" s="222"/>
      <c r="M311" s="222"/>
      <c r="N311" s="222">
        <f t="shared" si="70"/>
        <v>0</v>
      </c>
      <c r="O311" s="220"/>
      <c r="P311" s="220"/>
      <c r="Q311" s="220"/>
      <c r="R311" s="139"/>
      <c r="T311" s="140" t="s">
        <v>5</v>
      </c>
      <c r="U311" s="38" t="s">
        <v>42</v>
      </c>
      <c r="V311" s="141">
        <v>0</v>
      </c>
      <c r="W311" s="141">
        <f t="shared" si="71"/>
        <v>0</v>
      </c>
      <c r="X311" s="141">
        <v>0</v>
      </c>
      <c r="Y311" s="141">
        <f t="shared" si="72"/>
        <v>0</v>
      </c>
      <c r="Z311" s="141">
        <v>0</v>
      </c>
      <c r="AA311" s="142">
        <f t="shared" si="73"/>
        <v>0</v>
      </c>
      <c r="AR311" s="19" t="s">
        <v>392</v>
      </c>
      <c r="AT311" s="19" t="s">
        <v>315</v>
      </c>
      <c r="AU311" s="19" t="s">
        <v>102</v>
      </c>
      <c r="AY311" s="19" t="s">
        <v>267</v>
      </c>
      <c r="BE311" s="143">
        <f t="shared" si="74"/>
        <v>0</v>
      </c>
      <c r="BF311" s="143">
        <f t="shared" si="75"/>
        <v>0</v>
      </c>
      <c r="BG311" s="143">
        <f t="shared" si="76"/>
        <v>0</v>
      </c>
      <c r="BH311" s="143">
        <f t="shared" si="77"/>
        <v>0</v>
      </c>
      <c r="BI311" s="143">
        <f t="shared" si="78"/>
        <v>0</v>
      </c>
      <c r="BJ311" s="19" t="s">
        <v>102</v>
      </c>
      <c r="BK311" s="143">
        <f t="shared" si="79"/>
        <v>0</v>
      </c>
      <c r="BL311" s="19" t="s">
        <v>331</v>
      </c>
      <c r="BM311" s="19" t="s">
        <v>1731</v>
      </c>
    </row>
    <row r="312" spans="2:65" s="1" customFormat="1" ht="38.25" customHeight="1">
      <c r="B312" s="134"/>
      <c r="C312" s="135" t="s">
        <v>981</v>
      </c>
      <c r="D312" s="135" t="s">
        <v>268</v>
      </c>
      <c r="E312" s="136" t="s">
        <v>2254</v>
      </c>
      <c r="F312" s="219" t="s">
        <v>2255</v>
      </c>
      <c r="G312" s="219"/>
      <c r="H312" s="219"/>
      <c r="I312" s="219"/>
      <c r="J312" s="137" t="s">
        <v>374</v>
      </c>
      <c r="K312" s="138">
        <v>3</v>
      </c>
      <c r="L312" s="220"/>
      <c r="M312" s="220"/>
      <c r="N312" s="220">
        <f t="shared" si="70"/>
        <v>0</v>
      </c>
      <c r="O312" s="220"/>
      <c r="P312" s="220"/>
      <c r="Q312" s="220"/>
      <c r="R312" s="139"/>
      <c r="T312" s="140" t="s">
        <v>5</v>
      </c>
      <c r="U312" s="38" t="s">
        <v>42</v>
      </c>
      <c r="V312" s="141">
        <v>0</v>
      </c>
      <c r="W312" s="141">
        <f t="shared" si="71"/>
        <v>0</v>
      </c>
      <c r="X312" s="141">
        <v>0</v>
      </c>
      <c r="Y312" s="141">
        <f t="shared" si="72"/>
        <v>0</v>
      </c>
      <c r="Z312" s="141">
        <v>0</v>
      </c>
      <c r="AA312" s="142">
        <f t="shared" si="73"/>
        <v>0</v>
      </c>
      <c r="AR312" s="19" t="s">
        <v>331</v>
      </c>
      <c r="AT312" s="19" t="s">
        <v>268</v>
      </c>
      <c r="AU312" s="19" t="s">
        <v>102</v>
      </c>
      <c r="AY312" s="19" t="s">
        <v>267</v>
      </c>
      <c r="BE312" s="143">
        <f t="shared" si="74"/>
        <v>0</v>
      </c>
      <c r="BF312" s="143">
        <f t="shared" si="75"/>
        <v>0</v>
      </c>
      <c r="BG312" s="143">
        <f t="shared" si="76"/>
        <v>0</v>
      </c>
      <c r="BH312" s="143">
        <f t="shared" si="77"/>
        <v>0</v>
      </c>
      <c r="BI312" s="143">
        <f t="shared" si="78"/>
        <v>0</v>
      </c>
      <c r="BJ312" s="19" t="s">
        <v>102</v>
      </c>
      <c r="BK312" s="143">
        <f t="shared" si="79"/>
        <v>0</v>
      </c>
      <c r="BL312" s="19" t="s">
        <v>331</v>
      </c>
      <c r="BM312" s="19" t="s">
        <v>1734</v>
      </c>
    </row>
    <row r="313" spans="2:65" s="1" customFormat="1" ht="38.25" customHeight="1">
      <c r="B313" s="134"/>
      <c r="C313" s="144" t="s">
        <v>985</v>
      </c>
      <c r="D313" s="144" t="s">
        <v>315</v>
      </c>
      <c r="E313" s="145" t="s">
        <v>2256</v>
      </c>
      <c r="F313" s="221" t="s">
        <v>2257</v>
      </c>
      <c r="G313" s="221"/>
      <c r="H313" s="221"/>
      <c r="I313" s="221"/>
      <c r="J313" s="146" t="s">
        <v>374</v>
      </c>
      <c r="K313" s="147">
        <v>3</v>
      </c>
      <c r="L313" s="222"/>
      <c r="M313" s="222"/>
      <c r="N313" s="222">
        <f t="shared" si="70"/>
        <v>0</v>
      </c>
      <c r="O313" s="220"/>
      <c r="P313" s="220"/>
      <c r="Q313" s="220"/>
      <c r="R313" s="139"/>
      <c r="T313" s="140" t="s">
        <v>5</v>
      </c>
      <c r="U313" s="38" t="s">
        <v>42</v>
      </c>
      <c r="V313" s="141">
        <v>0</v>
      </c>
      <c r="W313" s="141">
        <f t="shared" si="71"/>
        <v>0</v>
      </c>
      <c r="X313" s="141">
        <v>0</v>
      </c>
      <c r="Y313" s="141">
        <f t="shared" si="72"/>
        <v>0</v>
      </c>
      <c r="Z313" s="141">
        <v>0</v>
      </c>
      <c r="AA313" s="142">
        <f t="shared" si="73"/>
        <v>0</v>
      </c>
      <c r="AR313" s="19" t="s">
        <v>392</v>
      </c>
      <c r="AT313" s="19" t="s">
        <v>315</v>
      </c>
      <c r="AU313" s="19" t="s">
        <v>102</v>
      </c>
      <c r="AY313" s="19" t="s">
        <v>267</v>
      </c>
      <c r="BE313" s="143">
        <f t="shared" si="74"/>
        <v>0</v>
      </c>
      <c r="BF313" s="143">
        <f t="shared" si="75"/>
        <v>0</v>
      </c>
      <c r="BG313" s="143">
        <f t="shared" si="76"/>
        <v>0</v>
      </c>
      <c r="BH313" s="143">
        <f t="shared" si="77"/>
        <v>0</v>
      </c>
      <c r="BI313" s="143">
        <f t="shared" si="78"/>
        <v>0</v>
      </c>
      <c r="BJ313" s="19" t="s">
        <v>102</v>
      </c>
      <c r="BK313" s="143">
        <f t="shared" si="79"/>
        <v>0</v>
      </c>
      <c r="BL313" s="19" t="s">
        <v>331</v>
      </c>
      <c r="BM313" s="19" t="s">
        <v>1737</v>
      </c>
    </row>
    <row r="314" spans="2:65" s="1" customFormat="1" ht="38.25" customHeight="1">
      <c r="B314" s="134"/>
      <c r="C314" s="135" t="s">
        <v>989</v>
      </c>
      <c r="D314" s="135" t="s">
        <v>268</v>
      </c>
      <c r="E314" s="136" t="s">
        <v>2258</v>
      </c>
      <c r="F314" s="219" t="s">
        <v>2259</v>
      </c>
      <c r="G314" s="219"/>
      <c r="H314" s="219"/>
      <c r="I314" s="219"/>
      <c r="J314" s="137" t="s">
        <v>374</v>
      </c>
      <c r="K314" s="138">
        <v>3</v>
      </c>
      <c r="L314" s="220"/>
      <c r="M314" s="220"/>
      <c r="N314" s="220">
        <f t="shared" si="70"/>
        <v>0</v>
      </c>
      <c r="O314" s="220"/>
      <c r="P314" s="220"/>
      <c r="Q314" s="220"/>
      <c r="R314" s="139"/>
      <c r="T314" s="140" t="s">
        <v>5</v>
      </c>
      <c r="U314" s="38" t="s">
        <v>42</v>
      </c>
      <c r="V314" s="141">
        <v>0</v>
      </c>
      <c r="W314" s="141">
        <f t="shared" si="71"/>
        <v>0</v>
      </c>
      <c r="X314" s="141">
        <v>0</v>
      </c>
      <c r="Y314" s="141">
        <f t="shared" si="72"/>
        <v>0</v>
      </c>
      <c r="Z314" s="141">
        <v>0</v>
      </c>
      <c r="AA314" s="142">
        <f t="shared" si="73"/>
        <v>0</v>
      </c>
      <c r="AR314" s="19" t="s">
        <v>331</v>
      </c>
      <c r="AT314" s="19" t="s">
        <v>268</v>
      </c>
      <c r="AU314" s="19" t="s">
        <v>102</v>
      </c>
      <c r="AY314" s="19" t="s">
        <v>267</v>
      </c>
      <c r="BE314" s="143">
        <f t="shared" si="74"/>
        <v>0</v>
      </c>
      <c r="BF314" s="143">
        <f t="shared" si="75"/>
        <v>0</v>
      </c>
      <c r="BG314" s="143">
        <f t="shared" si="76"/>
        <v>0</v>
      </c>
      <c r="BH314" s="143">
        <f t="shared" si="77"/>
        <v>0</v>
      </c>
      <c r="BI314" s="143">
        <f t="shared" si="78"/>
        <v>0</v>
      </c>
      <c r="BJ314" s="19" t="s">
        <v>102</v>
      </c>
      <c r="BK314" s="143">
        <f t="shared" si="79"/>
        <v>0</v>
      </c>
      <c r="BL314" s="19" t="s">
        <v>331</v>
      </c>
      <c r="BM314" s="19" t="s">
        <v>1740</v>
      </c>
    </row>
    <row r="315" spans="2:65" s="1" customFormat="1" ht="38.25" customHeight="1">
      <c r="B315" s="134"/>
      <c r="C315" s="144" t="s">
        <v>993</v>
      </c>
      <c r="D315" s="144" t="s">
        <v>315</v>
      </c>
      <c r="E315" s="145" t="s">
        <v>2260</v>
      </c>
      <c r="F315" s="221" t="s">
        <v>2261</v>
      </c>
      <c r="G315" s="221"/>
      <c r="H315" s="221"/>
      <c r="I315" s="221"/>
      <c r="J315" s="146" t="s">
        <v>374</v>
      </c>
      <c r="K315" s="147">
        <v>3</v>
      </c>
      <c r="L315" s="222"/>
      <c r="M315" s="222"/>
      <c r="N315" s="222">
        <f t="shared" si="70"/>
        <v>0</v>
      </c>
      <c r="O315" s="220"/>
      <c r="P315" s="220"/>
      <c r="Q315" s="220"/>
      <c r="R315" s="139"/>
      <c r="T315" s="140" t="s">
        <v>5</v>
      </c>
      <c r="U315" s="38" t="s">
        <v>42</v>
      </c>
      <c r="V315" s="141">
        <v>0</v>
      </c>
      <c r="W315" s="141">
        <f t="shared" si="71"/>
        <v>0</v>
      </c>
      <c r="X315" s="141">
        <v>0</v>
      </c>
      <c r="Y315" s="141">
        <f t="shared" si="72"/>
        <v>0</v>
      </c>
      <c r="Z315" s="141">
        <v>0</v>
      </c>
      <c r="AA315" s="142">
        <f t="shared" si="73"/>
        <v>0</v>
      </c>
      <c r="AR315" s="19" t="s">
        <v>392</v>
      </c>
      <c r="AT315" s="19" t="s">
        <v>315</v>
      </c>
      <c r="AU315" s="19" t="s">
        <v>102</v>
      </c>
      <c r="AY315" s="19" t="s">
        <v>267</v>
      </c>
      <c r="BE315" s="143">
        <f t="shared" si="74"/>
        <v>0</v>
      </c>
      <c r="BF315" s="143">
        <f t="shared" si="75"/>
        <v>0</v>
      </c>
      <c r="BG315" s="143">
        <f t="shared" si="76"/>
        <v>0</v>
      </c>
      <c r="BH315" s="143">
        <f t="shared" si="77"/>
        <v>0</v>
      </c>
      <c r="BI315" s="143">
        <f t="shared" si="78"/>
        <v>0</v>
      </c>
      <c r="BJ315" s="19" t="s">
        <v>102</v>
      </c>
      <c r="BK315" s="143">
        <f t="shared" si="79"/>
        <v>0</v>
      </c>
      <c r="BL315" s="19" t="s">
        <v>331</v>
      </c>
      <c r="BM315" s="19" t="s">
        <v>1743</v>
      </c>
    </row>
    <row r="316" spans="2:65" s="1" customFormat="1" ht="38.25" customHeight="1">
      <c r="B316" s="134"/>
      <c r="C316" s="135" t="s">
        <v>997</v>
      </c>
      <c r="D316" s="135" t="s">
        <v>268</v>
      </c>
      <c r="E316" s="136" t="s">
        <v>2262</v>
      </c>
      <c r="F316" s="219" t="s">
        <v>2263</v>
      </c>
      <c r="G316" s="219"/>
      <c r="H316" s="219"/>
      <c r="I316" s="219"/>
      <c r="J316" s="137" t="s">
        <v>374</v>
      </c>
      <c r="K316" s="138">
        <v>1</v>
      </c>
      <c r="L316" s="220"/>
      <c r="M316" s="220"/>
      <c r="N316" s="220">
        <f t="shared" si="70"/>
        <v>0</v>
      </c>
      <c r="O316" s="220"/>
      <c r="P316" s="220"/>
      <c r="Q316" s="220"/>
      <c r="R316" s="139"/>
      <c r="T316" s="140" t="s">
        <v>5</v>
      </c>
      <c r="U316" s="38" t="s">
        <v>42</v>
      </c>
      <c r="V316" s="141">
        <v>0</v>
      </c>
      <c r="W316" s="141">
        <f t="shared" si="71"/>
        <v>0</v>
      </c>
      <c r="X316" s="141">
        <v>0</v>
      </c>
      <c r="Y316" s="141">
        <f t="shared" si="72"/>
        <v>0</v>
      </c>
      <c r="Z316" s="141">
        <v>0</v>
      </c>
      <c r="AA316" s="142">
        <f t="shared" si="73"/>
        <v>0</v>
      </c>
      <c r="AR316" s="19" t="s">
        <v>331</v>
      </c>
      <c r="AT316" s="19" t="s">
        <v>268</v>
      </c>
      <c r="AU316" s="19" t="s">
        <v>102</v>
      </c>
      <c r="AY316" s="19" t="s">
        <v>267</v>
      </c>
      <c r="BE316" s="143">
        <f t="shared" si="74"/>
        <v>0</v>
      </c>
      <c r="BF316" s="143">
        <f t="shared" si="75"/>
        <v>0</v>
      </c>
      <c r="BG316" s="143">
        <f t="shared" si="76"/>
        <v>0</v>
      </c>
      <c r="BH316" s="143">
        <f t="shared" si="77"/>
        <v>0</v>
      </c>
      <c r="BI316" s="143">
        <f t="shared" si="78"/>
        <v>0</v>
      </c>
      <c r="BJ316" s="19" t="s">
        <v>102</v>
      </c>
      <c r="BK316" s="143">
        <f t="shared" si="79"/>
        <v>0</v>
      </c>
      <c r="BL316" s="19" t="s">
        <v>331</v>
      </c>
      <c r="BM316" s="19" t="s">
        <v>1746</v>
      </c>
    </row>
    <row r="317" spans="2:65" s="1" customFormat="1" ht="38.25" customHeight="1">
      <c r="B317" s="134"/>
      <c r="C317" s="144" t="s">
        <v>1001</v>
      </c>
      <c r="D317" s="144" t="s">
        <v>315</v>
      </c>
      <c r="E317" s="145" t="s">
        <v>2264</v>
      </c>
      <c r="F317" s="221" t="s">
        <v>2265</v>
      </c>
      <c r="G317" s="221"/>
      <c r="H317" s="221"/>
      <c r="I317" s="221"/>
      <c r="J317" s="146" t="s">
        <v>374</v>
      </c>
      <c r="K317" s="147">
        <v>1</v>
      </c>
      <c r="L317" s="222"/>
      <c r="M317" s="222"/>
      <c r="N317" s="222">
        <f t="shared" si="70"/>
        <v>0</v>
      </c>
      <c r="O317" s="220"/>
      <c r="P317" s="220"/>
      <c r="Q317" s="220"/>
      <c r="R317" s="139"/>
      <c r="T317" s="140" t="s">
        <v>5</v>
      </c>
      <c r="U317" s="38" t="s">
        <v>42</v>
      </c>
      <c r="V317" s="141">
        <v>0</v>
      </c>
      <c r="W317" s="141">
        <f t="shared" si="71"/>
        <v>0</v>
      </c>
      <c r="X317" s="141">
        <v>0</v>
      </c>
      <c r="Y317" s="141">
        <f t="shared" si="72"/>
        <v>0</v>
      </c>
      <c r="Z317" s="141">
        <v>0</v>
      </c>
      <c r="AA317" s="142">
        <f t="shared" si="73"/>
        <v>0</v>
      </c>
      <c r="AR317" s="19" t="s">
        <v>392</v>
      </c>
      <c r="AT317" s="19" t="s">
        <v>315</v>
      </c>
      <c r="AU317" s="19" t="s">
        <v>102</v>
      </c>
      <c r="AY317" s="19" t="s">
        <v>267</v>
      </c>
      <c r="BE317" s="143">
        <f t="shared" si="74"/>
        <v>0</v>
      </c>
      <c r="BF317" s="143">
        <f t="shared" si="75"/>
        <v>0</v>
      </c>
      <c r="BG317" s="143">
        <f t="shared" si="76"/>
        <v>0</v>
      </c>
      <c r="BH317" s="143">
        <f t="shared" si="77"/>
        <v>0</v>
      </c>
      <c r="BI317" s="143">
        <f t="shared" si="78"/>
        <v>0</v>
      </c>
      <c r="BJ317" s="19" t="s">
        <v>102</v>
      </c>
      <c r="BK317" s="143">
        <f t="shared" si="79"/>
        <v>0</v>
      </c>
      <c r="BL317" s="19" t="s">
        <v>331</v>
      </c>
      <c r="BM317" s="19" t="s">
        <v>1749</v>
      </c>
    </row>
    <row r="318" spans="2:65" s="1" customFormat="1" ht="38.25" customHeight="1">
      <c r="B318" s="134"/>
      <c r="C318" s="135" t="s">
        <v>1005</v>
      </c>
      <c r="D318" s="135" t="s">
        <v>268</v>
      </c>
      <c r="E318" s="136" t="s">
        <v>2266</v>
      </c>
      <c r="F318" s="219" t="s">
        <v>2267</v>
      </c>
      <c r="G318" s="219"/>
      <c r="H318" s="219"/>
      <c r="I318" s="219"/>
      <c r="J318" s="137" t="s">
        <v>374</v>
      </c>
      <c r="K318" s="138">
        <v>1</v>
      </c>
      <c r="L318" s="220"/>
      <c r="M318" s="220"/>
      <c r="N318" s="220">
        <f t="shared" si="70"/>
        <v>0</v>
      </c>
      <c r="O318" s="220"/>
      <c r="P318" s="220"/>
      <c r="Q318" s="220"/>
      <c r="R318" s="139"/>
      <c r="T318" s="140" t="s">
        <v>5</v>
      </c>
      <c r="U318" s="38" t="s">
        <v>42</v>
      </c>
      <c r="V318" s="141">
        <v>0</v>
      </c>
      <c r="W318" s="141">
        <f t="shared" si="71"/>
        <v>0</v>
      </c>
      <c r="X318" s="141">
        <v>0</v>
      </c>
      <c r="Y318" s="141">
        <f t="shared" si="72"/>
        <v>0</v>
      </c>
      <c r="Z318" s="141">
        <v>0</v>
      </c>
      <c r="AA318" s="142">
        <f t="shared" si="73"/>
        <v>0</v>
      </c>
      <c r="AR318" s="19" t="s">
        <v>331</v>
      </c>
      <c r="AT318" s="19" t="s">
        <v>268</v>
      </c>
      <c r="AU318" s="19" t="s">
        <v>102</v>
      </c>
      <c r="AY318" s="19" t="s">
        <v>267</v>
      </c>
      <c r="BE318" s="143">
        <f t="shared" si="74"/>
        <v>0</v>
      </c>
      <c r="BF318" s="143">
        <f t="shared" si="75"/>
        <v>0</v>
      </c>
      <c r="BG318" s="143">
        <f t="shared" si="76"/>
        <v>0</v>
      </c>
      <c r="BH318" s="143">
        <f t="shared" si="77"/>
        <v>0</v>
      </c>
      <c r="BI318" s="143">
        <f t="shared" si="78"/>
        <v>0</v>
      </c>
      <c r="BJ318" s="19" t="s">
        <v>102</v>
      </c>
      <c r="BK318" s="143">
        <f t="shared" si="79"/>
        <v>0</v>
      </c>
      <c r="BL318" s="19" t="s">
        <v>331</v>
      </c>
      <c r="BM318" s="19" t="s">
        <v>1752</v>
      </c>
    </row>
    <row r="319" spans="2:65" s="1" customFormat="1" ht="38.25" customHeight="1">
      <c r="B319" s="134"/>
      <c r="C319" s="144" t="s">
        <v>1009</v>
      </c>
      <c r="D319" s="144" t="s">
        <v>315</v>
      </c>
      <c r="E319" s="145" t="s">
        <v>2268</v>
      </c>
      <c r="F319" s="221" t="s">
        <v>2269</v>
      </c>
      <c r="G319" s="221"/>
      <c r="H319" s="221"/>
      <c r="I319" s="221"/>
      <c r="J319" s="146" t="s">
        <v>374</v>
      </c>
      <c r="K319" s="147">
        <v>1</v>
      </c>
      <c r="L319" s="222"/>
      <c r="M319" s="222"/>
      <c r="N319" s="222">
        <f t="shared" si="70"/>
        <v>0</v>
      </c>
      <c r="O319" s="220"/>
      <c r="P319" s="220"/>
      <c r="Q319" s="220"/>
      <c r="R319" s="139"/>
      <c r="T319" s="140" t="s">
        <v>5</v>
      </c>
      <c r="U319" s="38" t="s">
        <v>42</v>
      </c>
      <c r="V319" s="141">
        <v>0</v>
      </c>
      <c r="W319" s="141">
        <f t="shared" si="71"/>
        <v>0</v>
      </c>
      <c r="X319" s="141">
        <v>0</v>
      </c>
      <c r="Y319" s="141">
        <f t="shared" si="72"/>
        <v>0</v>
      </c>
      <c r="Z319" s="141">
        <v>0</v>
      </c>
      <c r="AA319" s="142">
        <f t="shared" si="73"/>
        <v>0</v>
      </c>
      <c r="AR319" s="19" t="s">
        <v>392</v>
      </c>
      <c r="AT319" s="19" t="s">
        <v>315</v>
      </c>
      <c r="AU319" s="19" t="s">
        <v>102</v>
      </c>
      <c r="AY319" s="19" t="s">
        <v>267</v>
      </c>
      <c r="BE319" s="143">
        <f t="shared" si="74"/>
        <v>0</v>
      </c>
      <c r="BF319" s="143">
        <f t="shared" si="75"/>
        <v>0</v>
      </c>
      <c r="BG319" s="143">
        <f t="shared" si="76"/>
        <v>0</v>
      </c>
      <c r="BH319" s="143">
        <f t="shared" si="77"/>
        <v>0</v>
      </c>
      <c r="BI319" s="143">
        <f t="shared" si="78"/>
        <v>0</v>
      </c>
      <c r="BJ319" s="19" t="s">
        <v>102</v>
      </c>
      <c r="BK319" s="143">
        <f t="shared" si="79"/>
        <v>0</v>
      </c>
      <c r="BL319" s="19" t="s">
        <v>331</v>
      </c>
      <c r="BM319" s="19" t="s">
        <v>1755</v>
      </c>
    </row>
    <row r="320" spans="2:65" s="1" customFormat="1" ht="38.25" customHeight="1">
      <c r="B320" s="134"/>
      <c r="C320" s="135" t="s">
        <v>1013</v>
      </c>
      <c r="D320" s="135" t="s">
        <v>268</v>
      </c>
      <c r="E320" s="136" t="s">
        <v>2270</v>
      </c>
      <c r="F320" s="219" t="s">
        <v>2271</v>
      </c>
      <c r="G320" s="219"/>
      <c r="H320" s="219"/>
      <c r="I320" s="219"/>
      <c r="J320" s="137" t="s">
        <v>374</v>
      </c>
      <c r="K320" s="138">
        <v>8</v>
      </c>
      <c r="L320" s="220"/>
      <c r="M320" s="220"/>
      <c r="N320" s="220">
        <f t="shared" si="70"/>
        <v>0</v>
      </c>
      <c r="O320" s="220"/>
      <c r="P320" s="220"/>
      <c r="Q320" s="220"/>
      <c r="R320" s="139"/>
      <c r="T320" s="140" t="s">
        <v>5</v>
      </c>
      <c r="U320" s="38" t="s">
        <v>42</v>
      </c>
      <c r="V320" s="141">
        <v>0</v>
      </c>
      <c r="W320" s="141">
        <f t="shared" si="71"/>
        <v>0</v>
      </c>
      <c r="X320" s="141">
        <v>0</v>
      </c>
      <c r="Y320" s="141">
        <f t="shared" si="72"/>
        <v>0</v>
      </c>
      <c r="Z320" s="141">
        <v>0</v>
      </c>
      <c r="AA320" s="142">
        <f t="shared" si="73"/>
        <v>0</v>
      </c>
      <c r="AR320" s="19" t="s">
        <v>331</v>
      </c>
      <c r="AT320" s="19" t="s">
        <v>268</v>
      </c>
      <c r="AU320" s="19" t="s">
        <v>102</v>
      </c>
      <c r="AY320" s="19" t="s">
        <v>267</v>
      </c>
      <c r="BE320" s="143">
        <f t="shared" si="74"/>
        <v>0</v>
      </c>
      <c r="BF320" s="143">
        <f t="shared" si="75"/>
        <v>0</v>
      </c>
      <c r="BG320" s="143">
        <f t="shared" si="76"/>
        <v>0</v>
      </c>
      <c r="BH320" s="143">
        <f t="shared" si="77"/>
        <v>0</v>
      </c>
      <c r="BI320" s="143">
        <f t="shared" si="78"/>
        <v>0</v>
      </c>
      <c r="BJ320" s="19" t="s">
        <v>102</v>
      </c>
      <c r="BK320" s="143">
        <f t="shared" si="79"/>
        <v>0</v>
      </c>
      <c r="BL320" s="19" t="s">
        <v>331</v>
      </c>
      <c r="BM320" s="19" t="s">
        <v>1758</v>
      </c>
    </row>
    <row r="321" spans="2:65" s="1" customFormat="1" ht="38.25" customHeight="1">
      <c r="B321" s="134"/>
      <c r="C321" s="144" t="s">
        <v>1017</v>
      </c>
      <c r="D321" s="144" t="s">
        <v>315</v>
      </c>
      <c r="E321" s="145" t="s">
        <v>2272</v>
      </c>
      <c r="F321" s="221" t="s">
        <v>2273</v>
      </c>
      <c r="G321" s="221"/>
      <c r="H321" s="221"/>
      <c r="I321" s="221"/>
      <c r="J321" s="146" t="s">
        <v>374</v>
      </c>
      <c r="K321" s="147">
        <v>4</v>
      </c>
      <c r="L321" s="222"/>
      <c r="M321" s="222"/>
      <c r="N321" s="222">
        <f t="shared" si="70"/>
        <v>0</v>
      </c>
      <c r="O321" s="220"/>
      <c r="P321" s="220"/>
      <c r="Q321" s="220"/>
      <c r="R321" s="139"/>
      <c r="T321" s="140" t="s">
        <v>5</v>
      </c>
      <c r="U321" s="38" t="s">
        <v>42</v>
      </c>
      <c r="V321" s="141">
        <v>0</v>
      </c>
      <c r="W321" s="141">
        <f t="shared" si="71"/>
        <v>0</v>
      </c>
      <c r="X321" s="141">
        <v>0</v>
      </c>
      <c r="Y321" s="141">
        <f t="shared" si="72"/>
        <v>0</v>
      </c>
      <c r="Z321" s="141">
        <v>0</v>
      </c>
      <c r="AA321" s="142">
        <f t="shared" si="73"/>
        <v>0</v>
      </c>
      <c r="AR321" s="19" t="s">
        <v>392</v>
      </c>
      <c r="AT321" s="19" t="s">
        <v>315</v>
      </c>
      <c r="AU321" s="19" t="s">
        <v>102</v>
      </c>
      <c r="AY321" s="19" t="s">
        <v>267</v>
      </c>
      <c r="BE321" s="143">
        <f t="shared" si="74"/>
        <v>0</v>
      </c>
      <c r="BF321" s="143">
        <f t="shared" si="75"/>
        <v>0</v>
      </c>
      <c r="BG321" s="143">
        <f t="shared" si="76"/>
        <v>0</v>
      </c>
      <c r="BH321" s="143">
        <f t="shared" si="77"/>
        <v>0</v>
      </c>
      <c r="BI321" s="143">
        <f t="shared" si="78"/>
        <v>0</v>
      </c>
      <c r="BJ321" s="19" t="s">
        <v>102</v>
      </c>
      <c r="BK321" s="143">
        <f t="shared" si="79"/>
        <v>0</v>
      </c>
      <c r="BL321" s="19" t="s">
        <v>331</v>
      </c>
      <c r="BM321" s="19" t="s">
        <v>1761</v>
      </c>
    </row>
    <row r="322" spans="2:65" s="1" customFormat="1" ht="38.25" customHeight="1">
      <c r="B322" s="134"/>
      <c r="C322" s="144" t="s">
        <v>1021</v>
      </c>
      <c r="D322" s="144" t="s">
        <v>315</v>
      </c>
      <c r="E322" s="145" t="s">
        <v>2274</v>
      </c>
      <c r="F322" s="221" t="s">
        <v>2275</v>
      </c>
      <c r="G322" s="221"/>
      <c r="H322" s="221"/>
      <c r="I322" s="221"/>
      <c r="J322" s="146" t="s">
        <v>374</v>
      </c>
      <c r="K322" s="147">
        <v>4</v>
      </c>
      <c r="L322" s="222"/>
      <c r="M322" s="222"/>
      <c r="N322" s="222">
        <f t="shared" si="70"/>
        <v>0</v>
      </c>
      <c r="O322" s="220"/>
      <c r="P322" s="220"/>
      <c r="Q322" s="220"/>
      <c r="R322" s="139"/>
      <c r="T322" s="140" t="s">
        <v>5</v>
      </c>
      <c r="U322" s="38" t="s">
        <v>42</v>
      </c>
      <c r="V322" s="141">
        <v>0</v>
      </c>
      <c r="W322" s="141">
        <f t="shared" si="71"/>
        <v>0</v>
      </c>
      <c r="X322" s="141">
        <v>0</v>
      </c>
      <c r="Y322" s="141">
        <f t="shared" si="72"/>
        <v>0</v>
      </c>
      <c r="Z322" s="141">
        <v>0</v>
      </c>
      <c r="AA322" s="142">
        <f t="shared" si="73"/>
        <v>0</v>
      </c>
      <c r="AR322" s="19" t="s">
        <v>392</v>
      </c>
      <c r="AT322" s="19" t="s">
        <v>315</v>
      </c>
      <c r="AU322" s="19" t="s">
        <v>102</v>
      </c>
      <c r="AY322" s="19" t="s">
        <v>267</v>
      </c>
      <c r="BE322" s="143">
        <f t="shared" si="74"/>
        <v>0</v>
      </c>
      <c r="BF322" s="143">
        <f t="shared" si="75"/>
        <v>0</v>
      </c>
      <c r="BG322" s="143">
        <f t="shared" si="76"/>
        <v>0</v>
      </c>
      <c r="BH322" s="143">
        <f t="shared" si="77"/>
        <v>0</v>
      </c>
      <c r="BI322" s="143">
        <f t="shared" si="78"/>
        <v>0</v>
      </c>
      <c r="BJ322" s="19" t="s">
        <v>102</v>
      </c>
      <c r="BK322" s="143">
        <f t="shared" si="79"/>
        <v>0</v>
      </c>
      <c r="BL322" s="19" t="s">
        <v>331</v>
      </c>
      <c r="BM322" s="19" t="s">
        <v>1764</v>
      </c>
    </row>
    <row r="323" spans="2:65" s="1" customFormat="1" ht="38.25" customHeight="1">
      <c r="B323" s="134"/>
      <c r="C323" s="135" t="s">
        <v>1025</v>
      </c>
      <c r="D323" s="135" t="s">
        <v>268</v>
      </c>
      <c r="E323" s="136" t="s">
        <v>2276</v>
      </c>
      <c r="F323" s="219" t="s">
        <v>2277</v>
      </c>
      <c r="G323" s="219"/>
      <c r="H323" s="219"/>
      <c r="I323" s="219"/>
      <c r="J323" s="137" t="s">
        <v>374</v>
      </c>
      <c r="K323" s="138">
        <v>1</v>
      </c>
      <c r="L323" s="220"/>
      <c r="M323" s="220"/>
      <c r="N323" s="220">
        <f t="shared" si="70"/>
        <v>0</v>
      </c>
      <c r="O323" s="220"/>
      <c r="P323" s="220"/>
      <c r="Q323" s="220"/>
      <c r="R323" s="139"/>
      <c r="T323" s="140" t="s">
        <v>5</v>
      </c>
      <c r="U323" s="38" t="s">
        <v>42</v>
      </c>
      <c r="V323" s="141">
        <v>0</v>
      </c>
      <c r="W323" s="141">
        <f t="shared" si="71"/>
        <v>0</v>
      </c>
      <c r="X323" s="141">
        <v>0</v>
      </c>
      <c r="Y323" s="141">
        <f t="shared" si="72"/>
        <v>0</v>
      </c>
      <c r="Z323" s="141">
        <v>0</v>
      </c>
      <c r="AA323" s="142">
        <f t="shared" si="73"/>
        <v>0</v>
      </c>
      <c r="AR323" s="19" t="s">
        <v>331</v>
      </c>
      <c r="AT323" s="19" t="s">
        <v>268</v>
      </c>
      <c r="AU323" s="19" t="s">
        <v>102</v>
      </c>
      <c r="AY323" s="19" t="s">
        <v>267</v>
      </c>
      <c r="BE323" s="143">
        <f t="shared" si="74"/>
        <v>0</v>
      </c>
      <c r="BF323" s="143">
        <f t="shared" si="75"/>
        <v>0</v>
      </c>
      <c r="BG323" s="143">
        <f t="shared" si="76"/>
        <v>0</v>
      </c>
      <c r="BH323" s="143">
        <f t="shared" si="77"/>
        <v>0</v>
      </c>
      <c r="BI323" s="143">
        <f t="shared" si="78"/>
        <v>0</v>
      </c>
      <c r="BJ323" s="19" t="s">
        <v>102</v>
      </c>
      <c r="BK323" s="143">
        <f t="shared" si="79"/>
        <v>0</v>
      </c>
      <c r="BL323" s="19" t="s">
        <v>331</v>
      </c>
      <c r="BM323" s="19" t="s">
        <v>1767</v>
      </c>
    </row>
    <row r="324" spans="2:65" s="1" customFormat="1" ht="38.25" customHeight="1">
      <c r="B324" s="134"/>
      <c r="C324" s="144" t="s">
        <v>1029</v>
      </c>
      <c r="D324" s="144" t="s">
        <v>315</v>
      </c>
      <c r="E324" s="145" t="s">
        <v>2278</v>
      </c>
      <c r="F324" s="221" t="s">
        <v>2279</v>
      </c>
      <c r="G324" s="221"/>
      <c r="H324" s="221"/>
      <c r="I324" s="221"/>
      <c r="J324" s="146" t="s">
        <v>374</v>
      </c>
      <c r="K324" s="147">
        <v>1</v>
      </c>
      <c r="L324" s="222"/>
      <c r="M324" s="222"/>
      <c r="N324" s="222">
        <f t="shared" si="70"/>
        <v>0</v>
      </c>
      <c r="O324" s="220"/>
      <c r="P324" s="220"/>
      <c r="Q324" s="220"/>
      <c r="R324" s="139"/>
      <c r="T324" s="140" t="s">
        <v>5</v>
      </c>
      <c r="U324" s="38" t="s">
        <v>42</v>
      </c>
      <c r="V324" s="141">
        <v>0</v>
      </c>
      <c r="W324" s="141">
        <f t="shared" si="71"/>
        <v>0</v>
      </c>
      <c r="X324" s="141">
        <v>0</v>
      </c>
      <c r="Y324" s="141">
        <f t="shared" si="72"/>
        <v>0</v>
      </c>
      <c r="Z324" s="141">
        <v>0</v>
      </c>
      <c r="AA324" s="142">
        <f t="shared" si="73"/>
        <v>0</v>
      </c>
      <c r="AR324" s="19" t="s">
        <v>392</v>
      </c>
      <c r="AT324" s="19" t="s">
        <v>315</v>
      </c>
      <c r="AU324" s="19" t="s">
        <v>102</v>
      </c>
      <c r="AY324" s="19" t="s">
        <v>267</v>
      </c>
      <c r="BE324" s="143">
        <f t="shared" si="74"/>
        <v>0</v>
      </c>
      <c r="BF324" s="143">
        <f t="shared" si="75"/>
        <v>0</v>
      </c>
      <c r="BG324" s="143">
        <f t="shared" si="76"/>
        <v>0</v>
      </c>
      <c r="BH324" s="143">
        <f t="shared" si="77"/>
        <v>0</v>
      </c>
      <c r="BI324" s="143">
        <f t="shared" si="78"/>
        <v>0</v>
      </c>
      <c r="BJ324" s="19" t="s">
        <v>102</v>
      </c>
      <c r="BK324" s="143">
        <f t="shared" si="79"/>
        <v>0</v>
      </c>
      <c r="BL324" s="19" t="s">
        <v>331</v>
      </c>
      <c r="BM324" s="19" t="s">
        <v>1770</v>
      </c>
    </row>
    <row r="325" spans="2:65" s="1" customFormat="1" ht="16.5" customHeight="1">
      <c r="B325" s="134"/>
      <c r="C325" s="144" t="s">
        <v>1033</v>
      </c>
      <c r="D325" s="144" t="s">
        <v>315</v>
      </c>
      <c r="E325" s="145" t="s">
        <v>2280</v>
      </c>
      <c r="F325" s="221" t="s">
        <v>2281</v>
      </c>
      <c r="G325" s="221"/>
      <c r="H325" s="221"/>
      <c r="I325" s="221"/>
      <c r="J325" s="146" t="s">
        <v>374</v>
      </c>
      <c r="K325" s="147">
        <v>68</v>
      </c>
      <c r="L325" s="222"/>
      <c r="M325" s="222"/>
      <c r="N325" s="222">
        <f t="shared" si="70"/>
        <v>0</v>
      </c>
      <c r="O325" s="220"/>
      <c r="P325" s="220"/>
      <c r="Q325" s="220"/>
      <c r="R325" s="139"/>
      <c r="T325" s="140" t="s">
        <v>5</v>
      </c>
      <c r="U325" s="38" t="s">
        <v>42</v>
      </c>
      <c r="V325" s="141">
        <v>0</v>
      </c>
      <c r="W325" s="141">
        <f t="shared" si="71"/>
        <v>0</v>
      </c>
      <c r="X325" s="141">
        <v>0</v>
      </c>
      <c r="Y325" s="141">
        <f t="shared" si="72"/>
        <v>0</v>
      </c>
      <c r="Z325" s="141">
        <v>0</v>
      </c>
      <c r="AA325" s="142">
        <f t="shared" si="73"/>
        <v>0</v>
      </c>
      <c r="AR325" s="19" t="s">
        <v>392</v>
      </c>
      <c r="AT325" s="19" t="s">
        <v>315</v>
      </c>
      <c r="AU325" s="19" t="s">
        <v>102</v>
      </c>
      <c r="AY325" s="19" t="s">
        <v>267</v>
      </c>
      <c r="BE325" s="143">
        <f t="shared" si="74"/>
        <v>0</v>
      </c>
      <c r="BF325" s="143">
        <f t="shared" si="75"/>
        <v>0</v>
      </c>
      <c r="BG325" s="143">
        <f t="shared" si="76"/>
        <v>0</v>
      </c>
      <c r="BH325" s="143">
        <f t="shared" si="77"/>
        <v>0</v>
      </c>
      <c r="BI325" s="143">
        <f t="shared" si="78"/>
        <v>0</v>
      </c>
      <c r="BJ325" s="19" t="s">
        <v>102</v>
      </c>
      <c r="BK325" s="143">
        <f t="shared" si="79"/>
        <v>0</v>
      </c>
      <c r="BL325" s="19" t="s">
        <v>331</v>
      </c>
      <c r="BM325" s="19" t="s">
        <v>1773</v>
      </c>
    </row>
    <row r="326" spans="2:65" s="1" customFormat="1" ht="16.5" customHeight="1">
      <c r="B326" s="134"/>
      <c r="C326" s="144" t="s">
        <v>1037</v>
      </c>
      <c r="D326" s="144" t="s">
        <v>315</v>
      </c>
      <c r="E326" s="145" t="s">
        <v>2282</v>
      </c>
      <c r="F326" s="221" t="s">
        <v>2283</v>
      </c>
      <c r="G326" s="221"/>
      <c r="H326" s="221"/>
      <c r="I326" s="221"/>
      <c r="J326" s="146" t="s">
        <v>374</v>
      </c>
      <c r="K326" s="147">
        <v>240</v>
      </c>
      <c r="L326" s="222"/>
      <c r="M326" s="222"/>
      <c r="N326" s="222">
        <f t="shared" si="70"/>
        <v>0</v>
      </c>
      <c r="O326" s="220"/>
      <c r="P326" s="220"/>
      <c r="Q326" s="220"/>
      <c r="R326" s="139"/>
      <c r="T326" s="140" t="s">
        <v>5</v>
      </c>
      <c r="U326" s="38" t="s">
        <v>42</v>
      </c>
      <c r="V326" s="141">
        <v>0</v>
      </c>
      <c r="W326" s="141">
        <f t="shared" si="71"/>
        <v>0</v>
      </c>
      <c r="X326" s="141">
        <v>0</v>
      </c>
      <c r="Y326" s="141">
        <f t="shared" si="72"/>
        <v>0</v>
      </c>
      <c r="Z326" s="141">
        <v>0</v>
      </c>
      <c r="AA326" s="142">
        <f t="shared" si="73"/>
        <v>0</v>
      </c>
      <c r="AR326" s="19" t="s">
        <v>392</v>
      </c>
      <c r="AT326" s="19" t="s">
        <v>315</v>
      </c>
      <c r="AU326" s="19" t="s">
        <v>102</v>
      </c>
      <c r="AY326" s="19" t="s">
        <v>267</v>
      </c>
      <c r="BE326" s="143">
        <f t="shared" si="74"/>
        <v>0</v>
      </c>
      <c r="BF326" s="143">
        <f t="shared" si="75"/>
        <v>0</v>
      </c>
      <c r="BG326" s="143">
        <f t="shared" si="76"/>
        <v>0</v>
      </c>
      <c r="BH326" s="143">
        <f t="shared" si="77"/>
        <v>0</v>
      </c>
      <c r="BI326" s="143">
        <f t="shared" si="78"/>
        <v>0</v>
      </c>
      <c r="BJ326" s="19" t="s">
        <v>102</v>
      </c>
      <c r="BK326" s="143">
        <f t="shared" si="79"/>
        <v>0</v>
      </c>
      <c r="BL326" s="19" t="s">
        <v>331</v>
      </c>
      <c r="BM326" s="19" t="s">
        <v>1776</v>
      </c>
    </row>
    <row r="327" spans="2:65" s="1" customFormat="1" ht="16.5" customHeight="1">
      <c r="B327" s="134"/>
      <c r="C327" s="144" t="s">
        <v>1041</v>
      </c>
      <c r="D327" s="144" t="s">
        <v>315</v>
      </c>
      <c r="E327" s="145" t="s">
        <v>2284</v>
      </c>
      <c r="F327" s="221" t="s">
        <v>2285</v>
      </c>
      <c r="G327" s="221"/>
      <c r="H327" s="221"/>
      <c r="I327" s="221"/>
      <c r="J327" s="146" t="s">
        <v>374</v>
      </c>
      <c r="K327" s="147">
        <v>122</v>
      </c>
      <c r="L327" s="222"/>
      <c r="M327" s="222"/>
      <c r="N327" s="222">
        <f t="shared" si="70"/>
        <v>0</v>
      </c>
      <c r="O327" s="220"/>
      <c r="P327" s="220"/>
      <c r="Q327" s="220"/>
      <c r="R327" s="139"/>
      <c r="T327" s="140" t="s">
        <v>5</v>
      </c>
      <c r="U327" s="38" t="s">
        <v>42</v>
      </c>
      <c r="V327" s="141">
        <v>0</v>
      </c>
      <c r="W327" s="141">
        <f t="shared" si="71"/>
        <v>0</v>
      </c>
      <c r="X327" s="141">
        <v>0</v>
      </c>
      <c r="Y327" s="141">
        <f t="shared" si="72"/>
        <v>0</v>
      </c>
      <c r="Z327" s="141">
        <v>0</v>
      </c>
      <c r="AA327" s="142">
        <f t="shared" si="73"/>
        <v>0</v>
      </c>
      <c r="AR327" s="19" t="s">
        <v>392</v>
      </c>
      <c r="AT327" s="19" t="s">
        <v>315</v>
      </c>
      <c r="AU327" s="19" t="s">
        <v>102</v>
      </c>
      <c r="AY327" s="19" t="s">
        <v>267</v>
      </c>
      <c r="BE327" s="143">
        <f t="shared" si="74"/>
        <v>0</v>
      </c>
      <c r="BF327" s="143">
        <f t="shared" si="75"/>
        <v>0</v>
      </c>
      <c r="BG327" s="143">
        <f t="shared" si="76"/>
        <v>0</v>
      </c>
      <c r="BH327" s="143">
        <f t="shared" si="77"/>
        <v>0</v>
      </c>
      <c r="BI327" s="143">
        <f t="shared" si="78"/>
        <v>0</v>
      </c>
      <c r="BJ327" s="19" t="s">
        <v>102</v>
      </c>
      <c r="BK327" s="143">
        <f t="shared" si="79"/>
        <v>0</v>
      </c>
      <c r="BL327" s="19" t="s">
        <v>331</v>
      </c>
      <c r="BM327" s="19" t="s">
        <v>1779</v>
      </c>
    </row>
    <row r="328" spans="2:65" s="1" customFormat="1" ht="16.5" customHeight="1">
      <c r="B328" s="134"/>
      <c r="C328" s="144" t="s">
        <v>1044</v>
      </c>
      <c r="D328" s="144" t="s">
        <v>315</v>
      </c>
      <c r="E328" s="145" t="s">
        <v>2286</v>
      </c>
      <c r="F328" s="221" t="s">
        <v>2287</v>
      </c>
      <c r="G328" s="221"/>
      <c r="H328" s="221"/>
      <c r="I328" s="221"/>
      <c r="J328" s="146" t="s">
        <v>374</v>
      </c>
      <c r="K328" s="147">
        <v>15</v>
      </c>
      <c r="L328" s="222"/>
      <c r="M328" s="222"/>
      <c r="N328" s="222">
        <f t="shared" si="70"/>
        <v>0</v>
      </c>
      <c r="O328" s="220"/>
      <c r="P328" s="220"/>
      <c r="Q328" s="220"/>
      <c r="R328" s="139"/>
      <c r="T328" s="140" t="s">
        <v>5</v>
      </c>
      <c r="U328" s="38" t="s">
        <v>42</v>
      </c>
      <c r="V328" s="141">
        <v>0</v>
      </c>
      <c r="W328" s="141">
        <f t="shared" si="71"/>
        <v>0</v>
      </c>
      <c r="X328" s="141">
        <v>0</v>
      </c>
      <c r="Y328" s="141">
        <f t="shared" si="72"/>
        <v>0</v>
      </c>
      <c r="Z328" s="141">
        <v>0</v>
      </c>
      <c r="AA328" s="142">
        <f t="shared" si="73"/>
        <v>0</v>
      </c>
      <c r="AR328" s="19" t="s">
        <v>392</v>
      </c>
      <c r="AT328" s="19" t="s">
        <v>315</v>
      </c>
      <c r="AU328" s="19" t="s">
        <v>102</v>
      </c>
      <c r="AY328" s="19" t="s">
        <v>267</v>
      </c>
      <c r="BE328" s="143">
        <f t="shared" si="74"/>
        <v>0</v>
      </c>
      <c r="BF328" s="143">
        <f t="shared" si="75"/>
        <v>0</v>
      </c>
      <c r="BG328" s="143">
        <f t="shared" si="76"/>
        <v>0</v>
      </c>
      <c r="BH328" s="143">
        <f t="shared" si="77"/>
        <v>0</v>
      </c>
      <c r="BI328" s="143">
        <f t="shared" si="78"/>
        <v>0</v>
      </c>
      <c r="BJ328" s="19" t="s">
        <v>102</v>
      </c>
      <c r="BK328" s="143">
        <f t="shared" si="79"/>
        <v>0</v>
      </c>
      <c r="BL328" s="19" t="s">
        <v>331</v>
      </c>
      <c r="BM328" s="19" t="s">
        <v>1782</v>
      </c>
    </row>
    <row r="329" spans="2:65" s="1" customFormat="1" ht="38.25" customHeight="1">
      <c r="B329" s="134"/>
      <c r="C329" s="135" t="s">
        <v>1048</v>
      </c>
      <c r="D329" s="135" t="s">
        <v>268</v>
      </c>
      <c r="E329" s="136" t="s">
        <v>2288</v>
      </c>
      <c r="F329" s="219" t="s">
        <v>2289</v>
      </c>
      <c r="G329" s="219"/>
      <c r="H329" s="219"/>
      <c r="I329" s="219"/>
      <c r="J329" s="137" t="s">
        <v>271</v>
      </c>
      <c r="K329" s="138">
        <v>340</v>
      </c>
      <c r="L329" s="220"/>
      <c r="M329" s="220"/>
      <c r="N329" s="220">
        <f t="shared" si="70"/>
        <v>0</v>
      </c>
      <c r="O329" s="220"/>
      <c r="P329" s="220"/>
      <c r="Q329" s="220"/>
      <c r="R329" s="139"/>
      <c r="T329" s="140" t="s">
        <v>5</v>
      </c>
      <c r="U329" s="38" t="s">
        <v>42</v>
      </c>
      <c r="V329" s="141">
        <v>0</v>
      </c>
      <c r="W329" s="141">
        <f t="shared" si="71"/>
        <v>0</v>
      </c>
      <c r="X329" s="141">
        <v>0</v>
      </c>
      <c r="Y329" s="141">
        <f t="shared" si="72"/>
        <v>0</v>
      </c>
      <c r="Z329" s="141">
        <v>0</v>
      </c>
      <c r="AA329" s="142">
        <f t="shared" si="73"/>
        <v>0</v>
      </c>
      <c r="AR329" s="19" t="s">
        <v>331</v>
      </c>
      <c r="AT329" s="19" t="s">
        <v>268</v>
      </c>
      <c r="AU329" s="19" t="s">
        <v>102</v>
      </c>
      <c r="AY329" s="19" t="s">
        <v>267</v>
      </c>
      <c r="BE329" s="143">
        <f t="shared" si="74"/>
        <v>0</v>
      </c>
      <c r="BF329" s="143">
        <f t="shared" si="75"/>
        <v>0</v>
      </c>
      <c r="BG329" s="143">
        <f t="shared" si="76"/>
        <v>0</v>
      </c>
      <c r="BH329" s="143">
        <f t="shared" si="77"/>
        <v>0</v>
      </c>
      <c r="BI329" s="143">
        <f t="shared" si="78"/>
        <v>0</v>
      </c>
      <c r="BJ329" s="19" t="s">
        <v>102</v>
      </c>
      <c r="BK329" s="143">
        <f t="shared" si="79"/>
        <v>0</v>
      </c>
      <c r="BL329" s="19" t="s">
        <v>331</v>
      </c>
      <c r="BM329" s="19" t="s">
        <v>1785</v>
      </c>
    </row>
    <row r="330" spans="2:65" s="1" customFormat="1" ht="38.25" customHeight="1">
      <c r="B330" s="134"/>
      <c r="C330" s="135" t="s">
        <v>1052</v>
      </c>
      <c r="D330" s="135" t="s">
        <v>268</v>
      </c>
      <c r="E330" s="136" t="s">
        <v>2290</v>
      </c>
      <c r="F330" s="219" t="s">
        <v>2291</v>
      </c>
      <c r="G330" s="219"/>
      <c r="H330" s="219"/>
      <c r="I330" s="219"/>
      <c r="J330" s="137" t="s">
        <v>271</v>
      </c>
      <c r="K330" s="138">
        <v>340</v>
      </c>
      <c r="L330" s="220"/>
      <c r="M330" s="220"/>
      <c r="N330" s="220">
        <f t="shared" si="70"/>
        <v>0</v>
      </c>
      <c r="O330" s="220"/>
      <c r="P330" s="220"/>
      <c r="Q330" s="220"/>
      <c r="R330" s="139"/>
      <c r="T330" s="140" t="s">
        <v>5</v>
      </c>
      <c r="U330" s="38" t="s">
        <v>42</v>
      </c>
      <c r="V330" s="141">
        <v>0</v>
      </c>
      <c r="W330" s="141">
        <f t="shared" si="71"/>
        <v>0</v>
      </c>
      <c r="X330" s="141">
        <v>0</v>
      </c>
      <c r="Y330" s="141">
        <f t="shared" si="72"/>
        <v>0</v>
      </c>
      <c r="Z330" s="141">
        <v>0</v>
      </c>
      <c r="AA330" s="142">
        <f t="shared" si="73"/>
        <v>0</v>
      </c>
      <c r="AR330" s="19" t="s">
        <v>331</v>
      </c>
      <c r="AT330" s="19" t="s">
        <v>268</v>
      </c>
      <c r="AU330" s="19" t="s">
        <v>102</v>
      </c>
      <c r="AY330" s="19" t="s">
        <v>267</v>
      </c>
      <c r="BE330" s="143">
        <f t="shared" si="74"/>
        <v>0</v>
      </c>
      <c r="BF330" s="143">
        <f t="shared" si="75"/>
        <v>0</v>
      </c>
      <c r="BG330" s="143">
        <f t="shared" si="76"/>
        <v>0</v>
      </c>
      <c r="BH330" s="143">
        <f t="shared" si="77"/>
        <v>0</v>
      </c>
      <c r="BI330" s="143">
        <f t="shared" si="78"/>
        <v>0</v>
      </c>
      <c r="BJ330" s="19" t="s">
        <v>102</v>
      </c>
      <c r="BK330" s="143">
        <f t="shared" si="79"/>
        <v>0</v>
      </c>
      <c r="BL330" s="19" t="s">
        <v>331</v>
      </c>
      <c r="BM330" s="19" t="s">
        <v>1788</v>
      </c>
    </row>
    <row r="331" spans="2:65" s="1" customFormat="1" ht="25.5" customHeight="1">
      <c r="B331" s="134"/>
      <c r="C331" s="135" t="s">
        <v>1056</v>
      </c>
      <c r="D331" s="135" t="s">
        <v>268</v>
      </c>
      <c r="E331" s="136" t="s">
        <v>2292</v>
      </c>
      <c r="F331" s="219" t="s">
        <v>2293</v>
      </c>
      <c r="G331" s="219"/>
      <c r="H331" s="219"/>
      <c r="I331" s="219"/>
      <c r="J331" s="137" t="s">
        <v>271</v>
      </c>
      <c r="K331" s="138">
        <v>340</v>
      </c>
      <c r="L331" s="220"/>
      <c r="M331" s="220"/>
      <c r="N331" s="220">
        <f t="shared" si="70"/>
        <v>0</v>
      </c>
      <c r="O331" s="220"/>
      <c r="P331" s="220"/>
      <c r="Q331" s="220"/>
      <c r="R331" s="139"/>
      <c r="T331" s="140" t="s">
        <v>5</v>
      </c>
      <c r="U331" s="38" t="s">
        <v>42</v>
      </c>
      <c r="V331" s="141">
        <v>0</v>
      </c>
      <c r="W331" s="141">
        <f t="shared" si="71"/>
        <v>0</v>
      </c>
      <c r="X331" s="141">
        <v>0</v>
      </c>
      <c r="Y331" s="141">
        <f t="shared" si="72"/>
        <v>0</v>
      </c>
      <c r="Z331" s="141">
        <v>0</v>
      </c>
      <c r="AA331" s="142">
        <f t="shared" si="73"/>
        <v>0</v>
      </c>
      <c r="AR331" s="19" t="s">
        <v>331</v>
      </c>
      <c r="AT331" s="19" t="s">
        <v>268</v>
      </c>
      <c r="AU331" s="19" t="s">
        <v>102</v>
      </c>
      <c r="AY331" s="19" t="s">
        <v>267</v>
      </c>
      <c r="BE331" s="143">
        <f t="shared" si="74"/>
        <v>0</v>
      </c>
      <c r="BF331" s="143">
        <f t="shared" si="75"/>
        <v>0</v>
      </c>
      <c r="BG331" s="143">
        <f t="shared" si="76"/>
        <v>0</v>
      </c>
      <c r="BH331" s="143">
        <f t="shared" si="77"/>
        <v>0</v>
      </c>
      <c r="BI331" s="143">
        <f t="shared" si="78"/>
        <v>0</v>
      </c>
      <c r="BJ331" s="19" t="s">
        <v>102</v>
      </c>
      <c r="BK331" s="143">
        <f t="shared" si="79"/>
        <v>0</v>
      </c>
      <c r="BL331" s="19" t="s">
        <v>331</v>
      </c>
      <c r="BM331" s="19" t="s">
        <v>1791</v>
      </c>
    </row>
    <row r="332" spans="2:65" s="1" customFormat="1" ht="38.25" customHeight="1">
      <c r="B332" s="134"/>
      <c r="C332" s="135" t="s">
        <v>1060</v>
      </c>
      <c r="D332" s="135" t="s">
        <v>268</v>
      </c>
      <c r="E332" s="136" t="s">
        <v>2294</v>
      </c>
      <c r="F332" s="219" t="s">
        <v>2295</v>
      </c>
      <c r="G332" s="219"/>
      <c r="H332" s="219"/>
      <c r="I332" s="219"/>
      <c r="J332" s="137" t="s">
        <v>304</v>
      </c>
      <c r="K332" s="138">
        <v>8.1</v>
      </c>
      <c r="L332" s="220"/>
      <c r="M332" s="220"/>
      <c r="N332" s="220">
        <f t="shared" si="70"/>
        <v>0</v>
      </c>
      <c r="O332" s="220"/>
      <c r="P332" s="220"/>
      <c r="Q332" s="220"/>
      <c r="R332" s="139"/>
      <c r="T332" s="140" t="s">
        <v>5</v>
      </c>
      <c r="U332" s="38" t="s">
        <v>42</v>
      </c>
      <c r="V332" s="141">
        <v>0</v>
      </c>
      <c r="W332" s="141">
        <f t="shared" si="71"/>
        <v>0</v>
      </c>
      <c r="X332" s="141">
        <v>0</v>
      </c>
      <c r="Y332" s="141">
        <f t="shared" si="72"/>
        <v>0</v>
      </c>
      <c r="Z332" s="141">
        <v>0</v>
      </c>
      <c r="AA332" s="142">
        <f t="shared" si="73"/>
        <v>0</v>
      </c>
      <c r="AR332" s="19" t="s">
        <v>331</v>
      </c>
      <c r="AT332" s="19" t="s">
        <v>268</v>
      </c>
      <c r="AU332" s="19" t="s">
        <v>102</v>
      </c>
      <c r="AY332" s="19" t="s">
        <v>267</v>
      </c>
      <c r="BE332" s="143">
        <f t="shared" si="74"/>
        <v>0</v>
      </c>
      <c r="BF332" s="143">
        <f t="shared" si="75"/>
        <v>0</v>
      </c>
      <c r="BG332" s="143">
        <f t="shared" si="76"/>
        <v>0</v>
      </c>
      <c r="BH332" s="143">
        <f t="shared" si="77"/>
        <v>0</v>
      </c>
      <c r="BI332" s="143">
        <f t="shared" si="78"/>
        <v>0</v>
      </c>
      <c r="BJ332" s="19" t="s">
        <v>102</v>
      </c>
      <c r="BK332" s="143">
        <f t="shared" si="79"/>
        <v>0</v>
      </c>
      <c r="BL332" s="19" t="s">
        <v>331</v>
      </c>
      <c r="BM332" s="19" t="s">
        <v>2296</v>
      </c>
    </row>
    <row r="333" spans="2:65" s="1" customFormat="1" ht="25.5" customHeight="1">
      <c r="B333" s="134"/>
      <c r="C333" s="135" t="s">
        <v>1064</v>
      </c>
      <c r="D333" s="135" t="s">
        <v>268</v>
      </c>
      <c r="E333" s="136" t="s">
        <v>2297</v>
      </c>
      <c r="F333" s="219" t="s">
        <v>2298</v>
      </c>
      <c r="G333" s="219"/>
      <c r="H333" s="219"/>
      <c r="I333" s="219"/>
      <c r="J333" s="137" t="s">
        <v>785</v>
      </c>
      <c r="K333" s="138">
        <v>167.114</v>
      </c>
      <c r="L333" s="220"/>
      <c r="M333" s="220"/>
      <c r="N333" s="220">
        <f t="shared" si="70"/>
        <v>0</v>
      </c>
      <c r="O333" s="220"/>
      <c r="P333" s="220"/>
      <c r="Q333" s="220"/>
      <c r="R333" s="139"/>
      <c r="T333" s="140" t="s">
        <v>5</v>
      </c>
      <c r="U333" s="38" t="s">
        <v>42</v>
      </c>
      <c r="V333" s="141">
        <v>0</v>
      </c>
      <c r="W333" s="141">
        <f t="shared" si="71"/>
        <v>0</v>
      </c>
      <c r="X333" s="141">
        <v>0</v>
      </c>
      <c r="Y333" s="141">
        <f t="shared" si="72"/>
        <v>0</v>
      </c>
      <c r="Z333" s="141">
        <v>0</v>
      </c>
      <c r="AA333" s="142">
        <f t="shared" si="73"/>
        <v>0</v>
      </c>
      <c r="AR333" s="19" t="s">
        <v>331</v>
      </c>
      <c r="AT333" s="19" t="s">
        <v>268</v>
      </c>
      <c r="AU333" s="19" t="s">
        <v>102</v>
      </c>
      <c r="AY333" s="19" t="s">
        <v>267</v>
      </c>
      <c r="BE333" s="143">
        <f t="shared" si="74"/>
        <v>0</v>
      </c>
      <c r="BF333" s="143">
        <f t="shared" si="75"/>
        <v>0</v>
      </c>
      <c r="BG333" s="143">
        <f t="shared" si="76"/>
        <v>0</v>
      </c>
      <c r="BH333" s="143">
        <f t="shared" si="77"/>
        <v>0</v>
      </c>
      <c r="BI333" s="143">
        <f t="shared" si="78"/>
        <v>0</v>
      </c>
      <c r="BJ333" s="19" t="s">
        <v>102</v>
      </c>
      <c r="BK333" s="143">
        <f t="shared" si="79"/>
        <v>0</v>
      </c>
      <c r="BL333" s="19" t="s">
        <v>331</v>
      </c>
      <c r="BM333" s="19" t="s">
        <v>2299</v>
      </c>
    </row>
    <row r="334" spans="2:65" s="10" customFormat="1" ht="29.85" customHeight="1">
      <c r="B334" s="124"/>
      <c r="D334" s="133" t="s">
        <v>1920</v>
      </c>
      <c r="E334" s="133"/>
      <c r="F334" s="133"/>
      <c r="G334" s="133"/>
      <c r="H334" s="133"/>
      <c r="I334" s="133"/>
      <c r="J334" s="133"/>
      <c r="K334" s="133"/>
      <c r="L334" s="133"/>
      <c r="M334" s="133"/>
      <c r="N334" s="208">
        <f>BK334</f>
        <v>0</v>
      </c>
      <c r="O334" s="209"/>
      <c r="P334" s="209"/>
      <c r="Q334" s="209"/>
      <c r="R334" s="126"/>
      <c r="T334" s="127"/>
      <c r="W334" s="128">
        <f>SUM(W335:W345)</f>
        <v>0</v>
      </c>
      <c r="Y334" s="128">
        <f>SUM(Y335:Y345)</f>
        <v>0</v>
      </c>
      <c r="AA334" s="129">
        <f>SUM(AA335:AA345)</f>
        <v>0</v>
      </c>
      <c r="AR334" s="130" t="s">
        <v>102</v>
      </c>
      <c r="AT334" s="131" t="s">
        <v>74</v>
      </c>
      <c r="AU334" s="131" t="s">
        <v>83</v>
      </c>
      <c r="AY334" s="130" t="s">
        <v>267</v>
      </c>
      <c r="BK334" s="132">
        <f>SUM(BK335:BK345)</f>
        <v>0</v>
      </c>
    </row>
    <row r="335" spans="2:65" s="1" customFormat="1" ht="38.25" customHeight="1">
      <c r="B335" s="134"/>
      <c r="C335" s="135" t="s">
        <v>1068</v>
      </c>
      <c r="D335" s="135" t="s">
        <v>268</v>
      </c>
      <c r="E335" s="136" t="s">
        <v>2300</v>
      </c>
      <c r="F335" s="219" t="s">
        <v>2301</v>
      </c>
      <c r="G335" s="219"/>
      <c r="H335" s="219"/>
      <c r="I335" s="219"/>
      <c r="J335" s="137" t="s">
        <v>271</v>
      </c>
      <c r="K335" s="138">
        <v>5.5</v>
      </c>
      <c r="L335" s="220"/>
      <c r="M335" s="220"/>
      <c r="N335" s="220">
        <f t="shared" ref="N335:N345" si="80">ROUND(L335*K335,2)</f>
        <v>0</v>
      </c>
      <c r="O335" s="220"/>
      <c r="P335" s="220"/>
      <c r="Q335" s="220"/>
      <c r="R335" s="139"/>
      <c r="T335" s="140" t="s">
        <v>5</v>
      </c>
      <c r="U335" s="38" t="s">
        <v>42</v>
      </c>
      <c r="V335" s="141">
        <v>0</v>
      </c>
      <c r="W335" s="141">
        <f t="shared" ref="W335:W345" si="81">V335*K335</f>
        <v>0</v>
      </c>
      <c r="X335" s="141">
        <v>0</v>
      </c>
      <c r="Y335" s="141">
        <f t="shared" ref="Y335:Y345" si="82">X335*K335</f>
        <v>0</v>
      </c>
      <c r="Z335" s="141">
        <v>0</v>
      </c>
      <c r="AA335" s="142">
        <f t="shared" ref="AA335:AA345" si="83">Z335*K335</f>
        <v>0</v>
      </c>
      <c r="AR335" s="19" t="s">
        <v>331</v>
      </c>
      <c r="AT335" s="19" t="s">
        <v>268</v>
      </c>
      <c r="AU335" s="19" t="s">
        <v>102</v>
      </c>
      <c r="AY335" s="19" t="s">
        <v>267</v>
      </c>
      <c r="BE335" s="143">
        <f t="shared" ref="BE335:BE345" si="84">IF(U335="základná",N335,0)</f>
        <v>0</v>
      </c>
      <c r="BF335" s="143">
        <f t="shared" ref="BF335:BF345" si="85">IF(U335="znížená",N335,0)</f>
        <v>0</v>
      </c>
      <c r="BG335" s="143">
        <f t="shared" ref="BG335:BG345" si="86">IF(U335="zákl. prenesená",N335,0)</f>
        <v>0</v>
      </c>
      <c r="BH335" s="143">
        <f t="shared" ref="BH335:BH345" si="87">IF(U335="zníž. prenesená",N335,0)</f>
        <v>0</v>
      </c>
      <c r="BI335" s="143">
        <f t="shared" ref="BI335:BI345" si="88">IF(U335="nulová",N335,0)</f>
        <v>0</v>
      </c>
      <c r="BJ335" s="19" t="s">
        <v>102</v>
      </c>
      <c r="BK335" s="143">
        <f t="shared" ref="BK335:BK345" si="89">ROUND(L335*K335,2)</f>
        <v>0</v>
      </c>
      <c r="BL335" s="19" t="s">
        <v>331</v>
      </c>
      <c r="BM335" s="19" t="s">
        <v>2302</v>
      </c>
    </row>
    <row r="336" spans="2:65" s="1" customFormat="1" ht="25.5" customHeight="1">
      <c r="B336" s="134"/>
      <c r="C336" s="144" t="s">
        <v>1072</v>
      </c>
      <c r="D336" s="144" t="s">
        <v>315</v>
      </c>
      <c r="E336" s="145" t="s">
        <v>2303</v>
      </c>
      <c r="F336" s="221" t="s">
        <v>2304</v>
      </c>
      <c r="G336" s="221"/>
      <c r="H336" s="221"/>
      <c r="I336" s="221"/>
      <c r="J336" s="146" t="s">
        <v>271</v>
      </c>
      <c r="K336" s="147">
        <v>5.5</v>
      </c>
      <c r="L336" s="222"/>
      <c r="M336" s="222"/>
      <c r="N336" s="222">
        <f t="shared" si="80"/>
        <v>0</v>
      </c>
      <c r="O336" s="220"/>
      <c r="P336" s="220"/>
      <c r="Q336" s="220"/>
      <c r="R336" s="139"/>
      <c r="T336" s="140" t="s">
        <v>5</v>
      </c>
      <c r="U336" s="38" t="s">
        <v>42</v>
      </c>
      <c r="V336" s="141">
        <v>0</v>
      </c>
      <c r="W336" s="141">
        <f t="shared" si="81"/>
        <v>0</v>
      </c>
      <c r="X336" s="141">
        <v>0</v>
      </c>
      <c r="Y336" s="141">
        <f t="shared" si="82"/>
        <v>0</v>
      </c>
      <c r="Z336" s="141">
        <v>0</v>
      </c>
      <c r="AA336" s="142">
        <f t="shared" si="83"/>
        <v>0</v>
      </c>
      <c r="AR336" s="19" t="s">
        <v>392</v>
      </c>
      <c r="AT336" s="19" t="s">
        <v>315</v>
      </c>
      <c r="AU336" s="19" t="s">
        <v>102</v>
      </c>
      <c r="AY336" s="19" t="s">
        <v>267</v>
      </c>
      <c r="BE336" s="143">
        <f t="shared" si="84"/>
        <v>0</v>
      </c>
      <c r="BF336" s="143">
        <f t="shared" si="85"/>
        <v>0</v>
      </c>
      <c r="BG336" s="143">
        <f t="shared" si="86"/>
        <v>0</v>
      </c>
      <c r="BH336" s="143">
        <f t="shared" si="87"/>
        <v>0</v>
      </c>
      <c r="BI336" s="143">
        <f t="shared" si="88"/>
        <v>0</v>
      </c>
      <c r="BJ336" s="19" t="s">
        <v>102</v>
      </c>
      <c r="BK336" s="143">
        <f t="shared" si="89"/>
        <v>0</v>
      </c>
      <c r="BL336" s="19" t="s">
        <v>331</v>
      </c>
      <c r="BM336" s="19" t="s">
        <v>2305</v>
      </c>
    </row>
    <row r="337" spans="2:65" s="1" customFormat="1" ht="38.25" customHeight="1">
      <c r="B337" s="134"/>
      <c r="C337" s="135" t="s">
        <v>1076</v>
      </c>
      <c r="D337" s="135" t="s">
        <v>268</v>
      </c>
      <c r="E337" s="136" t="s">
        <v>2306</v>
      </c>
      <c r="F337" s="219" t="s">
        <v>2307</v>
      </c>
      <c r="G337" s="219"/>
      <c r="H337" s="219"/>
      <c r="I337" s="219"/>
      <c r="J337" s="137" t="s">
        <v>271</v>
      </c>
      <c r="K337" s="138">
        <v>3.7</v>
      </c>
      <c r="L337" s="220"/>
      <c r="M337" s="220"/>
      <c r="N337" s="220">
        <f t="shared" si="80"/>
        <v>0</v>
      </c>
      <c r="O337" s="220"/>
      <c r="P337" s="220"/>
      <c r="Q337" s="220"/>
      <c r="R337" s="139"/>
      <c r="T337" s="140" t="s">
        <v>5</v>
      </c>
      <c r="U337" s="38" t="s">
        <v>42</v>
      </c>
      <c r="V337" s="141">
        <v>0</v>
      </c>
      <c r="W337" s="141">
        <f t="shared" si="81"/>
        <v>0</v>
      </c>
      <c r="X337" s="141">
        <v>0</v>
      </c>
      <c r="Y337" s="141">
        <f t="shared" si="82"/>
        <v>0</v>
      </c>
      <c r="Z337" s="141">
        <v>0</v>
      </c>
      <c r="AA337" s="142">
        <f t="shared" si="83"/>
        <v>0</v>
      </c>
      <c r="AR337" s="19" t="s">
        <v>331</v>
      </c>
      <c r="AT337" s="19" t="s">
        <v>268</v>
      </c>
      <c r="AU337" s="19" t="s">
        <v>102</v>
      </c>
      <c r="AY337" s="19" t="s">
        <v>267</v>
      </c>
      <c r="BE337" s="143">
        <f t="shared" si="84"/>
        <v>0</v>
      </c>
      <c r="BF337" s="143">
        <f t="shared" si="85"/>
        <v>0</v>
      </c>
      <c r="BG337" s="143">
        <f t="shared" si="86"/>
        <v>0</v>
      </c>
      <c r="BH337" s="143">
        <f t="shared" si="87"/>
        <v>0</v>
      </c>
      <c r="BI337" s="143">
        <f t="shared" si="88"/>
        <v>0</v>
      </c>
      <c r="BJ337" s="19" t="s">
        <v>102</v>
      </c>
      <c r="BK337" s="143">
        <f t="shared" si="89"/>
        <v>0</v>
      </c>
      <c r="BL337" s="19" t="s">
        <v>331</v>
      </c>
      <c r="BM337" s="19" t="s">
        <v>2308</v>
      </c>
    </row>
    <row r="338" spans="2:65" s="1" customFormat="1" ht="25.5" customHeight="1">
      <c r="B338" s="134"/>
      <c r="C338" s="144" t="s">
        <v>1080</v>
      </c>
      <c r="D338" s="144" t="s">
        <v>315</v>
      </c>
      <c r="E338" s="145" t="s">
        <v>2309</v>
      </c>
      <c r="F338" s="221" t="s">
        <v>2310</v>
      </c>
      <c r="G338" s="221"/>
      <c r="H338" s="221"/>
      <c r="I338" s="221"/>
      <c r="J338" s="146" t="s">
        <v>271</v>
      </c>
      <c r="K338" s="147">
        <v>3.7</v>
      </c>
      <c r="L338" s="222"/>
      <c r="M338" s="222"/>
      <c r="N338" s="222">
        <f t="shared" si="80"/>
        <v>0</v>
      </c>
      <c r="O338" s="220"/>
      <c r="P338" s="220"/>
      <c r="Q338" s="220"/>
      <c r="R338" s="139"/>
      <c r="T338" s="140" t="s">
        <v>5</v>
      </c>
      <c r="U338" s="38" t="s">
        <v>42</v>
      </c>
      <c r="V338" s="141">
        <v>0</v>
      </c>
      <c r="W338" s="141">
        <f t="shared" si="81"/>
        <v>0</v>
      </c>
      <c r="X338" s="141">
        <v>0</v>
      </c>
      <c r="Y338" s="141">
        <f t="shared" si="82"/>
        <v>0</v>
      </c>
      <c r="Z338" s="141">
        <v>0</v>
      </c>
      <c r="AA338" s="142">
        <f t="shared" si="83"/>
        <v>0</v>
      </c>
      <c r="AR338" s="19" t="s">
        <v>392</v>
      </c>
      <c r="AT338" s="19" t="s">
        <v>315</v>
      </c>
      <c r="AU338" s="19" t="s">
        <v>102</v>
      </c>
      <c r="AY338" s="19" t="s">
        <v>267</v>
      </c>
      <c r="BE338" s="143">
        <f t="shared" si="84"/>
        <v>0</v>
      </c>
      <c r="BF338" s="143">
        <f t="shared" si="85"/>
        <v>0</v>
      </c>
      <c r="BG338" s="143">
        <f t="shared" si="86"/>
        <v>0</v>
      </c>
      <c r="BH338" s="143">
        <f t="shared" si="87"/>
        <v>0</v>
      </c>
      <c r="BI338" s="143">
        <f t="shared" si="88"/>
        <v>0</v>
      </c>
      <c r="BJ338" s="19" t="s">
        <v>102</v>
      </c>
      <c r="BK338" s="143">
        <f t="shared" si="89"/>
        <v>0</v>
      </c>
      <c r="BL338" s="19" t="s">
        <v>331</v>
      </c>
      <c r="BM338" s="19" t="s">
        <v>2311</v>
      </c>
    </row>
    <row r="339" spans="2:65" s="1" customFormat="1" ht="25.5" customHeight="1">
      <c r="B339" s="134"/>
      <c r="C339" s="135" t="s">
        <v>1084</v>
      </c>
      <c r="D339" s="135" t="s">
        <v>268</v>
      </c>
      <c r="E339" s="136" t="s">
        <v>2312</v>
      </c>
      <c r="F339" s="219" t="s">
        <v>2313</v>
      </c>
      <c r="G339" s="219"/>
      <c r="H339" s="219"/>
      <c r="I339" s="219"/>
      <c r="J339" s="137" t="s">
        <v>374</v>
      </c>
      <c r="K339" s="138">
        <v>2</v>
      </c>
      <c r="L339" s="220"/>
      <c r="M339" s="220"/>
      <c r="N339" s="220">
        <f t="shared" si="80"/>
        <v>0</v>
      </c>
      <c r="O339" s="220"/>
      <c r="P339" s="220"/>
      <c r="Q339" s="220"/>
      <c r="R339" s="139"/>
      <c r="T339" s="140" t="s">
        <v>5</v>
      </c>
      <c r="U339" s="38" t="s">
        <v>42</v>
      </c>
      <c r="V339" s="141">
        <v>0</v>
      </c>
      <c r="W339" s="141">
        <f t="shared" si="81"/>
        <v>0</v>
      </c>
      <c r="X339" s="141">
        <v>0</v>
      </c>
      <c r="Y339" s="141">
        <f t="shared" si="82"/>
        <v>0</v>
      </c>
      <c r="Z339" s="141">
        <v>0</v>
      </c>
      <c r="AA339" s="142">
        <f t="shared" si="83"/>
        <v>0</v>
      </c>
      <c r="AR339" s="19" t="s">
        <v>331</v>
      </c>
      <c r="AT339" s="19" t="s">
        <v>268</v>
      </c>
      <c r="AU339" s="19" t="s">
        <v>102</v>
      </c>
      <c r="AY339" s="19" t="s">
        <v>267</v>
      </c>
      <c r="BE339" s="143">
        <f t="shared" si="84"/>
        <v>0</v>
      </c>
      <c r="BF339" s="143">
        <f t="shared" si="85"/>
        <v>0</v>
      </c>
      <c r="BG339" s="143">
        <f t="shared" si="86"/>
        <v>0</v>
      </c>
      <c r="BH339" s="143">
        <f t="shared" si="87"/>
        <v>0</v>
      </c>
      <c r="BI339" s="143">
        <f t="shared" si="88"/>
        <v>0</v>
      </c>
      <c r="BJ339" s="19" t="s">
        <v>102</v>
      </c>
      <c r="BK339" s="143">
        <f t="shared" si="89"/>
        <v>0</v>
      </c>
      <c r="BL339" s="19" t="s">
        <v>331</v>
      </c>
      <c r="BM339" s="19" t="s">
        <v>2314</v>
      </c>
    </row>
    <row r="340" spans="2:65" s="1" customFormat="1" ht="25.5" customHeight="1">
      <c r="B340" s="134"/>
      <c r="C340" s="144" t="s">
        <v>1088</v>
      </c>
      <c r="D340" s="144" t="s">
        <v>315</v>
      </c>
      <c r="E340" s="145" t="s">
        <v>2315</v>
      </c>
      <c r="F340" s="221" t="s">
        <v>2316</v>
      </c>
      <c r="G340" s="221"/>
      <c r="H340" s="221"/>
      <c r="I340" s="221"/>
      <c r="J340" s="146" t="s">
        <v>374</v>
      </c>
      <c r="K340" s="147">
        <v>1</v>
      </c>
      <c r="L340" s="222"/>
      <c r="M340" s="222"/>
      <c r="N340" s="222">
        <f t="shared" si="80"/>
        <v>0</v>
      </c>
      <c r="O340" s="220"/>
      <c r="P340" s="220"/>
      <c r="Q340" s="220"/>
      <c r="R340" s="139"/>
      <c r="T340" s="140" t="s">
        <v>5</v>
      </c>
      <c r="U340" s="38" t="s">
        <v>42</v>
      </c>
      <c r="V340" s="141">
        <v>0</v>
      </c>
      <c r="W340" s="141">
        <f t="shared" si="81"/>
        <v>0</v>
      </c>
      <c r="X340" s="141">
        <v>0</v>
      </c>
      <c r="Y340" s="141">
        <f t="shared" si="82"/>
        <v>0</v>
      </c>
      <c r="Z340" s="141">
        <v>0</v>
      </c>
      <c r="AA340" s="142">
        <f t="shared" si="83"/>
        <v>0</v>
      </c>
      <c r="AR340" s="19" t="s">
        <v>392</v>
      </c>
      <c r="AT340" s="19" t="s">
        <v>315</v>
      </c>
      <c r="AU340" s="19" t="s">
        <v>102</v>
      </c>
      <c r="AY340" s="19" t="s">
        <v>267</v>
      </c>
      <c r="BE340" s="143">
        <f t="shared" si="84"/>
        <v>0</v>
      </c>
      <c r="BF340" s="143">
        <f t="shared" si="85"/>
        <v>0</v>
      </c>
      <c r="BG340" s="143">
        <f t="shared" si="86"/>
        <v>0</v>
      </c>
      <c r="BH340" s="143">
        <f t="shared" si="87"/>
        <v>0</v>
      </c>
      <c r="BI340" s="143">
        <f t="shared" si="88"/>
        <v>0</v>
      </c>
      <c r="BJ340" s="19" t="s">
        <v>102</v>
      </c>
      <c r="BK340" s="143">
        <f t="shared" si="89"/>
        <v>0</v>
      </c>
      <c r="BL340" s="19" t="s">
        <v>331</v>
      </c>
      <c r="BM340" s="19" t="s">
        <v>2317</v>
      </c>
    </row>
    <row r="341" spans="2:65" s="1" customFormat="1" ht="25.5" customHeight="1">
      <c r="B341" s="134"/>
      <c r="C341" s="144" t="s">
        <v>1092</v>
      </c>
      <c r="D341" s="144" t="s">
        <v>315</v>
      </c>
      <c r="E341" s="145" t="s">
        <v>2318</v>
      </c>
      <c r="F341" s="221" t="s">
        <v>2319</v>
      </c>
      <c r="G341" s="221"/>
      <c r="H341" s="221"/>
      <c r="I341" s="221"/>
      <c r="J341" s="146" t="s">
        <v>374</v>
      </c>
      <c r="K341" s="147">
        <v>1</v>
      </c>
      <c r="L341" s="222"/>
      <c r="M341" s="222"/>
      <c r="N341" s="222">
        <f t="shared" si="80"/>
        <v>0</v>
      </c>
      <c r="O341" s="220"/>
      <c r="P341" s="220"/>
      <c r="Q341" s="220"/>
      <c r="R341" s="139"/>
      <c r="T341" s="140" t="s">
        <v>5</v>
      </c>
      <c r="U341" s="38" t="s">
        <v>42</v>
      </c>
      <c r="V341" s="141">
        <v>0</v>
      </c>
      <c r="W341" s="141">
        <f t="shared" si="81"/>
        <v>0</v>
      </c>
      <c r="X341" s="141">
        <v>0</v>
      </c>
      <c r="Y341" s="141">
        <f t="shared" si="82"/>
        <v>0</v>
      </c>
      <c r="Z341" s="141">
        <v>0</v>
      </c>
      <c r="AA341" s="142">
        <f t="shared" si="83"/>
        <v>0</v>
      </c>
      <c r="AR341" s="19" t="s">
        <v>392</v>
      </c>
      <c r="AT341" s="19" t="s">
        <v>315</v>
      </c>
      <c r="AU341" s="19" t="s">
        <v>102</v>
      </c>
      <c r="AY341" s="19" t="s">
        <v>267</v>
      </c>
      <c r="BE341" s="143">
        <f t="shared" si="84"/>
        <v>0</v>
      </c>
      <c r="BF341" s="143">
        <f t="shared" si="85"/>
        <v>0</v>
      </c>
      <c r="BG341" s="143">
        <f t="shared" si="86"/>
        <v>0</v>
      </c>
      <c r="BH341" s="143">
        <f t="shared" si="87"/>
        <v>0</v>
      </c>
      <c r="BI341" s="143">
        <f t="shared" si="88"/>
        <v>0</v>
      </c>
      <c r="BJ341" s="19" t="s">
        <v>102</v>
      </c>
      <c r="BK341" s="143">
        <f t="shared" si="89"/>
        <v>0</v>
      </c>
      <c r="BL341" s="19" t="s">
        <v>331</v>
      </c>
      <c r="BM341" s="19" t="s">
        <v>2320</v>
      </c>
    </row>
    <row r="342" spans="2:65" s="1" customFormat="1" ht="25.5" customHeight="1">
      <c r="B342" s="134"/>
      <c r="C342" s="135" t="s">
        <v>1095</v>
      </c>
      <c r="D342" s="135" t="s">
        <v>268</v>
      </c>
      <c r="E342" s="136" t="s">
        <v>2321</v>
      </c>
      <c r="F342" s="219" t="s">
        <v>2322</v>
      </c>
      <c r="G342" s="219"/>
      <c r="H342" s="219"/>
      <c r="I342" s="219"/>
      <c r="J342" s="137" t="s">
        <v>374</v>
      </c>
      <c r="K342" s="138">
        <v>2</v>
      </c>
      <c r="L342" s="220"/>
      <c r="M342" s="220"/>
      <c r="N342" s="220">
        <f t="shared" si="80"/>
        <v>0</v>
      </c>
      <c r="O342" s="220"/>
      <c r="P342" s="220"/>
      <c r="Q342" s="220"/>
      <c r="R342" s="139"/>
      <c r="T342" s="140" t="s">
        <v>5</v>
      </c>
      <c r="U342" s="38" t="s">
        <v>42</v>
      </c>
      <c r="V342" s="141">
        <v>0</v>
      </c>
      <c r="W342" s="141">
        <f t="shared" si="81"/>
        <v>0</v>
      </c>
      <c r="X342" s="141">
        <v>0</v>
      </c>
      <c r="Y342" s="141">
        <f t="shared" si="82"/>
        <v>0</v>
      </c>
      <c r="Z342" s="141">
        <v>0</v>
      </c>
      <c r="AA342" s="142">
        <f t="shared" si="83"/>
        <v>0</v>
      </c>
      <c r="AR342" s="19" t="s">
        <v>331</v>
      </c>
      <c r="AT342" s="19" t="s">
        <v>268</v>
      </c>
      <c r="AU342" s="19" t="s">
        <v>102</v>
      </c>
      <c r="AY342" s="19" t="s">
        <v>267</v>
      </c>
      <c r="BE342" s="143">
        <f t="shared" si="84"/>
        <v>0</v>
      </c>
      <c r="BF342" s="143">
        <f t="shared" si="85"/>
        <v>0</v>
      </c>
      <c r="BG342" s="143">
        <f t="shared" si="86"/>
        <v>0</v>
      </c>
      <c r="BH342" s="143">
        <f t="shared" si="87"/>
        <v>0</v>
      </c>
      <c r="BI342" s="143">
        <f t="shared" si="88"/>
        <v>0</v>
      </c>
      <c r="BJ342" s="19" t="s">
        <v>102</v>
      </c>
      <c r="BK342" s="143">
        <f t="shared" si="89"/>
        <v>0</v>
      </c>
      <c r="BL342" s="19" t="s">
        <v>331</v>
      </c>
      <c r="BM342" s="19" t="s">
        <v>2323</v>
      </c>
    </row>
    <row r="343" spans="2:65" s="1" customFormat="1" ht="16.5" customHeight="1">
      <c r="B343" s="134"/>
      <c r="C343" s="144" t="s">
        <v>1099</v>
      </c>
      <c r="D343" s="144" t="s">
        <v>315</v>
      </c>
      <c r="E343" s="145" t="s">
        <v>2324</v>
      </c>
      <c r="F343" s="221" t="s">
        <v>2325</v>
      </c>
      <c r="G343" s="221"/>
      <c r="H343" s="221"/>
      <c r="I343" s="221"/>
      <c r="J343" s="146" t="s">
        <v>374</v>
      </c>
      <c r="K343" s="147">
        <v>1</v>
      </c>
      <c r="L343" s="222"/>
      <c r="M343" s="222"/>
      <c r="N343" s="222">
        <f t="shared" si="80"/>
        <v>0</v>
      </c>
      <c r="O343" s="220"/>
      <c r="P343" s="220"/>
      <c r="Q343" s="220"/>
      <c r="R343" s="139"/>
      <c r="T343" s="140" t="s">
        <v>5</v>
      </c>
      <c r="U343" s="38" t="s">
        <v>42</v>
      </c>
      <c r="V343" s="141">
        <v>0</v>
      </c>
      <c r="W343" s="141">
        <f t="shared" si="81"/>
        <v>0</v>
      </c>
      <c r="X343" s="141">
        <v>0</v>
      </c>
      <c r="Y343" s="141">
        <f t="shared" si="82"/>
        <v>0</v>
      </c>
      <c r="Z343" s="141">
        <v>0</v>
      </c>
      <c r="AA343" s="142">
        <f t="shared" si="83"/>
        <v>0</v>
      </c>
      <c r="AR343" s="19" t="s">
        <v>392</v>
      </c>
      <c r="AT343" s="19" t="s">
        <v>315</v>
      </c>
      <c r="AU343" s="19" t="s">
        <v>102</v>
      </c>
      <c r="AY343" s="19" t="s">
        <v>267</v>
      </c>
      <c r="BE343" s="143">
        <f t="shared" si="84"/>
        <v>0</v>
      </c>
      <c r="BF343" s="143">
        <f t="shared" si="85"/>
        <v>0</v>
      </c>
      <c r="BG343" s="143">
        <f t="shared" si="86"/>
        <v>0</v>
      </c>
      <c r="BH343" s="143">
        <f t="shared" si="87"/>
        <v>0</v>
      </c>
      <c r="BI343" s="143">
        <f t="shared" si="88"/>
        <v>0</v>
      </c>
      <c r="BJ343" s="19" t="s">
        <v>102</v>
      </c>
      <c r="BK343" s="143">
        <f t="shared" si="89"/>
        <v>0</v>
      </c>
      <c r="BL343" s="19" t="s">
        <v>331</v>
      </c>
      <c r="BM343" s="19" t="s">
        <v>2326</v>
      </c>
    </row>
    <row r="344" spans="2:65" s="1" customFormat="1" ht="16.5" customHeight="1">
      <c r="B344" s="134"/>
      <c r="C344" s="144" t="s">
        <v>1103</v>
      </c>
      <c r="D344" s="144" t="s">
        <v>315</v>
      </c>
      <c r="E344" s="145" t="s">
        <v>2327</v>
      </c>
      <c r="F344" s="221" t="s">
        <v>2328</v>
      </c>
      <c r="G344" s="221"/>
      <c r="H344" s="221"/>
      <c r="I344" s="221"/>
      <c r="J344" s="146" t="s">
        <v>374</v>
      </c>
      <c r="K344" s="147">
        <v>1</v>
      </c>
      <c r="L344" s="222"/>
      <c r="M344" s="222"/>
      <c r="N344" s="222">
        <f t="shared" si="80"/>
        <v>0</v>
      </c>
      <c r="O344" s="220"/>
      <c r="P344" s="220"/>
      <c r="Q344" s="220"/>
      <c r="R344" s="139"/>
      <c r="T344" s="140" t="s">
        <v>5</v>
      </c>
      <c r="U344" s="38" t="s">
        <v>42</v>
      </c>
      <c r="V344" s="141">
        <v>0</v>
      </c>
      <c r="W344" s="141">
        <f t="shared" si="81"/>
        <v>0</v>
      </c>
      <c r="X344" s="141">
        <v>0</v>
      </c>
      <c r="Y344" s="141">
        <f t="shared" si="82"/>
        <v>0</v>
      </c>
      <c r="Z344" s="141">
        <v>0</v>
      </c>
      <c r="AA344" s="142">
        <f t="shared" si="83"/>
        <v>0</v>
      </c>
      <c r="AR344" s="19" t="s">
        <v>392</v>
      </c>
      <c r="AT344" s="19" t="s">
        <v>315</v>
      </c>
      <c r="AU344" s="19" t="s">
        <v>102</v>
      </c>
      <c r="AY344" s="19" t="s">
        <v>267</v>
      </c>
      <c r="BE344" s="143">
        <f t="shared" si="84"/>
        <v>0</v>
      </c>
      <c r="BF344" s="143">
        <f t="shared" si="85"/>
        <v>0</v>
      </c>
      <c r="BG344" s="143">
        <f t="shared" si="86"/>
        <v>0</v>
      </c>
      <c r="BH344" s="143">
        <f t="shared" si="87"/>
        <v>0</v>
      </c>
      <c r="BI344" s="143">
        <f t="shared" si="88"/>
        <v>0</v>
      </c>
      <c r="BJ344" s="19" t="s">
        <v>102</v>
      </c>
      <c r="BK344" s="143">
        <f t="shared" si="89"/>
        <v>0</v>
      </c>
      <c r="BL344" s="19" t="s">
        <v>331</v>
      </c>
      <c r="BM344" s="19" t="s">
        <v>2329</v>
      </c>
    </row>
    <row r="345" spans="2:65" s="1" customFormat="1" ht="38.25" customHeight="1">
      <c r="B345" s="134"/>
      <c r="C345" s="135" t="s">
        <v>1107</v>
      </c>
      <c r="D345" s="135" t="s">
        <v>268</v>
      </c>
      <c r="E345" s="136" t="s">
        <v>2330</v>
      </c>
      <c r="F345" s="219" t="s">
        <v>2331</v>
      </c>
      <c r="G345" s="219"/>
      <c r="H345" s="219"/>
      <c r="I345" s="219"/>
      <c r="J345" s="137" t="s">
        <v>785</v>
      </c>
      <c r="K345" s="138">
        <v>4.0270000000000001</v>
      </c>
      <c r="L345" s="220"/>
      <c r="M345" s="220"/>
      <c r="N345" s="220">
        <f t="shared" si="80"/>
        <v>0</v>
      </c>
      <c r="O345" s="220"/>
      <c r="P345" s="220"/>
      <c r="Q345" s="220"/>
      <c r="R345" s="139"/>
      <c r="T345" s="140" t="s">
        <v>5</v>
      </c>
      <c r="U345" s="38" t="s">
        <v>42</v>
      </c>
      <c r="V345" s="141">
        <v>0</v>
      </c>
      <c r="W345" s="141">
        <f t="shared" si="81"/>
        <v>0</v>
      </c>
      <c r="X345" s="141">
        <v>0</v>
      </c>
      <c r="Y345" s="141">
        <f t="shared" si="82"/>
        <v>0</v>
      </c>
      <c r="Z345" s="141">
        <v>0</v>
      </c>
      <c r="AA345" s="142">
        <f t="shared" si="83"/>
        <v>0</v>
      </c>
      <c r="AR345" s="19" t="s">
        <v>331</v>
      </c>
      <c r="AT345" s="19" t="s">
        <v>268</v>
      </c>
      <c r="AU345" s="19" t="s">
        <v>102</v>
      </c>
      <c r="AY345" s="19" t="s">
        <v>267</v>
      </c>
      <c r="BE345" s="143">
        <f t="shared" si="84"/>
        <v>0</v>
      </c>
      <c r="BF345" s="143">
        <f t="shared" si="85"/>
        <v>0</v>
      </c>
      <c r="BG345" s="143">
        <f t="shared" si="86"/>
        <v>0</v>
      </c>
      <c r="BH345" s="143">
        <f t="shared" si="87"/>
        <v>0</v>
      </c>
      <c r="BI345" s="143">
        <f t="shared" si="88"/>
        <v>0</v>
      </c>
      <c r="BJ345" s="19" t="s">
        <v>102</v>
      </c>
      <c r="BK345" s="143">
        <f t="shared" si="89"/>
        <v>0</v>
      </c>
      <c r="BL345" s="19" t="s">
        <v>331</v>
      </c>
      <c r="BM345" s="19" t="s">
        <v>2332</v>
      </c>
    </row>
    <row r="346" spans="2:65" s="10" customFormat="1" ht="29.85" customHeight="1">
      <c r="B346" s="124"/>
      <c r="D346" s="133" t="s">
        <v>1921</v>
      </c>
      <c r="E346" s="133"/>
      <c r="F346" s="133"/>
      <c r="G346" s="133"/>
      <c r="H346" s="133"/>
      <c r="I346" s="133"/>
      <c r="J346" s="133"/>
      <c r="K346" s="133"/>
      <c r="L346" s="133"/>
      <c r="M346" s="133"/>
      <c r="N346" s="208">
        <f>BK346</f>
        <v>0</v>
      </c>
      <c r="O346" s="209"/>
      <c r="P346" s="209"/>
      <c r="Q346" s="209"/>
      <c r="R346" s="126"/>
      <c r="T346" s="127"/>
      <c r="W346" s="128">
        <f>SUM(W347:W348)</f>
        <v>0</v>
      </c>
      <c r="Y346" s="128">
        <f>SUM(Y347:Y348)</f>
        <v>0</v>
      </c>
      <c r="AA346" s="129">
        <f>SUM(AA347:AA348)</f>
        <v>0</v>
      </c>
      <c r="AR346" s="130" t="s">
        <v>102</v>
      </c>
      <c r="AT346" s="131" t="s">
        <v>74</v>
      </c>
      <c r="AU346" s="131" t="s">
        <v>83</v>
      </c>
      <c r="AY346" s="130" t="s">
        <v>267</v>
      </c>
      <c r="BK346" s="132">
        <f>SUM(BK347:BK348)</f>
        <v>0</v>
      </c>
    </row>
    <row r="347" spans="2:65" s="1" customFormat="1" ht="38.25" customHeight="1">
      <c r="B347" s="134"/>
      <c r="C347" s="135" t="s">
        <v>1111</v>
      </c>
      <c r="D347" s="135" t="s">
        <v>268</v>
      </c>
      <c r="E347" s="136" t="s">
        <v>1287</v>
      </c>
      <c r="F347" s="219" t="s">
        <v>2333</v>
      </c>
      <c r="G347" s="219"/>
      <c r="H347" s="219"/>
      <c r="I347" s="219"/>
      <c r="J347" s="137" t="s">
        <v>271</v>
      </c>
      <c r="K347" s="138">
        <v>42</v>
      </c>
      <c r="L347" s="220"/>
      <c r="M347" s="220"/>
      <c r="N347" s="220">
        <f>ROUND(L347*K347,2)</f>
        <v>0</v>
      </c>
      <c r="O347" s="220"/>
      <c r="P347" s="220"/>
      <c r="Q347" s="220"/>
      <c r="R347" s="139"/>
      <c r="T347" s="140" t="s">
        <v>5</v>
      </c>
      <c r="U347" s="38" t="s">
        <v>42</v>
      </c>
      <c r="V347" s="141">
        <v>0</v>
      </c>
      <c r="W347" s="141">
        <f>V347*K347</f>
        <v>0</v>
      </c>
      <c r="X347" s="141">
        <v>0</v>
      </c>
      <c r="Y347" s="141">
        <f>X347*K347</f>
        <v>0</v>
      </c>
      <c r="Z347" s="141">
        <v>0</v>
      </c>
      <c r="AA347" s="142">
        <f>Z347*K347</f>
        <v>0</v>
      </c>
      <c r="AR347" s="19" t="s">
        <v>331</v>
      </c>
      <c r="AT347" s="19" t="s">
        <v>268</v>
      </c>
      <c r="AU347" s="19" t="s">
        <v>102</v>
      </c>
      <c r="AY347" s="19" t="s">
        <v>267</v>
      </c>
      <c r="BE347" s="143">
        <f>IF(U347="základná",N347,0)</f>
        <v>0</v>
      </c>
      <c r="BF347" s="143">
        <f>IF(U347="znížená",N347,0)</f>
        <v>0</v>
      </c>
      <c r="BG347" s="143">
        <f>IF(U347="zákl. prenesená",N347,0)</f>
        <v>0</v>
      </c>
      <c r="BH347" s="143">
        <f>IF(U347="zníž. prenesená",N347,0)</f>
        <v>0</v>
      </c>
      <c r="BI347" s="143">
        <f>IF(U347="nulová",N347,0)</f>
        <v>0</v>
      </c>
      <c r="BJ347" s="19" t="s">
        <v>102</v>
      </c>
      <c r="BK347" s="143">
        <f>ROUND(L347*K347,2)</f>
        <v>0</v>
      </c>
      <c r="BL347" s="19" t="s">
        <v>331</v>
      </c>
      <c r="BM347" s="19" t="s">
        <v>2334</v>
      </c>
    </row>
    <row r="348" spans="2:65" s="1" customFormat="1" ht="25.5" customHeight="1">
      <c r="B348" s="134"/>
      <c r="C348" s="135" t="s">
        <v>1115</v>
      </c>
      <c r="D348" s="135" t="s">
        <v>268</v>
      </c>
      <c r="E348" s="136" t="s">
        <v>1291</v>
      </c>
      <c r="F348" s="219" t="s">
        <v>2335</v>
      </c>
      <c r="G348" s="219"/>
      <c r="H348" s="219"/>
      <c r="I348" s="219"/>
      <c r="J348" s="137" t="s">
        <v>271</v>
      </c>
      <c r="K348" s="138">
        <v>42</v>
      </c>
      <c r="L348" s="220"/>
      <c r="M348" s="220"/>
      <c r="N348" s="220">
        <f>ROUND(L348*K348,2)</f>
        <v>0</v>
      </c>
      <c r="O348" s="220"/>
      <c r="P348" s="220"/>
      <c r="Q348" s="220"/>
      <c r="R348" s="139"/>
      <c r="T348" s="140" t="s">
        <v>5</v>
      </c>
      <c r="U348" s="38" t="s">
        <v>42</v>
      </c>
      <c r="V348" s="141">
        <v>0</v>
      </c>
      <c r="W348" s="141">
        <f>V348*K348</f>
        <v>0</v>
      </c>
      <c r="X348" s="141">
        <v>0</v>
      </c>
      <c r="Y348" s="141">
        <f>X348*K348</f>
        <v>0</v>
      </c>
      <c r="Z348" s="141">
        <v>0</v>
      </c>
      <c r="AA348" s="142">
        <f>Z348*K348</f>
        <v>0</v>
      </c>
      <c r="AR348" s="19" t="s">
        <v>331</v>
      </c>
      <c r="AT348" s="19" t="s">
        <v>268</v>
      </c>
      <c r="AU348" s="19" t="s">
        <v>102</v>
      </c>
      <c r="AY348" s="19" t="s">
        <v>267</v>
      </c>
      <c r="BE348" s="143">
        <f>IF(U348="základná",N348,0)</f>
        <v>0</v>
      </c>
      <c r="BF348" s="143">
        <f>IF(U348="znížená",N348,0)</f>
        <v>0</v>
      </c>
      <c r="BG348" s="143">
        <f>IF(U348="zákl. prenesená",N348,0)</f>
        <v>0</v>
      </c>
      <c r="BH348" s="143">
        <f>IF(U348="zníž. prenesená",N348,0)</f>
        <v>0</v>
      </c>
      <c r="BI348" s="143">
        <f>IF(U348="nulová",N348,0)</f>
        <v>0</v>
      </c>
      <c r="BJ348" s="19" t="s">
        <v>102</v>
      </c>
      <c r="BK348" s="143">
        <f>ROUND(L348*K348,2)</f>
        <v>0</v>
      </c>
      <c r="BL348" s="19" t="s">
        <v>331</v>
      </c>
      <c r="BM348" s="19" t="s">
        <v>2336</v>
      </c>
    </row>
    <row r="349" spans="2:65" s="10" customFormat="1" ht="37.35" customHeight="1">
      <c r="B349" s="124"/>
      <c r="D349" s="125" t="s">
        <v>249</v>
      </c>
      <c r="E349" s="125"/>
      <c r="F349" s="125"/>
      <c r="G349" s="125"/>
      <c r="H349" s="125"/>
      <c r="I349" s="125"/>
      <c r="J349" s="125"/>
      <c r="K349" s="125"/>
      <c r="L349" s="125"/>
      <c r="M349" s="125"/>
      <c r="N349" s="210">
        <f>BK349</f>
        <v>0</v>
      </c>
      <c r="O349" s="211"/>
      <c r="P349" s="211"/>
      <c r="Q349" s="211"/>
      <c r="R349" s="126"/>
      <c r="T349" s="127"/>
      <c r="W349" s="128">
        <f>W350</f>
        <v>0</v>
      </c>
      <c r="Y349" s="128">
        <f>Y350</f>
        <v>0</v>
      </c>
      <c r="AA349" s="129">
        <f>AA350</f>
        <v>0</v>
      </c>
      <c r="AR349" s="130" t="s">
        <v>277</v>
      </c>
      <c r="AT349" s="131" t="s">
        <v>74</v>
      </c>
      <c r="AU349" s="131" t="s">
        <v>75</v>
      </c>
      <c r="AY349" s="130" t="s">
        <v>267</v>
      </c>
      <c r="BK349" s="132">
        <f>BK350</f>
        <v>0</v>
      </c>
    </row>
    <row r="350" spans="2:65" s="10" customFormat="1" ht="19.899999999999999" customHeight="1">
      <c r="B350" s="124"/>
      <c r="D350" s="133" t="s">
        <v>1796</v>
      </c>
      <c r="E350" s="133"/>
      <c r="F350" s="133"/>
      <c r="G350" s="133"/>
      <c r="H350" s="133"/>
      <c r="I350" s="133"/>
      <c r="J350" s="133"/>
      <c r="K350" s="133"/>
      <c r="L350" s="133"/>
      <c r="M350" s="133"/>
      <c r="N350" s="212">
        <f>BK350</f>
        <v>0</v>
      </c>
      <c r="O350" s="213"/>
      <c r="P350" s="213"/>
      <c r="Q350" s="213"/>
      <c r="R350" s="126"/>
      <c r="T350" s="127"/>
      <c r="W350" s="128">
        <f>SUM(W351:W362)</f>
        <v>0</v>
      </c>
      <c r="Y350" s="128">
        <f>SUM(Y351:Y362)</f>
        <v>0</v>
      </c>
      <c r="AA350" s="129">
        <f>SUM(AA351:AA362)</f>
        <v>0</v>
      </c>
      <c r="AR350" s="130" t="s">
        <v>277</v>
      </c>
      <c r="AT350" s="131" t="s">
        <v>74</v>
      </c>
      <c r="AU350" s="131" t="s">
        <v>83</v>
      </c>
      <c r="AY350" s="130" t="s">
        <v>267</v>
      </c>
      <c r="BK350" s="132">
        <f>SUM(BK351:BK362)</f>
        <v>0</v>
      </c>
    </row>
    <row r="351" spans="2:65" s="1" customFormat="1" ht="25.5" customHeight="1">
      <c r="B351" s="134"/>
      <c r="C351" s="135" t="s">
        <v>1119</v>
      </c>
      <c r="D351" s="135" t="s">
        <v>268</v>
      </c>
      <c r="E351" s="136" t="s">
        <v>2337</v>
      </c>
      <c r="F351" s="219" t="s">
        <v>2338</v>
      </c>
      <c r="G351" s="219"/>
      <c r="H351" s="219"/>
      <c r="I351" s="219"/>
      <c r="J351" s="137" t="s">
        <v>764</v>
      </c>
      <c r="K351" s="138">
        <v>150</v>
      </c>
      <c r="L351" s="220"/>
      <c r="M351" s="220"/>
      <c r="N351" s="220">
        <f t="shared" ref="N351:N362" si="90">ROUND(L351*K351,2)</f>
        <v>0</v>
      </c>
      <c r="O351" s="220"/>
      <c r="P351" s="220"/>
      <c r="Q351" s="220"/>
      <c r="R351" s="139"/>
      <c r="T351" s="140" t="s">
        <v>5</v>
      </c>
      <c r="U351" s="38" t="s">
        <v>42</v>
      </c>
      <c r="V351" s="141">
        <v>0</v>
      </c>
      <c r="W351" s="141">
        <f t="shared" ref="W351:W362" si="91">V351*K351</f>
        <v>0</v>
      </c>
      <c r="X351" s="141">
        <v>0</v>
      </c>
      <c r="Y351" s="141">
        <f t="shared" ref="Y351:Y362" si="92">X351*K351</f>
        <v>0</v>
      </c>
      <c r="Z351" s="141">
        <v>0</v>
      </c>
      <c r="AA351" s="142">
        <f t="shared" ref="AA351:AA362" si="93">Z351*K351</f>
        <v>0</v>
      </c>
      <c r="AR351" s="19" t="s">
        <v>518</v>
      </c>
      <c r="AT351" s="19" t="s">
        <v>268</v>
      </c>
      <c r="AU351" s="19" t="s">
        <v>102</v>
      </c>
      <c r="AY351" s="19" t="s">
        <v>267</v>
      </c>
      <c r="BE351" s="143">
        <f t="shared" ref="BE351:BE362" si="94">IF(U351="základná",N351,0)</f>
        <v>0</v>
      </c>
      <c r="BF351" s="143">
        <f t="shared" ref="BF351:BF362" si="95">IF(U351="znížená",N351,0)</f>
        <v>0</v>
      </c>
      <c r="BG351" s="143">
        <f t="shared" ref="BG351:BG362" si="96">IF(U351="zákl. prenesená",N351,0)</f>
        <v>0</v>
      </c>
      <c r="BH351" s="143">
        <f t="shared" ref="BH351:BH362" si="97">IF(U351="zníž. prenesená",N351,0)</f>
        <v>0</v>
      </c>
      <c r="BI351" s="143">
        <f t="shared" ref="BI351:BI362" si="98">IF(U351="nulová",N351,0)</f>
        <v>0</v>
      </c>
      <c r="BJ351" s="19" t="s">
        <v>102</v>
      </c>
      <c r="BK351" s="143">
        <f t="shared" ref="BK351:BK362" si="99">ROUND(L351*K351,2)</f>
        <v>0</v>
      </c>
      <c r="BL351" s="19" t="s">
        <v>518</v>
      </c>
      <c r="BM351" s="19" t="s">
        <v>2339</v>
      </c>
    </row>
    <row r="352" spans="2:65" s="1" customFormat="1" ht="38.25" customHeight="1">
      <c r="B352" s="134"/>
      <c r="C352" s="144" t="s">
        <v>1123</v>
      </c>
      <c r="D352" s="144" t="s">
        <v>315</v>
      </c>
      <c r="E352" s="145" t="s">
        <v>2340</v>
      </c>
      <c r="F352" s="221" t="s">
        <v>2341</v>
      </c>
      <c r="G352" s="221"/>
      <c r="H352" s="221"/>
      <c r="I352" s="221"/>
      <c r="J352" s="146" t="s">
        <v>374</v>
      </c>
      <c r="K352" s="147">
        <v>30</v>
      </c>
      <c r="L352" s="222"/>
      <c r="M352" s="222"/>
      <c r="N352" s="222">
        <f t="shared" si="90"/>
        <v>0</v>
      </c>
      <c r="O352" s="220"/>
      <c r="P352" s="220"/>
      <c r="Q352" s="220"/>
      <c r="R352" s="139"/>
      <c r="T352" s="140" t="s">
        <v>5</v>
      </c>
      <c r="U352" s="38" t="s">
        <v>42</v>
      </c>
      <c r="V352" s="141">
        <v>0</v>
      </c>
      <c r="W352" s="141">
        <f t="shared" si="91"/>
        <v>0</v>
      </c>
      <c r="X352" s="141">
        <v>0</v>
      </c>
      <c r="Y352" s="141">
        <f t="shared" si="92"/>
        <v>0</v>
      </c>
      <c r="Z352" s="141">
        <v>0</v>
      </c>
      <c r="AA352" s="142">
        <f t="shared" si="93"/>
        <v>0</v>
      </c>
      <c r="AR352" s="19" t="s">
        <v>1282</v>
      </c>
      <c r="AT352" s="19" t="s">
        <v>315</v>
      </c>
      <c r="AU352" s="19" t="s">
        <v>102</v>
      </c>
      <c r="AY352" s="19" t="s">
        <v>267</v>
      </c>
      <c r="BE352" s="143">
        <f t="shared" si="94"/>
        <v>0</v>
      </c>
      <c r="BF352" s="143">
        <f t="shared" si="95"/>
        <v>0</v>
      </c>
      <c r="BG352" s="143">
        <f t="shared" si="96"/>
        <v>0</v>
      </c>
      <c r="BH352" s="143">
        <f t="shared" si="97"/>
        <v>0</v>
      </c>
      <c r="BI352" s="143">
        <f t="shared" si="98"/>
        <v>0</v>
      </c>
      <c r="BJ352" s="19" t="s">
        <v>102</v>
      </c>
      <c r="BK352" s="143">
        <f t="shared" si="99"/>
        <v>0</v>
      </c>
      <c r="BL352" s="19" t="s">
        <v>518</v>
      </c>
      <c r="BM352" s="19" t="s">
        <v>2342</v>
      </c>
    </row>
    <row r="353" spans="2:65" s="1" customFormat="1" ht="38.25" customHeight="1">
      <c r="B353" s="134"/>
      <c r="C353" s="144" t="s">
        <v>1127</v>
      </c>
      <c r="D353" s="144" t="s">
        <v>315</v>
      </c>
      <c r="E353" s="145" t="s">
        <v>2343</v>
      </c>
      <c r="F353" s="221" t="s">
        <v>2344</v>
      </c>
      <c r="G353" s="221"/>
      <c r="H353" s="221"/>
      <c r="I353" s="221"/>
      <c r="J353" s="146" t="s">
        <v>374</v>
      </c>
      <c r="K353" s="147">
        <v>40</v>
      </c>
      <c r="L353" s="222"/>
      <c r="M353" s="222"/>
      <c r="N353" s="222">
        <f t="shared" si="90"/>
        <v>0</v>
      </c>
      <c r="O353" s="220"/>
      <c r="P353" s="220"/>
      <c r="Q353" s="220"/>
      <c r="R353" s="139"/>
      <c r="T353" s="140" t="s">
        <v>5</v>
      </c>
      <c r="U353" s="38" t="s">
        <v>42</v>
      </c>
      <c r="V353" s="141">
        <v>0</v>
      </c>
      <c r="W353" s="141">
        <f t="shared" si="91"/>
        <v>0</v>
      </c>
      <c r="X353" s="141">
        <v>0</v>
      </c>
      <c r="Y353" s="141">
        <f t="shared" si="92"/>
        <v>0</v>
      </c>
      <c r="Z353" s="141">
        <v>0</v>
      </c>
      <c r="AA353" s="142">
        <f t="shared" si="93"/>
        <v>0</v>
      </c>
      <c r="AR353" s="19" t="s">
        <v>1282</v>
      </c>
      <c r="AT353" s="19" t="s">
        <v>315</v>
      </c>
      <c r="AU353" s="19" t="s">
        <v>102</v>
      </c>
      <c r="AY353" s="19" t="s">
        <v>267</v>
      </c>
      <c r="BE353" s="143">
        <f t="shared" si="94"/>
        <v>0</v>
      </c>
      <c r="BF353" s="143">
        <f t="shared" si="95"/>
        <v>0</v>
      </c>
      <c r="BG353" s="143">
        <f t="shared" si="96"/>
        <v>0</v>
      </c>
      <c r="BH353" s="143">
        <f t="shared" si="97"/>
        <v>0</v>
      </c>
      <c r="BI353" s="143">
        <f t="shared" si="98"/>
        <v>0</v>
      </c>
      <c r="BJ353" s="19" t="s">
        <v>102</v>
      </c>
      <c r="BK353" s="143">
        <f t="shared" si="99"/>
        <v>0</v>
      </c>
      <c r="BL353" s="19" t="s">
        <v>518</v>
      </c>
      <c r="BM353" s="19" t="s">
        <v>2345</v>
      </c>
    </row>
    <row r="354" spans="2:65" s="1" customFormat="1" ht="38.25" customHeight="1">
      <c r="B354" s="134"/>
      <c r="C354" s="144" t="s">
        <v>1131</v>
      </c>
      <c r="D354" s="144" t="s">
        <v>315</v>
      </c>
      <c r="E354" s="145" t="s">
        <v>2346</v>
      </c>
      <c r="F354" s="221" t="s">
        <v>2347</v>
      </c>
      <c r="G354" s="221"/>
      <c r="H354" s="221"/>
      <c r="I354" s="221"/>
      <c r="J354" s="146" t="s">
        <v>374</v>
      </c>
      <c r="K354" s="147">
        <v>40</v>
      </c>
      <c r="L354" s="222"/>
      <c r="M354" s="222"/>
      <c r="N354" s="222">
        <f t="shared" si="90"/>
        <v>0</v>
      </c>
      <c r="O354" s="220"/>
      <c r="P354" s="220"/>
      <c r="Q354" s="220"/>
      <c r="R354" s="139"/>
      <c r="T354" s="140" t="s">
        <v>5</v>
      </c>
      <c r="U354" s="38" t="s">
        <v>42</v>
      </c>
      <c r="V354" s="141">
        <v>0</v>
      </c>
      <c r="W354" s="141">
        <f t="shared" si="91"/>
        <v>0</v>
      </c>
      <c r="X354" s="141">
        <v>0</v>
      </c>
      <c r="Y354" s="141">
        <f t="shared" si="92"/>
        <v>0</v>
      </c>
      <c r="Z354" s="141">
        <v>0</v>
      </c>
      <c r="AA354" s="142">
        <f t="shared" si="93"/>
        <v>0</v>
      </c>
      <c r="AR354" s="19" t="s">
        <v>1282</v>
      </c>
      <c r="AT354" s="19" t="s">
        <v>315</v>
      </c>
      <c r="AU354" s="19" t="s">
        <v>102</v>
      </c>
      <c r="AY354" s="19" t="s">
        <v>267</v>
      </c>
      <c r="BE354" s="143">
        <f t="shared" si="94"/>
        <v>0</v>
      </c>
      <c r="BF354" s="143">
        <f t="shared" si="95"/>
        <v>0</v>
      </c>
      <c r="BG354" s="143">
        <f t="shared" si="96"/>
        <v>0</v>
      </c>
      <c r="BH354" s="143">
        <f t="shared" si="97"/>
        <v>0</v>
      </c>
      <c r="BI354" s="143">
        <f t="shared" si="98"/>
        <v>0</v>
      </c>
      <c r="BJ354" s="19" t="s">
        <v>102</v>
      </c>
      <c r="BK354" s="143">
        <f t="shared" si="99"/>
        <v>0</v>
      </c>
      <c r="BL354" s="19" t="s">
        <v>518</v>
      </c>
      <c r="BM354" s="19" t="s">
        <v>2348</v>
      </c>
    </row>
    <row r="355" spans="2:65" s="1" customFormat="1" ht="38.25" customHeight="1">
      <c r="B355" s="134"/>
      <c r="C355" s="144" t="s">
        <v>1135</v>
      </c>
      <c r="D355" s="144" t="s">
        <v>315</v>
      </c>
      <c r="E355" s="145" t="s">
        <v>2349</v>
      </c>
      <c r="F355" s="221" t="s">
        <v>2350</v>
      </c>
      <c r="G355" s="221"/>
      <c r="H355" s="221"/>
      <c r="I355" s="221"/>
      <c r="J355" s="146" t="s">
        <v>374</v>
      </c>
      <c r="K355" s="147">
        <v>100</v>
      </c>
      <c r="L355" s="222"/>
      <c r="M355" s="222"/>
      <c r="N355" s="222">
        <f t="shared" si="90"/>
        <v>0</v>
      </c>
      <c r="O355" s="220"/>
      <c r="P355" s="220"/>
      <c r="Q355" s="220"/>
      <c r="R355" s="139"/>
      <c r="T355" s="140" t="s">
        <v>5</v>
      </c>
      <c r="U355" s="38" t="s">
        <v>42</v>
      </c>
      <c r="V355" s="141">
        <v>0</v>
      </c>
      <c r="W355" s="141">
        <f t="shared" si="91"/>
        <v>0</v>
      </c>
      <c r="X355" s="141">
        <v>0</v>
      </c>
      <c r="Y355" s="141">
        <f t="shared" si="92"/>
        <v>0</v>
      </c>
      <c r="Z355" s="141">
        <v>0</v>
      </c>
      <c r="AA355" s="142">
        <f t="shared" si="93"/>
        <v>0</v>
      </c>
      <c r="AR355" s="19" t="s">
        <v>1282</v>
      </c>
      <c r="AT355" s="19" t="s">
        <v>315</v>
      </c>
      <c r="AU355" s="19" t="s">
        <v>102</v>
      </c>
      <c r="AY355" s="19" t="s">
        <v>267</v>
      </c>
      <c r="BE355" s="143">
        <f t="shared" si="94"/>
        <v>0</v>
      </c>
      <c r="BF355" s="143">
        <f t="shared" si="95"/>
        <v>0</v>
      </c>
      <c r="BG355" s="143">
        <f t="shared" si="96"/>
        <v>0</v>
      </c>
      <c r="BH355" s="143">
        <f t="shared" si="97"/>
        <v>0</v>
      </c>
      <c r="BI355" s="143">
        <f t="shared" si="98"/>
        <v>0</v>
      </c>
      <c r="BJ355" s="19" t="s">
        <v>102</v>
      </c>
      <c r="BK355" s="143">
        <f t="shared" si="99"/>
        <v>0</v>
      </c>
      <c r="BL355" s="19" t="s">
        <v>518</v>
      </c>
      <c r="BM355" s="19" t="s">
        <v>2351</v>
      </c>
    </row>
    <row r="356" spans="2:65" s="1" customFormat="1" ht="25.5" customHeight="1">
      <c r="B356" s="134"/>
      <c r="C356" s="144" t="s">
        <v>1139</v>
      </c>
      <c r="D356" s="144" t="s">
        <v>315</v>
      </c>
      <c r="E356" s="145" t="s">
        <v>2352</v>
      </c>
      <c r="F356" s="221" t="s">
        <v>2353</v>
      </c>
      <c r="G356" s="221"/>
      <c r="H356" s="221"/>
      <c r="I356" s="221"/>
      <c r="J356" s="146" t="s">
        <v>374</v>
      </c>
      <c r="K356" s="147">
        <v>210</v>
      </c>
      <c r="L356" s="222"/>
      <c r="M356" s="222"/>
      <c r="N356" s="222">
        <f t="shared" si="90"/>
        <v>0</v>
      </c>
      <c r="O356" s="220"/>
      <c r="P356" s="220"/>
      <c r="Q356" s="220"/>
      <c r="R356" s="139"/>
      <c r="T356" s="140" t="s">
        <v>5</v>
      </c>
      <c r="U356" s="38" t="s">
        <v>42</v>
      </c>
      <c r="V356" s="141">
        <v>0</v>
      </c>
      <c r="W356" s="141">
        <f t="shared" si="91"/>
        <v>0</v>
      </c>
      <c r="X356" s="141">
        <v>0</v>
      </c>
      <c r="Y356" s="141">
        <f t="shared" si="92"/>
        <v>0</v>
      </c>
      <c r="Z356" s="141">
        <v>0</v>
      </c>
      <c r="AA356" s="142">
        <f t="shared" si="93"/>
        <v>0</v>
      </c>
      <c r="AR356" s="19" t="s">
        <v>1282</v>
      </c>
      <c r="AT356" s="19" t="s">
        <v>315</v>
      </c>
      <c r="AU356" s="19" t="s">
        <v>102</v>
      </c>
      <c r="AY356" s="19" t="s">
        <v>267</v>
      </c>
      <c r="BE356" s="143">
        <f t="shared" si="94"/>
        <v>0</v>
      </c>
      <c r="BF356" s="143">
        <f t="shared" si="95"/>
        <v>0</v>
      </c>
      <c r="BG356" s="143">
        <f t="shared" si="96"/>
        <v>0</v>
      </c>
      <c r="BH356" s="143">
        <f t="shared" si="97"/>
        <v>0</v>
      </c>
      <c r="BI356" s="143">
        <f t="shared" si="98"/>
        <v>0</v>
      </c>
      <c r="BJ356" s="19" t="s">
        <v>102</v>
      </c>
      <c r="BK356" s="143">
        <f t="shared" si="99"/>
        <v>0</v>
      </c>
      <c r="BL356" s="19" t="s">
        <v>518</v>
      </c>
      <c r="BM356" s="19" t="s">
        <v>2354</v>
      </c>
    </row>
    <row r="357" spans="2:65" s="1" customFormat="1" ht="16.5" customHeight="1">
      <c r="B357" s="134"/>
      <c r="C357" s="144" t="s">
        <v>1143</v>
      </c>
      <c r="D357" s="144" t="s">
        <v>315</v>
      </c>
      <c r="E357" s="145" t="s">
        <v>2355</v>
      </c>
      <c r="F357" s="221" t="s">
        <v>2356</v>
      </c>
      <c r="G357" s="221"/>
      <c r="H357" s="221"/>
      <c r="I357" s="221"/>
      <c r="J357" s="146" t="s">
        <v>374</v>
      </c>
      <c r="K357" s="147">
        <v>210</v>
      </c>
      <c r="L357" s="222"/>
      <c r="M357" s="222"/>
      <c r="N357" s="222">
        <f t="shared" si="90"/>
        <v>0</v>
      </c>
      <c r="O357" s="220"/>
      <c r="P357" s="220"/>
      <c r="Q357" s="220"/>
      <c r="R357" s="139"/>
      <c r="T357" s="140" t="s">
        <v>5</v>
      </c>
      <c r="U357" s="38" t="s">
        <v>42</v>
      </c>
      <c r="V357" s="141">
        <v>0</v>
      </c>
      <c r="W357" s="141">
        <f t="shared" si="91"/>
        <v>0</v>
      </c>
      <c r="X357" s="141">
        <v>0</v>
      </c>
      <c r="Y357" s="141">
        <f t="shared" si="92"/>
        <v>0</v>
      </c>
      <c r="Z357" s="141">
        <v>0</v>
      </c>
      <c r="AA357" s="142">
        <f t="shared" si="93"/>
        <v>0</v>
      </c>
      <c r="AR357" s="19" t="s">
        <v>1282</v>
      </c>
      <c r="AT357" s="19" t="s">
        <v>315</v>
      </c>
      <c r="AU357" s="19" t="s">
        <v>102</v>
      </c>
      <c r="AY357" s="19" t="s">
        <v>267</v>
      </c>
      <c r="BE357" s="143">
        <f t="shared" si="94"/>
        <v>0</v>
      </c>
      <c r="BF357" s="143">
        <f t="shared" si="95"/>
        <v>0</v>
      </c>
      <c r="BG357" s="143">
        <f t="shared" si="96"/>
        <v>0</v>
      </c>
      <c r="BH357" s="143">
        <f t="shared" si="97"/>
        <v>0</v>
      </c>
      <c r="BI357" s="143">
        <f t="shared" si="98"/>
        <v>0</v>
      </c>
      <c r="BJ357" s="19" t="s">
        <v>102</v>
      </c>
      <c r="BK357" s="143">
        <f t="shared" si="99"/>
        <v>0</v>
      </c>
      <c r="BL357" s="19" t="s">
        <v>518</v>
      </c>
      <c r="BM357" s="19" t="s">
        <v>2357</v>
      </c>
    </row>
    <row r="358" spans="2:65" s="1" customFormat="1" ht="25.5" customHeight="1">
      <c r="B358" s="134"/>
      <c r="C358" s="135" t="s">
        <v>1147</v>
      </c>
      <c r="D358" s="135" t="s">
        <v>268</v>
      </c>
      <c r="E358" s="136" t="s">
        <v>2358</v>
      </c>
      <c r="F358" s="219" t="s">
        <v>2359</v>
      </c>
      <c r="G358" s="219"/>
      <c r="H358" s="219"/>
      <c r="I358" s="219"/>
      <c r="J358" s="137" t="s">
        <v>764</v>
      </c>
      <c r="K358" s="138">
        <v>50</v>
      </c>
      <c r="L358" s="220"/>
      <c r="M358" s="220"/>
      <c r="N358" s="220">
        <f t="shared" si="90"/>
        <v>0</v>
      </c>
      <c r="O358" s="220"/>
      <c r="P358" s="220"/>
      <c r="Q358" s="220"/>
      <c r="R358" s="139"/>
      <c r="T358" s="140" t="s">
        <v>5</v>
      </c>
      <c r="U358" s="38" t="s">
        <v>42</v>
      </c>
      <c r="V358" s="141">
        <v>0</v>
      </c>
      <c r="W358" s="141">
        <f t="shared" si="91"/>
        <v>0</v>
      </c>
      <c r="X358" s="141">
        <v>0</v>
      </c>
      <c r="Y358" s="141">
        <f t="shared" si="92"/>
        <v>0</v>
      </c>
      <c r="Z358" s="141">
        <v>0</v>
      </c>
      <c r="AA358" s="142">
        <f t="shared" si="93"/>
        <v>0</v>
      </c>
      <c r="AR358" s="19" t="s">
        <v>518</v>
      </c>
      <c r="AT358" s="19" t="s">
        <v>268</v>
      </c>
      <c r="AU358" s="19" t="s">
        <v>102</v>
      </c>
      <c r="AY358" s="19" t="s">
        <v>267</v>
      </c>
      <c r="BE358" s="143">
        <f t="shared" si="94"/>
        <v>0</v>
      </c>
      <c r="BF358" s="143">
        <f t="shared" si="95"/>
        <v>0</v>
      </c>
      <c r="BG358" s="143">
        <f t="shared" si="96"/>
        <v>0</v>
      </c>
      <c r="BH358" s="143">
        <f t="shared" si="97"/>
        <v>0</v>
      </c>
      <c r="BI358" s="143">
        <f t="shared" si="98"/>
        <v>0</v>
      </c>
      <c r="BJ358" s="19" t="s">
        <v>102</v>
      </c>
      <c r="BK358" s="143">
        <f t="shared" si="99"/>
        <v>0</v>
      </c>
      <c r="BL358" s="19" t="s">
        <v>518</v>
      </c>
      <c r="BM358" s="19" t="s">
        <v>2360</v>
      </c>
    </row>
    <row r="359" spans="2:65" s="1" customFormat="1" ht="25.5" customHeight="1">
      <c r="B359" s="134"/>
      <c r="C359" s="144" t="s">
        <v>1151</v>
      </c>
      <c r="D359" s="144" t="s">
        <v>315</v>
      </c>
      <c r="E359" s="145" t="s">
        <v>2361</v>
      </c>
      <c r="F359" s="221" t="s">
        <v>2362</v>
      </c>
      <c r="G359" s="221"/>
      <c r="H359" s="221"/>
      <c r="I359" s="221"/>
      <c r="J359" s="146" t="s">
        <v>304</v>
      </c>
      <c r="K359" s="147">
        <v>0.05</v>
      </c>
      <c r="L359" s="222"/>
      <c r="M359" s="222"/>
      <c r="N359" s="222">
        <f t="shared" si="90"/>
        <v>0</v>
      </c>
      <c r="O359" s="220"/>
      <c r="P359" s="220"/>
      <c r="Q359" s="220"/>
      <c r="R359" s="139"/>
      <c r="T359" s="140" t="s">
        <v>5</v>
      </c>
      <c r="U359" s="38" t="s">
        <v>42</v>
      </c>
      <c r="V359" s="141">
        <v>0</v>
      </c>
      <c r="W359" s="141">
        <f t="shared" si="91"/>
        <v>0</v>
      </c>
      <c r="X359" s="141">
        <v>0</v>
      </c>
      <c r="Y359" s="141">
        <f t="shared" si="92"/>
        <v>0</v>
      </c>
      <c r="Z359" s="141">
        <v>0</v>
      </c>
      <c r="AA359" s="142">
        <f t="shared" si="93"/>
        <v>0</v>
      </c>
      <c r="AR359" s="19" t="s">
        <v>1282</v>
      </c>
      <c r="AT359" s="19" t="s">
        <v>315</v>
      </c>
      <c r="AU359" s="19" t="s">
        <v>102</v>
      </c>
      <c r="AY359" s="19" t="s">
        <v>267</v>
      </c>
      <c r="BE359" s="143">
        <f t="shared" si="94"/>
        <v>0</v>
      </c>
      <c r="BF359" s="143">
        <f t="shared" si="95"/>
        <v>0</v>
      </c>
      <c r="BG359" s="143">
        <f t="shared" si="96"/>
        <v>0</v>
      </c>
      <c r="BH359" s="143">
        <f t="shared" si="97"/>
        <v>0</v>
      </c>
      <c r="BI359" s="143">
        <f t="shared" si="98"/>
        <v>0</v>
      </c>
      <c r="BJ359" s="19" t="s">
        <v>102</v>
      </c>
      <c r="BK359" s="143">
        <f t="shared" si="99"/>
        <v>0</v>
      </c>
      <c r="BL359" s="19" t="s">
        <v>518</v>
      </c>
      <c r="BM359" s="19" t="s">
        <v>2363</v>
      </c>
    </row>
    <row r="360" spans="2:65" s="1" customFormat="1" ht="23.25" customHeight="1">
      <c r="B360" s="134"/>
      <c r="C360" s="135" t="s">
        <v>1155</v>
      </c>
      <c r="D360" s="135" t="s">
        <v>268</v>
      </c>
      <c r="E360" s="136" t="s">
        <v>1902</v>
      </c>
      <c r="F360" s="219" t="s">
        <v>4239</v>
      </c>
      <c r="G360" s="219"/>
      <c r="H360" s="219"/>
      <c r="I360" s="219"/>
      <c r="J360" s="137" t="s">
        <v>785</v>
      </c>
      <c r="K360" s="138">
        <v>53.008000000000003</v>
      </c>
      <c r="L360" s="220"/>
      <c r="M360" s="220"/>
      <c r="N360" s="220">
        <f t="shared" si="90"/>
        <v>0</v>
      </c>
      <c r="O360" s="220"/>
      <c r="P360" s="220"/>
      <c r="Q360" s="220"/>
      <c r="R360" s="139"/>
      <c r="T360" s="140" t="s">
        <v>5</v>
      </c>
      <c r="U360" s="38" t="s">
        <v>42</v>
      </c>
      <c r="V360" s="141">
        <v>0</v>
      </c>
      <c r="W360" s="141">
        <f t="shared" si="91"/>
        <v>0</v>
      </c>
      <c r="X360" s="141">
        <v>0</v>
      </c>
      <c r="Y360" s="141">
        <f t="shared" si="92"/>
        <v>0</v>
      </c>
      <c r="Z360" s="141">
        <v>0</v>
      </c>
      <c r="AA360" s="142">
        <f t="shared" si="93"/>
        <v>0</v>
      </c>
      <c r="AR360" s="19" t="s">
        <v>518</v>
      </c>
      <c r="AT360" s="19" t="s">
        <v>268</v>
      </c>
      <c r="AU360" s="19" t="s">
        <v>102</v>
      </c>
      <c r="AY360" s="19" t="s">
        <v>267</v>
      </c>
      <c r="BE360" s="143">
        <f t="shared" si="94"/>
        <v>0</v>
      </c>
      <c r="BF360" s="143">
        <f t="shared" si="95"/>
        <v>0</v>
      </c>
      <c r="BG360" s="143">
        <f t="shared" si="96"/>
        <v>0</v>
      </c>
      <c r="BH360" s="143">
        <f t="shared" si="97"/>
        <v>0</v>
      </c>
      <c r="BI360" s="143">
        <f t="shared" si="98"/>
        <v>0</v>
      </c>
      <c r="BJ360" s="19" t="s">
        <v>102</v>
      </c>
      <c r="BK360" s="143">
        <f t="shared" si="99"/>
        <v>0</v>
      </c>
      <c r="BL360" s="19" t="s">
        <v>518</v>
      </c>
      <c r="BM360" s="19" t="s">
        <v>2364</v>
      </c>
    </row>
    <row r="361" spans="2:65" s="1" customFormat="1" ht="23.25" customHeight="1">
      <c r="B361" s="134"/>
      <c r="C361" s="135" t="s">
        <v>1159</v>
      </c>
      <c r="D361" s="135" t="s">
        <v>268</v>
      </c>
      <c r="E361" s="136" t="s">
        <v>1904</v>
      </c>
      <c r="F361" s="219" t="s">
        <v>4240</v>
      </c>
      <c r="G361" s="219"/>
      <c r="H361" s="219"/>
      <c r="I361" s="219"/>
      <c r="J361" s="137" t="s">
        <v>785</v>
      </c>
      <c r="K361" s="138">
        <v>19.344999999999999</v>
      </c>
      <c r="L361" s="220"/>
      <c r="M361" s="220"/>
      <c r="N361" s="220">
        <f t="shared" si="90"/>
        <v>0</v>
      </c>
      <c r="O361" s="220"/>
      <c r="P361" s="220"/>
      <c r="Q361" s="220"/>
      <c r="R361" s="139"/>
      <c r="T361" s="140" t="s">
        <v>5</v>
      </c>
      <c r="U361" s="38" t="s">
        <v>42</v>
      </c>
      <c r="V361" s="141">
        <v>0</v>
      </c>
      <c r="W361" s="141">
        <f t="shared" si="91"/>
        <v>0</v>
      </c>
      <c r="X361" s="141">
        <v>0</v>
      </c>
      <c r="Y361" s="141">
        <f t="shared" si="92"/>
        <v>0</v>
      </c>
      <c r="Z361" s="141">
        <v>0</v>
      </c>
      <c r="AA361" s="142">
        <f t="shared" si="93"/>
        <v>0</v>
      </c>
      <c r="AR361" s="19" t="s">
        <v>518</v>
      </c>
      <c r="AT361" s="19" t="s">
        <v>268</v>
      </c>
      <c r="AU361" s="19" t="s">
        <v>102</v>
      </c>
      <c r="AY361" s="19" t="s">
        <v>267</v>
      </c>
      <c r="BE361" s="143">
        <f t="shared" si="94"/>
        <v>0</v>
      </c>
      <c r="BF361" s="143">
        <f t="shared" si="95"/>
        <v>0</v>
      </c>
      <c r="BG361" s="143">
        <f t="shared" si="96"/>
        <v>0</v>
      </c>
      <c r="BH361" s="143">
        <f t="shared" si="97"/>
        <v>0</v>
      </c>
      <c r="BI361" s="143">
        <f t="shared" si="98"/>
        <v>0</v>
      </c>
      <c r="BJ361" s="19" t="s">
        <v>102</v>
      </c>
      <c r="BK361" s="143">
        <f t="shared" si="99"/>
        <v>0</v>
      </c>
      <c r="BL361" s="19" t="s">
        <v>518</v>
      </c>
      <c r="BM361" s="19" t="s">
        <v>2365</v>
      </c>
    </row>
    <row r="362" spans="2:65" s="1" customFormat="1" ht="23.25" customHeight="1">
      <c r="B362" s="134"/>
      <c r="C362" s="135" t="s">
        <v>1163</v>
      </c>
      <c r="D362" s="135" t="s">
        <v>268</v>
      </c>
      <c r="E362" s="136" t="s">
        <v>2366</v>
      </c>
      <c r="F362" s="219" t="s">
        <v>4241</v>
      </c>
      <c r="G362" s="219"/>
      <c r="H362" s="219"/>
      <c r="I362" s="219"/>
      <c r="J362" s="137" t="s">
        <v>785</v>
      </c>
      <c r="K362" s="138">
        <v>53.008000000000003</v>
      </c>
      <c r="L362" s="220"/>
      <c r="M362" s="220"/>
      <c r="N362" s="220">
        <f t="shared" si="90"/>
        <v>0</v>
      </c>
      <c r="O362" s="220"/>
      <c r="P362" s="220"/>
      <c r="Q362" s="220"/>
      <c r="R362" s="139"/>
      <c r="T362" s="140" t="s">
        <v>5</v>
      </c>
      <c r="U362" s="38" t="s">
        <v>42</v>
      </c>
      <c r="V362" s="141">
        <v>0</v>
      </c>
      <c r="W362" s="141">
        <f t="shared" si="91"/>
        <v>0</v>
      </c>
      <c r="X362" s="141">
        <v>0</v>
      </c>
      <c r="Y362" s="141">
        <f t="shared" si="92"/>
        <v>0</v>
      </c>
      <c r="Z362" s="141">
        <v>0</v>
      </c>
      <c r="AA362" s="142">
        <f t="shared" si="93"/>
        <v>0</v>
      </c>
      <c r="AR362" s="19" t="s">
        <v>518</v>
      </c>
      <c r="AT362" s="19" t="s">
        <v>268</v>
      </c>
      <c r="AU362" s="19" t="s">
        <v>102</v>
      </c>
      <c r="AY362" s="19" t="s">
        <v>267</v>
      </c>
      <c r="BE362" s="143">
        <f t="shared" si="94"/>
        <v>0</v>
      </c>
      <c r="BF362" s="143">
        <f t="shared" si="95"/>
        <v>0</v>
      </c>
      <c r="BG362" s="143">
        <f t="shared" si="96"/>
        <v>0</v>
      </c>
      <c r="BH362" s="143">
        <f t="shared" si="97"/>
        <v>0</v>
      </c>
      <c r="BI362" s="143">
        <f t="shared" si="98"/>
        <v>0</v>
      </c>
      <c r="BJ362" s="19" t="s">
        <v>102</v>
      </c>
      <c r="BK362" s="143">
        <f t="shared" si="99"/>
        <v>0</v>
      </c>
      <c r="BL362" s="19" t="s">
        <v>518</v>
      </c>
      <c r="BM362" s="19" t="s">
        <v>2367</v>
      </c>
    </row>
    <row r="363" spans="2:65" s="10" customFormat="1" ht="37.35" customHeight="1">
      <c r="B363" s="124"/>
      <c r="D363" s="125" t="s">
        <v>1922</v>
      </c>
      <c r="E363" s="125"/>
      <c r="F363" s="125"/>
      <c r="G363" s="125"/>
      <c r="H363" s="125"/>
      <c r="I363" s="125"/>
      <c r="J363" s="125"/>
      <c r="K363" s="125"/>
      <c r="L363" s="125"/>
      <c r="M363" s="125"/>
      <c r="N363" s="238">
        <f>BK363</f>
        <v>0</v>
      </c>
      <c r="O363" s="239"/>
      <c r="P363" s="239"/>
      <c r="Q363" s="239"/>
      <c r="R363" s="126"/>
      <c r="T363" s="127"/>
      <c r="W363" s="128">
        <f>W364</f>
        <v>0</v>
      </c>
      <c r="Y363" s="128">
        <f>Y364</f>
        <v>0</v>
      </c>
      <c r="AA363" s="129">
        <f>AA364</f>
        <v>0</v>
      </c>
      <c r="AR363" s="130" t="s">
        <v>272</v>
      </c>
      <c r="AT363" s="131" t="s">
        <v>74</v>
      </c>
      <c r="AU363" s="131" t="s">
        <v>75</v>
      </c>
      <c r="AY363" s="130" t="s">
        <v>267</v>
      </c>
      <c r="BK363" s="132">
        <f>BK364</f>
        <v>0</v>
      </c>
    </row>
    <row r="364" spans="2:65" s="1" customFormat="1" ht="51" customHeight="1">
      <c r="B364" s="134"/>
      <c r="C364" s="135" t="s">
        <v>1167</v>
      </c>
      <c r="D364" s="135" t="s">
        <v>268</v>
      </c>
      <c r="E364" s="136" t="s">
        <v>2368</v>
      </c>
      <c r="F364" s="219" t="s">
        <v>2369</v>
      </c>
      <c r="G364" s="219"/>
      <c r="H364" s="219"/>
      <c r="I364" s="219"/>
      <c r="J364" s="137" t="s">
        <v>1908</v>
      </c>
      <c r="K364" s="138">
        <v>72</v>
      </c>
      <c r="L364" s="220"/>
      <c r="M364" s="220"/>
      <c r="N364" s="220">
        <f>ROUND(L364*K364,2)</f>
        <v>0</v>
      </c>
      <c r="O364" s="220"/>
      <c r="P364" s="220"/>
      <c r="Q364" s="220"/>
      <c r="R364" s="139"/>
      <c r="T364" s="140" t="s">
        <v>5</v>
      </c>
      <c r="U364" s="148" t="s">
        <v>42</v>
      </c>
      <c r="V364" s="149">
        <v>0</v>
      </c>
      <c r="W364" s="149">
        <f>V364*K364</f>
        <v>0</v>
      </c>
      <c r="X364" s="149">
        <v>0</v>
      </c>
      <c r="Y364" s="149">
        <f>X364*K364</f>
        <v>0</v>
      </c>
      <c r="Z364" s="149">
        <v>0</v>
      </c>
      <c r="AA364" s="150">
        <f>Z364*K364</f>
        <v>0</v>
      </c>
      <c r="AR364" s="19" t="s">
        <v>1909</v>
      </c>
      <c r="AT364" s="19" t="s">
        <v>268</v>
      </c>
      <c r="AU364" s="19" t="s">
        <v>83</v>
      </c>
      <c r="AY364" s="19" t="s">
        <v>267</v>
      </c>
      <c r="BE364" s="143">
        <f>IF(U364="základná",N364,0)</f>
        <v>0</v>
      </c>
      <c r="BF364" s="143">
        <f>IF(U364="znížená",N364,0)</f>
        <v>0</v>
      </c>
      <c r="BG364" s="143">
        <f>IF(U364="zákl. prenesená",N364,0)</f>
        <v>0</v>
      </c>
      <c r="BH364" s="143">
        <f>IF(U364="zníž. prenesená",N364,0)</f>
        <v>0</v>
      </c>
      <c r="BI364" s="143">
        <f>IF(U364="nulová",N364,0)</f>
        <v>0</v>
      </c>
      <c r="BJ364" s="19" t="s">
        <v>102</v>
      </c>
      <c r="BK364" s="143">
        <f>ROUND(L364*K364,2)</f>
        <v>0</v>
      </c>
      <c r="BL364" s="19" t="s">
        <v>1909</v>
      </c>
      <c r="BM364" s="19" t="s">
        <v>2370</v>
      </c>
    </row>
    <row r="365" spans="2:65" s="1" customFormat="1" ht="6.95" customHeight="1">
      <c r="B365" s="53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5"/>
    </row>
  </sheetData>
  <mergeCells count="760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7:I347"/>
    <mergeCell ref="L347:M347"/>
    <mergeCell ref="N347:Q347"/>
    <mergeCell ref="F348:I348"/>
    <mergeCell ref="L348:M348"/>
    <mergeCell ref="N348:Q348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56:I356"/>
    <mergeCell ref="L356:M356"/>
    <mergeCell ref="N356:Q356"/>
    <mergeCell ref="L361:M361"/>
    <mergeCell ref="N361:Q361"/>
    <mergeCell ref="F362:I362"/>
    <mergeCell ref="L362:M362"/>
    <mergeCell ref="N362:Q362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H1:K1"/>
    <mergeCell ref="S2:AC2"/>
    <mergeCell ref="F364:I364"/>
    <mergeCell ref="L364:M364"/>
    <mergeCell ref="N364:Q364"/>
    <mergeCell ref="N123:Q123"/>
    <mergeCell ref="N124:Q124"/>
    <mergeCell ref="N125:Q125"/>
    <mergeCell ref="N136:Q136"/>
    <mergeCell ref="N149:Q149"/>
    <mergeCell ref="N155:Q155"/>
    <mergeCell ref="N184:Q184"/>
    <mergeCell ref="N202:Q202"/>
    <mergeCell ref="N232:Q232"/>
    <mergeCell ref="N289:Q289"/>
    <mergeCell ref="N334:Q334"/>
    <mergeCell ref="N346:Q346"/>
    <mergeCell ref="N349:Q349"/>
    <mergeCell ref="N350:Q350"/>
    <mergeCell ref="N363:Q363"/>
    <mergeCell ref="F360:I360"/>
    <mergeCell ref="L360:M360"/>
    <mergeCell ref="N360:Q360"/>
    <mergeCell ref="F361:I361"/>
  </mergeCells>
  <hyperlinks>
    <hyperlink ref="F1:G1" location="C2" display="1) Krycí list rozpočtu"/>
    <hyperlink ref="H1:K1" location="C86" display="2) Rekapitulácia rozpočtu"/>
    <hyperlink ref="L1" location="C122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N460"/>
  <sheetViews>
    <sheetView showGridLines="0" workbookViewId="0">
      <pane ySplit="1" topLeftCell="A2" activePane="bottomLeft" state="frozen"/>
      <selection pane="bottomLeft" activeCell="L459" sqref="L119:M45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6"/>
      <c r="B1" s="13"/>
      <c r="C1" s="13"/>
      <c r="D1" s="14" t="s">
        <v>1</v>
      </c>
      <c r="E1" s="13"/>
      <c r="F1" s="15" t="s">
        <v>210</v>
      </c>
      <c r="G1" s="15"/>
      <c r="H1" s="214" t="s">
        <v>211</v>
      </c>
      <c r="I1" s="214"/>
      <c r="J1" s="214"/>
      <c r="K1" s="214"/>
      <c r="L1" s="15" t="s">
        <v>212</v>
      </c>
      <c r="M1" s="13"/>
      <c r="N1" s="13"/>
      <c r="O1" s="14" t="s">
        <v>213</v>
      </c>
      <c r="P1" s="13"/>
      <c r="Q1" s="13"/>
      <c r="R1" s="13"/>
      <c r="S1" s="15" t="s">
        <v>214</v>
      </c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170" t="s">
        <v>8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T2" s="19" t="s">
        <v>96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75</v>
      </c>
    </row>
    <row r="4" spans="1:66" ht="36.950000000000003" customHeight="1">
      <c r="B4" s="23"/>
      <c r="C4" s="191" t="s">
        <v>215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24"/>
      <c r="T4" s="18" t="s">
        <v>12</v>
      </c>
      <c r="AT4" s="19" t="s">
        <v>6</v>
      </c>
    </row>
    <row r="5" spans="1:66" ht="6.95" customHeight="1">
      <c r="B5" s="23"/>
      <c r="R5" s="24"/>
    </row>
    <row r="6" spans="1:66" ht="25.35" customHeight="1">
      <c r="B6" s="23"/>
      <c r="D6" s="28" t="s">
        <v>16</v>
      </c>
      <c r="F6" s="226" t="str">
        <f>'Rekapitulácia stavby'!K6</f>
        <v>Modernizácia pracovísk akútnej zdravotnej starostlivosti Gynekologicko - pôrodníckeho oddelenia v Nemocnici Krompachy</v>
      </c>
      <c r="G6" s="227"/>
      <c r="H6" s="227"/>
      <c r="I6" s="227"/>
      <c r="J6" s="227"/>
      <c r="K6" s="227"/>
      <c r="L6" s="227"/>
      <c r="M6" s="227"/>
      <c r="N6" s="227"/>
      <c r="O6" s="227"/>
      <c r="P6" s="227"/>
      <c r="R6" s="24"/>
    </row>
    <row r="7" spans="1:66" s="1" customFormat="1" ht="32.85" customHeight="1">
      <c r="B7" s="31"/>
      <c r="D7" s="27" t="s">
        <v>216</v>
      </c>
      <c r="F7" s="203" t="s">
        <v>2371</v>
      </c>
      <c r="G7" s="225"/>
      <c r="H7" s="225"/>
      <c r="I7" s="225"/>
      <c r="J7" s="225"/>
      <c r="K7" s="225"/>
      <c r="L7" s="225"/>
      <c r="M7" s="225"/>
      <c r="N7" s="225"/>
      <c r="O7" s="225"/>
      <c r="P7" s="225"/>
      <c r="R7" s="32"/>
    </row>
    <row r="8" spans="1:66" s="1" customFormat="1" ht="14.45" customHeight="1">
      <c r="B8" s="31"/>
      <c r="D8" s="28" t="s">
        <v>18</v>
      </c>
      <c r="F8" s="26" t="s">
        <v>5</v>
      </c>
      <c r="M8" s="28" t="s">
        <v>19</v>
      </c>
      <c r="O8" s="26" t="s">
        <v>5</v>
      </c>
      <c r="R8" s="32"/>
    </row>
    <row r="9" spans="1:66" s="1" customFormat="1" ht="14.45" customHeight="1">
      <c r="B9" s="31"/>
      <c r="D9" s="28" t="s">
        <v>20</v>
      </c>
      <c r="F9" s="26" t="s">
        <v>21</v>
      </c>
      <c r="M9" s="28" t="s">
        <v>22</v>
      </c>
      <c r="O9" s="228" t="str">
        <f>'Rekapitulácia stavby'!AN8</f>
        <v>15. 5. 2018</v>
      </c>
      <c r="P9" s="228"/>
      <c r="R9" s="32"/>
    </row>
    <row r="10" spans="1:66" s="1" customFormat="1" ht="10.9" customHeight="1">
      <c r="B10" s="31"/>
      <c r="R10" s="32"/>
    </row>
    <row r="11" spans="1:66" s="1" customFormat="1" ht="14.45" customHeight="1">
      <c r="B11" s="31"/>
      <c r="D11" s="28" t="s">
        <v>24</v>
      </c>
      <c r="M11" s="28" t="s">
        <v>25</v>
      </c>
      <c r="O11" s="202" t="s">
        <v>5</v>
      </c>
      <c r="P11" s="202"/>
      <c r="R11" s="32"/>
    </row>
    <row r="12" spans="1:66" s="1" customFormat="1" ht="18" customHeight="1">
      <c r="B12" s="31"/>
      <c r="E12" s="26" t="s">
        <v>26</v>
      </c>
      <c r="M12" s="28" t="s">
        <v>27</v>
      </c>
      <c r="O12" s="202" t="s">
        <v>5</v>
      </c>
      <c r="P12" s="202"/>
      <c r="R12" s="32"/>
    </row>
    <row r="13" spans="1:66" s="1" customFormat="1" ht="6.95" customHeight="1">
      <c r="B13" s="31"/>
      <c r="R13" s="32"/>
    </row>
    <row r="14" spans="1:66" s="1" customFormat="1" ht="14.45" customHeight="1">
      <c r="B14" s="31"/>
      <c r="D14" s="28" t="s">
        <v>28</v>
      </c>
      <c r="M14" s="28" t="s">
        <v>25</v>
      </c>
      <c r="O14" s="202" t="s">
        <v>5</v>
      </c>
      <c r="P14" s="202"/>
      <c r="R14" s="32"/>
    </row>
    <row r="15" spans="1:66" s="1" customFormat="1" ht="18" customHeight="1">
      <c r="B15" s="31"/>
      <c r="E15" s="26" t="s">
        <v>29</v>
      </c>
      <c r="M15" s="28" t="s">
        <v>27</v>
      </c>
      <c r="O15" s="202" t="s">
        <v>5</v>
      </c>
      <c r="P15" s="202"/>
      <c r="R15" s="32"/>
    </row>
    <row r="16" spans="1:66" s="1" customFormat="1" ht="6.95" customHeight="1">
      <c r="B16" s="31"/>
      <c r="R16" s="32"/>
    </row>
    <row r="17" spans="2:18" s="1" customFormat="1" ht="14.45" customHeight="1">
      <c r="B17" s="31"/>
      <c r="D17" s="28" t="s">
        <v>30</v>
      </c>
      <c r="M17" s="28" t="s">
        <v>25</v>
      </c>
      <c r="O17" s="202" t="s">
        <v>5</v>
      </c>
      <c r="P17" s="202"/>
      <c r="R17" s="32"/>
    </row>
    <row r="18" spans="2:18" s="1" customFormat="1" ht="18" customHeight="1">
      <c r="B18" s="31"/>
      <c r="E18" s="26" t="s">
        <v>31</v>
      </c>
      <c r="M18" s="28" t="s">
        <v>27</v>
      </c>
      <c r="O18" s="202" t="s">
        <v>5</v>
      </c>
      <c r="P18" s="202"/>
      <c r="R18" s="32"/>
    </row>
    <row r="19" spans="2:18" s="1" customFormat="1" ht="6.95" customHeight="1">
      <c r="B19" s="31"/>
      <c r="R19" s="32"/>
    </row>
    <row r="20" spans="2:18" s="1" customFormat="1" ht="14.45" customHeight="1">
      <c r="B20" s="31"/>
      <c r="D20" s="28" t="s">
        <v>33</v>
      </c>
      <c r="M20" s="28" t="s">
        <v>25</v>
      </c>
      <c r="O20" s="202" t="str">
        <f>IF('Rekapitulácia stavby'!AN19="","",'Rekapitulácia stavby'!AN19)</f>
        <v/>
      </c>
      <c r="P20" s="202"/>
      <c r="R20" s="32"/>
    </row>
    <row r="21" spans="2:18" s="1" customFormat="1" ht="18" customHeight="1">
      <c r="B21" s="31"/>
      <c r="E21" s="26" t="str">
        <f>IF('Rekapitulácia stavby'!E20="","",'Rekapitulácia stavby'!E20)</f>
        <v xml:space="preserve"> </v>
      </c>
      <c r="M21" s="28" t="s">
        <v>27</v>
      </c>
      <c r="O21" s="202" t="str">
        <f>IF('Rekapitulácia stavby'!AN20="","",'Rekapitulácia stavby'!AN20)</f>
        <v/>
      </c>
      <c r="P21" s="202"/>
      <c r="R21" s="32"/>
    </row>
    <row r="22" spans="2:18" s="1" customFormat="1" ht="6.95" customHeight="1">
      <c r="B22" s="31"/>
      <c r="R22" s="32"/>
    </row>
    <row r="23" spans="2:18" s="1" customFormat="1" ht="14.45" customHeight="1">
      <c r="B23" s="31"/>
      <c r="D23" s="28" t="s">
        <v>35</v>
      </c>
      <c r="R23" s="32"/>
    </row>
    <row r="24" spans="2:18" s="1" customFormat="1" ht="16.5" customHeight="1">
      <c r="B24" s="31"/>
      <c r="E24" s="204" t="s">
        <v>5</v>
      </c>
      <c r="F24" s="204"/>
      <c r="G24" s="204"/>
      <c r="H24" s="204"/>
      <c r="I24" s="204"/>
      <c r="J24" s="204"/>
      <c r="K24" s="204"/>
      <c r="L24" s="204"/>
      <c r="R24" s="32"/>
    </row>
    <row r="25" spans="2:18" s="1" customFormat="1" ht="6.95" customHeight="1">
      <c r="B25" s="31"/>
      <c r="R25" s="32"/>
    </row>
    <row r="26" spans="2:18" s="1" customFormat="1" ht="6.95" customHeight="1">
      <c r="B26" s="3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R26" s="32"/>
    </row>
    <row r="27" spans="2:18" s="1" customFormat="1" ht="14.45" customHeight="1">
      <c r="B27" s="31"/>
      <c r="D27" s="95" t="s">
        <v>218</v>
      </c>
      <c r="M27" s="205">
        <f>N88</f>
        <v>0</v>
      </c>
      <c r="N27" s="205"/>
      <c r="O27" s="205"/>
      <c r="P27" s="205"/>
      <c r="R27" s="32"/>
    </row>
    <row r="28" spans="2:18" s="1" customFormat="1" ht="14.45" customHeight="1">
      <c r="B28" s="31"/>
      <c r="D28" s="30" t="s">
        <v>219</v>
      </c>
      <c r="M28" s="205">
        <f>N98</f>
        <v>0</v>
      </c>
      <c r="N28" s="205"/>
      <c r="O28" s="205"/>
      <c r="P28" s="205"/>
      <c r="R28" s="32"/>
    </row>
    <row r="29" spans="2:18" s="1" customFormat="1" ht="6.95" customHeight="1">
      <c r="B29" s="31"/>
      <c r="R29" s="32"/>
    </row>
    <row r="30" spans="2:18" s="1" customFormat="1" ht="25.35" customHeight="1">
      <c r="B30" s="31"/>
      <c r="D30" s="103" t="s">
        <v>38</v>
      </c>
      <c r="M30" s="237">
        <f>ROUND(M27+M28,2)</f>
        <v>0</v>
      </c>
      <c r="N30" s="225"/>
      <c r="O30" s="225"/>
      <c r="P30" s="225"/>
      <c r="R30" s="32"/>
    </row>
    <row r="31" spans="2:18" s="1" customFormat="1" ht="6.95" customHeight="1">
      <c r="B31" s="31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R31" s="32"/>
    </row>
    <row r="32" spans="2:18" s="1" customFormat="1" ht="14.45" customHeight="1">
      <c r="B32" s="31"/>
      <c r="D32" s="36" t="s">
        <v>39</v>
      </c>
      <c r="E32" s="36" t="s">
        <v>40</v>
      </c>
      <c r="F32" s="37">
        <v>0.2</v>
      </c>
      <c r="G32" s="104" t="s">
        <v>41</v>
      </c>
      <c r="H32" s="234">
        <f>ROUND((SUM(BE98:BE99)+SUM(BE117:BE459)), 2)</f>
        <v>0</v>
      </c>
      <c r="I32" s="225"/>
      <c r="J32" s="225"/>
      <c r="M32" s="234">
        <f>ROUND(ROUND((SUM(BE98:BE99)+SUM(BE117:BE459)), 2)*F32, 2)</f>
        <v>0</v>
      </c>
      <c r="N32" s="225"/>
      <c r="O32" s="225"/>
      <c r="P32" s="225"/>
      <c r="R32" s="32"/>
    </row>
    <row r="33" spans="2:18" s="1" customFormat="1" ht="14.45" customHeight="1">
      <c r="B33" s="31"/>
      <c r="E33" s="36" t="s">
        <v>42</v>
      </c>
      <c r="F33" s="37">
        <v>0.2</v>
      </c>
      <c r="G33" s="104" t="s">
        <v>41</v>
      </c>
      <c r="H33" s="234">
        <f>ROUND((SUM(BF98:BF99)+SUM(BF117:BF459)), 2)</f>
        <v>0</v>
      </c>
      <c r="I33" s="225"/>
      <c r="J33" s="225"/>
      <c r="M33" s="234">
        <f>ROUND(ROUND((SUM(BF98:BF99)+SUM(BF117:BF459)), 2)*F33, 2)</f>
        <v>0</v>
      </c>
      <c r="N33" s="225"/>
      <c r="O33" s="225"/>
      <c r="P33" s="225"/>
      <c r="R33" s="32"/>
    </row>
    <row r="34" spans="2:18" s="1" customFormat="1" ht="14.45" hidden="1" customHeight="1">
      <c r="B34" s="31"/>
      <c r="E34" s="36" t="s">
        <v>43</v>
      </c>
      <c r="F34" s="37">
        <v>0.2</v>
      </c>
      <c r="G34" s="104" t="s">
        <v>41</v>
      </c>
      <c r="H34" s="234">
        <f>ROUND((SUM(BG98:BG99)+SUM(BG117:BG459)), 2)</f>
        <v>0</v>
      </c>
      <c r="I34" s="225"/>
      <c r="J34" s="225"/>
      <c r="M34" s="234">
        <v>0</v>
      </c>
      <c r="N34" s="225"/>
      <c r="O34" s="225"/>
      <c r="P34" s="225"/>
      <c r="R34" s="32"/>
    </row>
    <row r="35" spans="2:18" s="1" customFormat="1" ht="14.45" hidden="1" customHeight="1">
      <c r="B35" s="31"/>
      <c r="E35" s="36" t="s">
        <v>44</v>
      </c>
      <c r="F35" s="37">
        <v>0.2</v>
      </c>
      <c r="G35" s="104" t="s">
        <v>41</v>
      </c>
      <c r="H35" s="234">
        <f>ROUND((SUM(BH98:BH99)+SUM(BH117:BH459)), 2)</f>
        <v>0</v>
      </c>
      <c r="I35" s="225"/>
      <c r="J35" s="225"/>
      <c r="M35" s="234">
        <v>0</v>
      </c>
      <c r="N35" s="225"/>
      <c r="O35" s="225"/>
      <c r="P35" s="225"/>
      <c r="R35" s="32"/>
    </row>
    <row r="36" spans="2:18" s="1" customFormat="1" ht="14.45" hidden="1" customHeight="1">
      <c r="B36" s="31"/>
      <c r="E36" s="36" t="s">
        <v>45</v>
      </c>
      <c r="F36" s="37">
        <v>0</v>
      </c>
      <c r="G36" s="104" t="s">
        <v>41</v>
      </c>
      <c r="H36" s="234">
        <f>ROUND((SUM(BI98:BI99)+SUM(BI117:BI459)), 2)</f>
        <v>0</v>
      </c>
      <c r="I36" s="225"/>
      <c r="J36" s="225"/>
      <c r="M36" s="234">
        <v>0</v>
      </c>
      <c r="N36" s="225"/>
      <c r="O36" s="225"/>
      <c r="P36" s="225"/>
      <c r="R36" s="32"/>
    </row>
    <row r="37" spans="2:18" s="1" customFormat="1" ht="6.95" customHeight="1">
      <c r="B37" s="31"/>
      <c r="R37" s="32"/>
    </row>
    <row r="38" spans="2:18" s="1" customFormat="1" ht="25.35" customHeight="1">
      <c r="B38" s="31"/>
      <c r="C38" s="102"/>
      <c r="D38" s="105" t="s">
        <v>46</v>
      </c>
      <c r="E38" s="67"/>
      <c r="F38" s="67"/>
      <c r="G38" s="106" t="s">
        <v>47</v>
      </c>
      <c r="H38" s="107" t="s">
        <v>48</v>
      </c>
      <c r="I38" s="67"/>
      <c r="J38" s="67"/>
      <c r="K38" s="67"/>
      <c r="L38" s="235">
        <f>SUM(M30:M36)</f>
        <v>0</v>
      </c>
      <c r="M38" s="235"/>
      <c r="N38" s="235"/>
      <c r="O38" s="235"/>
      <c r="P38" s="236"/>
      <c r="Q38" s="102"/>
      <c r="R38" s="32"/>
    </row>
    <row r="39" spans="2:18" s="1" customFormat="1" ht="14.45" customHeight="1">
      <c r="B39" s="31"/>
      <c r="R39" s="32"/>
    </row>
    <row r="40" spans="2:18" s="1" customFormat="1" ht="14.45" customHeight="1">
      <c r="B40" s="31"/>
      <c r="R40" s="32"/>
    </row>
    <row r="41" spans="2:18">
      <c r="B41" s="23"/>
      <c r="R41" s="24"/>
    </row>
    <row r="42" spans="2:18">
      <c r="B42" s="23"/>
      <c r="R42" s="24"/>
    </row>
    <row r="43" spans="2:18">
      <c r="B43" s="23"/>
      <c r="R43" s="24"/>
    </row>
    <row r="44" spans="2:18">
      <c r="B44" s="23"/>
      <c r="R44" s="24"/>
    </row>
    <row r="45" spans="2:18">
      <c r="B45" s="23"/>
      <c r="R45" s="24"/>
    </row>
    <row r="46" spans="2:18">
      <c r="B46" s="23"/>
      <c r="R46" s="24"/>
    </row>
    <row r="47" spans="2:18">
      <c r="B47" s="23"/>
      <c r="R47" s="24"/>
    </row>
    <row r="48" spans="2:18">
      <c r="B48" s="23"/>
      <c r="R48" s="24"/>
    </row>
    <row r="49" spans="2:18">
      <c r="B49" s="23"/>
      <c r="R49" s="24"/>
    </row>
    <row r="50" spans="2:18" s="1" customFormat="1" ht="15">
      <c r="B50" s="31"/>
      <c r="D50" s="44" t="s">
        <v>49</v>
      </c>
      <c r="E50" s="45"/>
      <c r="F50" s="45"/>
      <c r="G50" s="45"/>
      <c r="H50" s="46"/>
      <c r="J50" s="44" t="s">
        <v>50</v>
      </c>
      <c r="K50" s="45"/>
      <c r="L50" s="45"/>
      <c r="M50" s="45"/>
      <c r="N50" s="45"/>
      <c r="O50" s="45"/>
      <c r="P50" s="46"/>
      <c r="R50" s="32"/>
    </row>
    <row r="51" spans="2:18">
      <c r="B51" s="23"/>
      <c r="D51" s="47"/>
      <c r="H51" s="48"/>
      <c r="J51" s="47"/>
      <c r="P51" s="48"/>
      <c r="R51" s="24"/>
    </row>
    <row r="52" spans="2:18">
      <c r="B52" s="23"/>
      <c r="D52" s="47"/>
      <c r="H52" s="48"/>
      <c r="J52" s="47"/>
      <c r="P52" s="48"/>
      <c r="R52" s="24"/>
    </row>
    <row r="53" spans="2:18">
      <c r="B53" s="23"/>
      <c r="D53" s="47"/>
      <c r="H53" s="48"/>
      <c r="J53" s="47"/>
      <c r="P53" s="48"/>
      <c r="R53" s="24"/>
    </row>
    <row r="54" spans="2:18">
      <c r="B54" s="23"/>
      <c r="D54" s="47"/>
      <c r="H54" s="48"/>
      <c r="J54" s="47"/>
      <c r="P54" s="48"/>
      <c r="R54" s="24"/>
    </row>
    <row r="55" spans="2:18">
      <c r="B55" s="23"/>
      <c r="D55" s="47"/>
      <c r="H55" s="48"/>
      <c r="J55" s="47"/>
      <c r="P55" s="48"/>
      <c r="R55" s="24"/>
    </row>
    <row r="56" spans="2:18">
      <c r="B56" s="23"/>
      <c r="D56" s="47"/>
      <c r="H56" s="48"/>
      <c r="J56" s="47"/>
      <c r="P56" s="48"/>
      <c r="R56" s="24"/>
    </row>
    <row r="57" spans="2:18">
      <c r="B57" s="23"/>
      <c r="D57" s="47"/>
      <c r="H57" s="48"/>
      <c r="J57" s="47"/>
      <c r="P57" s="48"/>
      <c r="R57" s="24"/>
    </row>
    <row r="58" spans="2:18">
      <c r="B58" s="23"/>
      <c r="D58" s="47"/>
      <c r="H58" s="48"/>
      <c r="J58" s="47"/>
      <c r="P58" s="48"/>
      <c r="R58" s="24"/>
    </row>
    <row r="59" spans="2:18" s="1" customFormat="1" ht="15">
      <c r="B59" s="31"/>
      <c r="D59" s="49" t="s">
        <v>51</v>
      </c>
      <c r="E59" s="50"/>
      <c r="F59" s="50"/>
      <c r="G59" s="51" t="s">
        <v>52</v>
      </c>
      <c r="H59" s="52"/>
      <c r="J59" s="49" t="s">
        <v>51</v>
      </c>
      <c r="K59" s="50"/>
      <c r="L59" s="50"/>
      <c r="M59" s="50"/>
      <c r="N59" s="51" t="s">
        <v>52</v>
      </c>
      <c r="O59" s="50"/>
      <c r="P59" s="52"/>
      <c r="R59" s="32"/>
    </row>
    <row r="60" spans="2:18">
      <c r="B60" s="23"/>
      <c r="R60" s="24"/>
    </row>
    <row r="61" spans="2:18" s="1" customFormat="1" ht="15">
      <c r="B61" s="31"/>
      <c r="D61" s="44" t="s">
        <v>53</v>
      </c>
      <c r="E61" s="45"/>
      <c r="F61" s="45"/>
      <c r="G61" s="45"/>
      <c r="H61" s="46"/>
      <c r="J61" s="44" t="s">
        <v>54</v>
      </c>
      <c r="K61" s="45"/>
      <c r="L61" s="45"/>
      <c r="M61" s="45"/>
      <c r="N61" s="45"/>
      <c r="O61" s="45"/>
      <c r="P61" s="46"/>
      <c r="R61" s="32"/>
    </row>
    <row r="62" spans="2:18">
      <c r="B62" s="23"/>
      <c r="D62" s="47"/>
      <c r="H62" s="48"/>
      <c r="J62" s="47"/>
      <c r="P62" s="48"/>
      <c r="R62" s="24"/>
    </row>
    <row r="63" spans="2:18">
      <c r="B63" s="23"/>
      <c r="D63" s="47"/>
      <c r="H63" s="48"/>
      <c r="J63" s="47"/>
      <c r="P63" s="48"/>
      <c r="R63" s="24"/>
    </row>
    <row r="64" spans="2:18">
      <c r="B64" s="23"/>
      <c r="D64" s="47"/>
      <c r="H64" s="48"/>
      <c r="J64" s="47"/>
      <c r="P64" s="48"/>
      <c r="R64" s="24"/>
    </row>
    <row r="65" spans="2:18">
      <c r="B65" s="23"/>
      <c r="D65" s="47"/>
      <c r="H65" s="48"/>
      <c r="J65" s="47"/>
      <c r="P65" s="48"/>
      <c r="R65" s="24"/>
    </row>
    <row r="66" spans="2:18">
      <c r="B66" s="23"/>
      <c r="D66" s="47"/>
      <c r="H66" s="48"/>
      <c r="J66" s="47"/>
      <c r="P66" s="48"/>
      <c r="R66" s="24"/>
    </row>
    <row r="67" spans="2:18">
      <c r="B67" s="23"/>
      <c r="D67" s="47"/>
      <c r="H67" s="48"/>
      <c r="J67" s="47"/>
      <c r="P67" s="48"/>
      <c r="R67" s="24"/>
    </row>
    <row r="68" spans="2:18">
      <c r="B68" s="23"/>
      <c r="D68" s="47"/>
      <c r="H68" s="48"/>
      <c r="J68" s="47"/>
      <c r="P68" s="48"/>
      <c r="R68" s="24"/>
    </row>
    <row r="69" spans="2:18">
      <c r="B69" s="23"/>
      <c r="D69" s="47"/>
      <c r="H69" s="48"/>
      <c r="J69" s="47"/>
      <c r="P69" s="48"/>
      <c r="R69" s="24"/>
    </row>
    <row r="70" spans="2:18" s="1" customFormat="1" ht="15">
      <c r="B70" s="31"/>
      <c r="D70" s="49" t="s">
        <v>51</v>
      </c>
      <c r="E70" s="50"/>
      <c r="F70" s="50"/>
      <c r="G70" s="51" t="s">
        <v>52</v>
      </c>
      <c r="H70" s="52"/>
      <c r="J70" s="49" t="s">
        <v>51</v>
      </c>
      <c r="K70" s="50"/>
      <c r="L70" s="50"/>
      <c r="M70" s="50"/>
      <c r="N70" s="51" t="s">
        <v>52</v>
      </c>
      <c r="O70" s="50"/>
      <c r="P70" s="52"/>
      <c r="R70" s="32"/>
    </row>
    <row r="71" spans="2:18" s="1" customFormat="1" ht="14.4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  <row r="75" spans="2:18" s="1" customFormat="1" ht="6.9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/>
    </row>
    <row r="76" spans="2:18" s="1" customFormat="1" ht="36.950000000000003" customHeight="1">
      <c r="B76" s="31"/>
      <c r="C76" s="191" t="s">
        <v>220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2"/>
    </row>
    <row r="77" spans="2:18" s="1" customFormat="1" ht="6.95" customHeight="1">
      <c r="B77" s="31"/>
      <c r="R77" s="32"/>
    </row>
    <row r="78" spans="2:18" s="1" customFormat="1" ht="30" customHeight="1">
      <c r="B78" s="31"/>
      <c r="C78" s="28" t="s">
        <v>16</v>
      </c>
      <c r="F78" s="226" t="str">
        <f>F6</f>
        <v>Modernizácia pracovísk akútnej zdravotnej starostlivosti Gynekologicko - pôrodníckeho oddelenia v Nemocnici Krompachy</v>
      </c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R78" s="32"/>
    </row>
    <row r="79" spans="2:18" s="1" customFormat="1" ht="36.950000000000003" customHeight="1">
      <c r="B79" s="31"/>
      <c r="C79" s="62" t="s">
        <v>216</v>
      </c>
      <c r="F79" s="193" t="str">
        <f>F7</f>
        <v>06 - SO 01 Vzduchotechnika</v>
      </c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R79" s="32"/>
    </row>
    <row r="80" spans="2:18" s="1" customFormat="1" ht="6.95" customHeight="1">
      <c r="B80" s="31"/>
      <c r="R80" s="32"/>
    </row>
    <row r="81" spans="2:47" s="1" customFormat="1" ht="18" customHeight="1">
      <c r="B81" s="31"/>
      <c r="C81" s="28" t="s">
        <v>20</v>
      </c>
      <c r="F81" s="26" t="str">
        <f>F9</f>
        <v>Nemocnica Krompachy</v>
      </c>
      <c r="K81" s="28" t="s">
        <v>22</v>
      </c>
      <c r="M81" s="228" t="str">
        <f>IF(O9="","",O9)</f>
        <v>15. 5. 2018</v>
      </c>
      <c r="N81" s="228"/>
      <c r="O81" s="228"/>
      <c r="P81" s="228"/>
      <c r="R81" s="32"/>
    </row>
    <row r="82" spans="2:47" s="1" customFormat="1" ht="6.95" customHeight="1">
      <c r="B82" s="31"/>
      <c r="R82" s="32"/>
    </row>
    <row r="83" spans="2:47" s="1" customFormat="1" ht="15">
      <c r="B83" s="31"/>
      <c r="C83" s="28" t="s">
        <v>24</v>
      </c>
      <c r="F83" s="26" t="str">
        <f>E12</f>
        <v xml:space="preserve">Nemocnica Krompachy spol., s.r.o., </v>
      </c>
      <c r="K83" s="28" t="s">
        <v>30</v>
      </c>
      <c r="M83" s="202" t="str">
        <f>E18</f>
        <v>ODYSEA-PROJEKT s.r.o. Košice , Ing Komjáthy L.</v>
      </c>
      <c r="N83" s="202"/>
      <c r="O83" s="202"/>
      <c r="P83" s="202"/>
      <c r="Q83" s="202"/>
      <c r="R83" s="32"/>
    </row>
    <row r="84" spans="2:47" s="1" customFormat="1" ht="14.45" customHeight="1">
      <c r="B84" s="31"/>
      <c r="C84" s="28" t="s">
        <v>28</v>
      </c>
      <c r="F84" s="26" t="str">
        <f>IF(E15="","",E15)</f>
        <v>Výber</v>
      </c>
      <c r="K84" s="28" t="s">
        <v>33</v>
      </c>
      <c r="M84" s="202" t="str">
        <f>E21</f>
        <v xml:space="preserve"> </v>
      </c>
      <c r="N84" s="202"/>
      <c r="O84" s="202"/>
      <c r="P84" s="202"/>
      <c r="Q84" s="202"/>
      <c r="R84" s="32"/>
    </row>
    <row r="85" spans="2:47" s="1" customFormat="1" ht="10.35" customHeight="1">
      <c r="B85" s="31"/>
      <c r="R85" s="32"/>
    </row>
    <row r="86" spans="2:47" s="1" customFormat="1" ht="29.25" customHeight="1">
      <c r="B86" s="31"/>
      <c r="C86" s="232" t="s">
        <v>221</v>
      </c>
      <c r="D86" s="233"/>
      <c r="E86" s="233"/>
      <c r="F86" s="233"/>
      <c r="G86" s="233"/>
      <c r="H86" s="102"/>
      <c r="I86" s="102"/>
      <c r="J86" s="102"/>
      <c r="K86" s="102"/>
      <c r="L86" s="102"/>
      <c r="M86" s="102"/>
      <c r="N86" s="232" t="s">
        <v>222</v>
      </c>
      <c r="O86" s="233"/>
      <c r="P86" s="233"/>
      <c r="Q86" s="233"/>
      <c r="R86" s="32"/>
    </row>
    <row r="87" spans="2:47" s="1" customFormat="1" ht="10.35" customHeight="1">
      <c r="B87" s="31"/>
      <c r="R87" s="32"/>
    </row>
    <row r="88" spans="2:47" s="1" customFormat="1" ht="29.25" customHeight="1">
      <c r="B88" s="31"/>
      <c r="C88" s="108" t="s">
        <v>223</v>
      </c>
      <c r="N88" s="168">
        <f>N117</f>
        <v>0</v>
      </c>
      <c r="O88" s="223"/>
      <c r="P88" s="223"/>
      <c r="Q88" s="223"/>
      <c r="R88" s="32"/>
      <c r="AU88" s="19" t="s">
        <v>224</v>
      </c>
    </row>
    <row r="89" spans="2:47" s="7" customFormat="1" ht="24.95" customHeight="1">
      <c r="B89" s="109"/>
      <c r="D89" s="110" t="s">
        <v>2372</v>
      </c>
      <c r="N89" s="218">
        <f>N118</f>
        <v>0</v>
      </c>
      <c r="O89" s="231"/>
      <c r="P89" s="231"/>
      <c r="Q89" s="231"/>
      <c r="R89" s="111"/>
    </row>
    <row r="90" spans="2:47" s="7" customFormat="1" ht="24.95" customHeight="1">
      <c r="B90" s="109"/>
      <c r="D90" s="110" t="s">
        <v>2373</v>
      </c>
      <c r="N90" s="218">
        <f>N203</f>
        <v>0</v>
      </c>
      <c r="O90" s="231"/>
      <c r="P90" s="231"/>
      <c r="Q90" s="231"/>
      <c r="R90" s="111"/>
    </row>
    <row r="91" spans="2:47" s="7" customFormat="1" ht="24.95" customHeight="1">
      <c r="B91" s="109"/>
      <c r="D91" s="110" t="s">
        <v>2374</v>
      </c>
      <c r="N91" s="218">
        <f>N288</f>
        <v>0</v>
      </c>
      <c r="O91" s="231"/>
      <c r="P91" s="231"/>
      <c r="Q91" s="231"/>
      <c r="R91" s="111"/>
    </row>
    <row r="92" spans="2:47" s="7" customFormat="1" ht="24.95" customHeight="1">
      <c r="B92" s="109"/>
      <c r="D92" s="110" t="s">
        <v>2375</v>
      </c>
      <c r="N92" s="218">
        <f>N358</f>
        <v>0</v>
      </c>
      <c r="O92" s="231"/>
      <c r="P92" s="231"/>
      <c r="Q92" s="231"/>
      <c r="R92" s="111"/>
    </row>
    <row r="93" spans="2:47" s="7" customFormat="1" ht="24.95" customHeight="1">
      <c r="B93" s="109"/>
      <c r="D93" s="110" t="s">
        <v>2376</v>
      </c>
      <c r="N93" s="218">
        <f>N374</f>
        <v>0</v>
      </c>
      <c r="O93" s="231"/>
      <c r="P93" s="231"/>
      <c r="Q93" s="231"/>
      <c r="R93" s="111"/>
    </row>
    <row r="94" spans="2:47" s="7" customFormat="1" ht="24.95" customHeight="1">
      <c r="B94" s="109"/>
      <c r="D94" s="110" t="s">
        <v>2377</v>
      </c>
      <c r="N94" s="218">
        <f>N391</f>
        <v>0</v>
      </c>
      <c r="O94" s="231"/>
      <c r="P94" s="231"/>
      <c r="Q94" s="231"/>
      <c r="R94" s="111"/>
    </row>
    <row r="95" spans="2:47" s="7" customFormat="1" ht="24.95" customHeight="1">
      <c r="B95" s="109"/>
      <c r="D95" s="110" t="s">
        <v>2378</v>
      </c>
      <c r="N95" s="218">
        <f>N445</f>
        <v>0</v>
      </c>
      <c r="O95" s="231"/>
      <c r="P95" s="231"/>
      <c r="Q95" s="231"/>
      <c r="R95" s="111"/>
    </row>
    <row r="96" spans="2:47" s="7" customFormat="1" ht="24.95" customHeight="1">
      <c r="B96" s="109"/>
      <c r="D96" s="110" t="s">
        <v>1797</v>
      </c>
      <c r="N96" s="218">
        <f>N454</f>
        <v>0</v>
      </c>
      <c r="O96" s="231"/>
      <c r="P96" s="231"/>
      <c r="Q96" s="231"/>
      <c r="R96" s="111"/>
    </row>
    <row r="97" spans="2:21" s="1" customFormat="1" ht="21.75" customHeight="1">
      <c r="B97" s="31"/>
      <c r="R97" s="32"/>
    </row>
    <row r="98" spans="2:21" s="1" customFormat="1" ht="29.25" customHeight="1">
      <c r="B98" s="31"/>
      <c r="C98" s="108" t="s">
        <v>252</v>
      </c>
      <c r="N98" s="223">
        <v>0</v>
      </c>
      <c r="O98" s="224"/>
      <c r="P98" s="224"/>
      <c r="Q98" s="224"/>
      <c r="R98" s="32"/>
      <c r="T98" s="115"/>
      <c r="U98" s="116" t="s">
        <v>39</v>
      </c>
    </row>
    <row r="99" spans="2:21" s="1" customFormat="1" ht="18" customHeight="1">
      <c r="B99" s="31"/>
      <c r="R99" s="32"/>
    </row>
    <row r="100" spans="2:21" s="1" customFormat="1" ht="29.25" customHeight="1">
      <c r="B100" s="31"/>
      <c r="C100" s="101" t="s">
        <v>209</v>
      </c>
      <c r="D100" s="102"/>
      <c r="E100" s="102"/>
      <c r="F100" s="102"/>
      <c r="G100" s="102"/>
      <c r="H100" s="102"/>
      <c r="I100" s="102"/>
      <c r="J100" s="102"/>
      <c r="K100" s="102"/>
      <c r="L100" s="169">
        <f>ROUND(SUM(N88+N98),2)</f>
        <v>0</v>
      </c>
      <c r="M100" s="169"/>
      <c r="N100" s="169"/>
      <c r="O100" s="169"/>
      <c r="P100" s="169"/>
      <c r="Q100" s="169"/>
      <c r="R100" s="32"/>
    </row>
    <row r="101" spans="2:21" s="1" customFormat="1" ht="6.95" customHeight="1"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5"/>
    </row>
    <row r="105" spans="2:21" s="1" customFormat="1" ht="6.95" customHeight="1"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8"/>
    </row>
    <row r="106" spans="2:21" s="1" customFormat="1" ht="36.950000000000003" customHeight="1">
      <c r="B106" s="31"/>
      <c r="C106" s="191" t="s">
        <v>253</v>
      </c>
      <c r="D106" s="225"/>
      <c r="E106" s="225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32"/>
    </row>
    <row r="107" spans="2:21" s="1" customFormat="1" ht="6.95" customHeight="1">
      <c r="B107" s="31"/>
      <c r="R107" s="32"/>
    </row>
    <row r="108" spans="2:21" s="1" customFormat="1" ht="30" customHeight="1">
      <c r="B108" s="31"/>
      <c r="C108" s="28" t="s">
        <v>16</v>
      </c>
      <c r="F108" s="226" t="str">
        <f>F6</f>
        <v>Modernizácia pracovísk akútnej zdravotnej starostlivosti Gynekologicko - pôrodníckeho oddelenia v Nemocnici Krompachy</v>
      </c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R108" s="32"/>
    </row>
    <row r="109" spans="2:21" s="1" customFormat="1" ht="36.950000000000003" customHeight="1">
      <c r="B109" s="31"/>
      <c r="C109" s="62" t="s">
        <v>216</v>
      </c>
      <c r="F109" s="193" t="str">
        <f>F7</f>
        <v>06 - SO 01 Vzduchotechnika</v>
      </c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R109" s="32"/>
    </row>
    <row r="110" spans="2:21" s="1" customFormat="1" ht="6.95" customHeight="1">
      <c r="B110" s="31"/>
      <c r="R110" s="32"/>
    </row>
    <row r="111" spans="2:21" s="1" customFormat="1" ht="18" customHeight="1">
      <c r="B111" s="31"/>
      <c r="C111" s="28" t="s">
        <v>20</v>
      </c>
      <c r="F111" s="26" t="str">
        <f>F9</f>
        <v>Nemocnica Krompachy</v>
      </c>
      <c r="K111" s="28" t="s">
        <v>22</v>
      </c>
      <c r="M111" s="228" t="str">
        <f>IF(O9="","",O9)</f>
        <v>15. 5. 2018</v>
      </c>
      <c r="N111" s="228"/>
      <c r="O111" s="228"/>
      <c r="P111" s="228"/>
      <c r="R111" s="32"/>
    </row>
    <row r="112" spans="2:21" s="1" customFormat="1" ht="6.95" customHeight="1">
      <c r="B112" s="31"/>
      <c r="R112" s="32"/>
    </row>
    <row r="113" spans="2:65" s="1" customFormat="1" ht="15">
      <c r="B113" s="31"/>
      <c r="C113" s="28" t="s">
        <v>24</v>
      </c>
      <c r="F113" s="26" t="str">
        <f>E12</f>
        <v xml:space="preserve">Nemocnica Krompachy spol., s.r.o., </v>
      </c>
      <c r="K113" s="28" t="s">
        <v>30</v>
      </c>
      <c r="M113" s="202" t="str">
        <f>E18</f>
        <v>ODYSEA-PROJEKT s.r.o. Košice , Ing Komjáthy L.</v>
      </c>
      <c r="N113" s="202"/>
      <c r="O113" s="202"/>
      <c r="P113" s="202"/>
      <c r="Q113" s="202"/>
      <c r="R113" s="32"/>
    </row>
    <row r="114" spans="2:65" s="1" customFormat="1" ht="14.45" customHeight="1">
      <c r="B114" s="31"/>
      <c r="C114" s="28" t="s">
        <v>28</v>
      </c>
      <c r="F114" s="26" t="str">
        <f>IF(E15="","",E15)</f>
        <v>Výber</v>
      </c>
      <c r="K114" s="28" t="s">
        <v>33</v>
      </c>
      <c r="M114" s="202" t="str">
        <f>E21</f>
        <v xml:space="preserve"> </v>
      </c>
      <c r="N114" s="202"/>
      <c r="O114" s="202"/>
      <c r="P114" s="202"/>
      <c r="Q114" s="202"/>
      <c r="R114" s="32"/>
    </row>
    <row r="115" spans="2:65" s="1" customFormat="1" ht="10.35" customHeight="1">
      <c r="B115" s="31"/>
      <c r="R115" s="32"/>
    </row>
    <row r="116" spans="2:65" s="9" customFormat="1" ht="29.25" customHeight="1">
      <c r="B116" s="117"/>
      <c r="C116" s="118" t="s">
        <v>254</v>
      </c>
      <c r="D116" s="119" t="s">
        <v>255</v>
      </c>
      <c r="E116" s="119" t="s">
        <v>57</v>
      </c>
      <c r="F116" s="229" t="s">
        <v>256</v>
      </c>
      <c r="G116" s="229"/>
      <c r="H116" s="229"/>
      <c r="I116" s="229"/>
      <c r="J116" s="119" t="s">
        <v>257</v>
      </c>
      <c r="K116" s="119" t="s">
        <v>258</v>
      </c>
      <c r="L116" s="229" t="s">
        <v>259</v>
      </c>
      <c r="M116" s="229"/>
      <c r="N116" s="229" t="s">
        <v>222</v>
      </c>
      <c r="O116" s="229"/>
      <c r="P116" s="229"/>
      <c r="Q116" s="230"/>
      <c r="R116" s="120"/>
      <c r="T116" s="68" t="s">
        <v>260</v>
      </c>
      <c r="U116" s="69" t="s">
        <v>39</v>
      </c>
      <c r="V116" s="69" t="s">
        <v>261</v>
      </c>
      <c r="W116" s="69" t="s">
        <v>262</v>
      </c>
      <c r="X116" s="69" t="s">
        <v>263</v>
      </c>
      <c r="Y116" s="69" t="s">
        <v>264</v>
      </c>
      <c r="Z116" s="69" t="s">
        <v>265</v>
      </c>
      <c r="AA116" s="70" t="s">
        <v>266</v>
      </c>
    </row>
    <row r="117" spans="2:65" s="1" customFormat="1" ht="29.25" customHeight="1">
      <c r="B117" s="31"/>
      <c r="C117" s="72" t="s">
        <v>218</v>
      </c>
      <c r="N117" s="215">
        <f>BK117</f>
        <v>0</v>
      </c>
      <c r="O117" s="216"/>
      <c r="P117" s="216"/>
      <c r="Q117" s="216"/>
      <c r="R117" s="32"/>
      <c r="T117" s="71"/>
      <c r="U117" s="45"/>
      <c r="V117" s="45"/>
      <c r="W117" s="121">
        <f>W118+W203+W288+W358+W374+W391+W445+W454</f>
        <v>0</v>
      </c>
      <c r="X117" s="45"/>
      <c r="Y117" s="121">
        <f>Y118+Y203+Y288+Y358+Y374+Y391+Y445+Y454</f>
        <v>0</v>
      </c>
      <c r="Z117" s="45"/>
      <c r="AA117" s="122">
        <f>AA118+AA203+AA288+AA358+AA374+AA391+AA445+AA454</f>
        <v>0</v>
      </c>
      <c r="AT117" s="19" t="s">
        <v>74</v>
      </c>
      <c r="AU117" s="19" t="s">
        <v>224</v>
      </c>
      <c r="BK117" s="123">
        <f>BK118+BK203+BK288+BK358+BK374+BK391+BK445+BK454</f>
        <v>0</v>
      </c>
    </row>
    <row r="118" spans="2:65" s="10" customFormat="1" ht="37.35" customHeight="1">
      <c r="B118" s="124"/>
      <c r="D118" s="125" t="s">
        <v>2372</v>
      </c>
      <c r="E118" s="125"/>
      <c r="F118" s="125"/>
      <c r="G118" s="125"/>
      <c r="H118" s="125"/>
      <c r="I118" s="125"/>
      <c r="J118" s="125"/>
      <c r="K118" s="125"/>
      <c r="L118" s="125"/>
      <c r="M118" s="125"/>
      <c r="N118" s="243">
        <f>BK118</f>
        <v>0</v>
      </c>
      <c r="O118" s="244"/>
      <c r="P118" s="244"/>
      <c r="Q118" s="244"/>
      <c r="R118" s="126"/>
      <c r="T118" s="127"/>
      <c r="W118" s="128">
        <f>SUM(W119:W202)</f>
        <v>0</v>
      </c>
      <c r="Y118" s="128">
        <f>SUM(Y119:Y202)</f>
        <v>0</v>
      </c>
      <c r="AA118" s="129">
        <f>SUM(AA119:AA202)</f>
        <v>0</v>
      </c>
      <c r="AR118" s="130" t="s">
        <v>277</v>
      </c>
      <c r="AT118" s="131" t="s">
        <v>74</v>
      </c>
      <c r="AU118" s="131" t="s">
        <v>75</v>
      </c>
      <c r="AY118" s="130" t="s">
        <v>267</v>
      </c>
      <c r="BK118" s="132">
        <f>SUM(BK119:BK202)</f>
        <v>0</v>
      </c>
    </row>
    <row r="119" spans="2:65" s="1" customFormat="1" ht="409.5" customHeight="1">
      <c r="B119" s="134"/>
      <c r="C119" s="144" t="s">
        <v>83</v>
      </c>
      <c r="D119" s="144" t="s">
        <v>315</v>
      </c>
      <c r="E119" s="145" t="s">
        <v>2379</v>
      </c>
      <c r="F119" s="242" t="s">
        <v>4249</v>
      </c>
      <c r="G119" s="242"/>
      <c r="H119" s="242"/>
      <c r="I119" s="242"/>
      <c r="J119" s="146" t="s">
        <v>374</v>
      </c>
      <c r="K119" s="147">
        <v>1</v>
      </c>
      <c r="L119" s="222"/>
      <c r="M119" s="222"/>
      <c r="N119" s="222">
        <f t="shared" ref="N119:N150" si="0">ROUND(L119*K119,2)</f>
        <v>0</v>
      </c>
      <c r="O119" s="220"/>
      <c r="P119" s="220"/>
      <c r="Q119" s="220"/>
      <c r="R119" s="139"/>
      <c r="T119" s="140" t="s">
        <v>5</v>
      </c>
      <c r="U119" s="38" t="s">
        <v>42</v>
      </c>
      <c r="V119" s="141">
        <v>0</v>
      </c>
      <c r="W119" s="141">
        <f t="shared" ref="W119:W150" si="1">V119*K119</f>
        <v>0</v>
      </c>
      <c r="X119" s="141">
        <v>0</v>
      </c>
      <c r="Y119" s="141">
        <f t="shared" ref="Y119:Y150" si="2">X119*K119</f>
        <v>0</v>
      </c>
      <c r="Z119" s="141">
        <v>0</v>
      </c>
      <c r="AA119" s="142">
        <f t="shared" ref="AA119:AA150" si="3">Z119*K119</f>
        <v>0</v>
      </c>
      <c r="AR119" s="19" t="s">
        <v>1282</v>
      </c>
      <c r="AT119" s="19" t="s">
        <v>315</v>
      </c>
      <c r="AU119" s="19" t="s">
        <v>83</v>
      </c>
      <c r="AY119" s="19" t="s">
        <v>267</v>
      </c>
      <c r="BE119" s="143">
        <f t="shared" ref="BE119:BE150" si="4">IF(U119="základná",N119,0)</f>
        <v>0</v>
      </c>
      <c r="BF119" s="143">
        <f t="shared" ref="BF119:BF150" si="5">IF(U119="znížená",N119,0)</f>
        <v>0</v>
      </c>
      <c r="BG119" s="143">
        <f t="shared" ref="BG119:BG150" si="6">IF(U119="zákl. prenesená",N119,0)</f>
        <v>0</v>
      </c>
      <c r="BH119" s="143">
        <f t="shared" ref="BH119:BH150" si="7">IF(U119="zníž. prenesená",N119,0)</f>
        <v>0</v>
      </c>
      <c r="BI119" s="143">
        <f t="shared" ref="BI119:BI150" si="8">IF(U119="nulová",N119,0)</f>
        <v>0</v>
      </c>
      <c r="BJ119" s="19" t="s">
        <v>102</v>
      </c>
      <c r="BK119" s="143">
        <f t="shared" ref="BK119:BK150" si="9">ROUND(L119*K119,2)</f>
        <v>0</v>
      </c>
      <c r="BL119" s="19" t="s">
        <v>518</v>
      </c>
      <c r="BM119" s="19" t="s">
        <v>102</v>
      </c>
    </row>
    <row r="120" spans="2:65" s="1" customFormat="1" ht="25.5" customHeight="1">
      <c r="B120" s="134"/>
      <c r="C120" s="144" t="s">
        <v>102</v>
      </c>
      <c r="D120" s="144" t="s">
        <v>315</v>
      </c>
      <c r="E120" s="145" t="s">
        <v>2380</v>
      </c>
      <c r="F120" s="221" t="s">
        <v>2381</v>
      </c>
      <c r="G120" s="221"/>
      <c r="H120" s="221"/>
      <c r="I120" s="221"/>
      <c r="J120" s="146" t="s">
        <v>374</v>
      </c>
      <c r="K120" s="147">
        <v>1</v>
      </c>
      <c r="L120" s="222"/>
      <c r="M120" s="222"/>
      <c r="N120" s="222">
        <f t="shared" si="0"/>
        <v>0</v>
      </c>
      <c r="O120" s="220"/>
      <c r="P120" s="220"/>
      <c r="Q120" s="220"/>
      <c r="R120" s="139"/>
      <c r="T120" s="140" t="s">
        <v>5</v>
      </c>
      <c r="U120" s="38" t="s">
        <v>42</v>
      </c>
      <c r="V120" s="141">
        <v>0</v>
      </c>
      <c r="W120" s="141">
        <f t="shared" si="1"/>
        <v>0</v>
      </c>
      <c r="X120" s="141">
        <v>0</v>
      </c>
      <c r="Y120" s="141">
        <f t="shared" si="2"/>
        <v>0</v>
      </c>
      <c r="Z120" s="141">
        <v>0</v>
      </c>
      <c r="AA120" s="142">
        <f t="shared" si="3"/>
        <v>0</v>
      </c>
      <c r="AR120" s="19" t="s">
        <v>1282</v>
      </c>
      <c r="AT120" s="19" t="s">
        <v>315</v>
      </c>
      <c r="AU120" s="19" t="s">
        <v>83</v>
      </c>
      <c r="AY120" s="19" t="s">
        <v>267</v>
      </c>
      <c r="BE120" s="143">
        <f t="shared" si="4"/>
        <v>0</v>
      </c>
      <c r="BF120" s="143">
        <f t="shared" si="5"/>
        <v>0</v>
      </c>
      <c r="BG120" s="143">
        <f t="shared" si="6"/>
        <v>0</v>
      </c>
      <c r="BH120" s="143">
        <f t="shared" si="7"/>
        <v>0</v>
      </c>
      <c r="BI120" s="143">
        <f t="shared" si="8"/>
        <v>0</v>
      </c>
      <c r="BJ120" s="19" t="s">
        <v>102</v>
      </c>
      <c r="BK120" s="143">
        <f t="shared" si="9"/>
        <v>0</v>
      </c>
      <c r="BL120" s="19" t="s">
        <v>518</v>
      </c>
      <c r="BM120" s="19" t="s">
        <v>272</v>
      </c>
    </row>
    <row r="121" spans="2:65" s="1" customFormat="1" ht="16.5" customHeight="1">
      <c r="B121" s="134"/>
      <c r="C121" s="144" t="s">
        <v>277</v>
      </c>
      <c r="D121" s="144" t="s">
        <v>315</v>
      </c>
      <c r="E121" s="145" t="s">
        <v>2382</v>
      </c>
      <c r="F121" s="221" t="s">
        <v>2383</v>
      </c>
      <c r="G121" s="221"/>
      <c r="H121" s="221"/>
      <c r="I121" s="221"/>
      <c r="J121" s="146" t="s">
        <v>374</v>
      </c>
      <c r="K121" s="147">
        <v>1</v>
      </c>
      <c r="L121" s="222"/>
      <c r="M121" s="222"/>
      <c r="N121" s="222">
        <f t="shared" si="0"/>
        <v>0</v>
      </c>
      <c r="O121" s="220"/>
      <c r="P121" s="220"/>
      <c r="Q121" s="220"/>
      <c r="R121" s="139"/>
      <c r="T121" s="140" t="s">
        <v>5</v>
      </c>
      <c r="U121" s="38" t="s">
        <v>42</v>
      </c>
      <c r="V121" s="141">
        <v>0</v>
      </c>
      <c r="W121" s="141">
        <f t="shared" si="1"/>
        <v>0</v>
      </c>
      <c r="X121" s="141">
        <v>0</v>
      </c>
      <c r="Y121" s="141">
        <f t="shared" si="2"/>
        <v>0</v>
      </c>
      <c r="Z121" s="141">
        <v>0</v>
      </c>
      <c r="AA121" s="142">
        <f t="shared" si="3"/>
        <v>0</v>
      </c>
      <c r="AR121" s="19" t="s">
        <v>1282</v>
      </c>
      <c r="AT121" s="19" t="s">
        <v>315</v>
      </c>
      <c r="AU121" s="19" t="s">
        <v>83</v>
      </c>
      <c r="AY121" s="19" t="s">
        <v>267</v>
      </c>
      <c r="BE121" s="143">
        <f t="shared" si="4"/>
        <v>0</v>
      </c>
      <c r="BF121" s="143">
        <f t="shared" si="5"/>
        <v>0</v>
      </c>
      <c r="BG121" s="143">
        <f t="shared" si="6"/>
        <v>0</v>
      </c>
      <c r="BH121" s="143">
        <f t="shared" si="7"/>
        <v>0</v>
      </c>
      <c r="BI121" s="143">
        <f t="shared" si="8"/>
        <v>0</v>
      </c>
      <c r="BJ121" s="19" t="s">
        <v>102</v>
      </c>
      <c r="BK121" s="143">
        <f t="shared" si="9"/>
        <v>0</v>
      </c>
      <c r="BL121" s="19" t="s">
        <v>518</v>
      </c>
      <c r="BM121" s="19" t="s">
        <v>289</v>
      </c>
    </row>
    <row r="122" spans="2:65" s="1" customFormat="1" ht="16.5" customHeight="1">
      <c r="B122" s="134"/>
      <c r="C122" s="144" t="s">
        <v>272</v>
      </c>
      <c r="D122" s="144" t="s">
        <v>315</v>
      </c>
      <c r="E122" s="145" t="s">
        <v>2384</v>
      </c>
      <c r="F122" s="221" t="s">
        <v>2385</v>
      </c>
      <c r="G122" s="221"/>
      <c r="H122" s="221"/>
      <c r="I122" s="221"/>
      <c r="J122" s="146" t="s">
        <v>374</v>
      </c>
      <c r="K122" s="147">
        <v>1</v>
      </c>
      <c r="L122" s="222"/>
      <c r="M122" s="222"/>
      <c r="N122" s="222">
        <f t="shared" si="0"/>
        <v>0</v>
      </c>
      <c r="O122" s="220"/>
      <c r="P122" s="220"/>
      <c r="Q122" s="220"/>
      <c r="R122" s="139"/>
      <c r="T122" s="140" t="s">
        <v>5</v>
      </c>
      <c r="U122" s="38" t="s">
        <v>42</v>
      </c>
      <c r="V122" s="141">
        <v>0</v>
      </c>
      <c r="W122" s="141">
        <f t="shared" si="1"/>
        <v>0</v>
      </c>
      <c r="X122" s="141">
        <v>0</v>
      </c>
      <c r="Y122" s="141">
        <f t="shared" si="2"/>
        <v>0</v>
      </c>
      <c r="Z122" s="141">
        <v>0</v>
      </c>
      <c r="AA122" s="142">
        <f t="shared" si="3"/>
        <v>0</v>
      </c>
      <c r="AR122" s="19" t="s">
        <v>1282</v>
      </c>
      <c r="AT122" s="19" t="s">
        <v>315</v>
      </c>
      <c r="AU122" s="19" t="s">
        <v>83</v>
      </c>
      <c r="AY122" s="19" t="s">
        <v>267</v>
      </c>
      <c r="BE122" s="143">
        <f t="shared" si="4"/>
        <v>0</v>
      </c>
      <c r="BF122" s="143">
        <f t="shared" si="5"/>
        <v>0</v>
      </c>
      <c r="BG122" s="143">
        <f t="shared" si="6"/>
        <v>0</v>
      </c>
      <c r="BH122" s="143">
        <f t="shared" si="7"/>
        <v>0</v>
      </c>
      <c r="BI122" s="143">
        <f t="shared" si="8"/>
        <v>0</v>
      </c>
      <c r="BJ122" s="19" t="s">
        <v>102</v>
      </c>
      <c r="BK122" s="143">
        <f t="shared" si="9"/>
        <v>0</v>
      </c>
      <c r="BL122" s="19" t="s">
        <v>518</v>
      </c>
      <c r="BM122" s="19" t="s">
        <v>297</v>
      </c>
    </row>
    <row r="123" spans="2:65" s="1" customFormat="1" ht="16.5" customHeight="1">
      <c r="B123" s="134"/>
      <c r="C123" s="144" t="s">
        <v>285</v>
      </c>
      <c r="D123" s="144" t="s">
        <v>315</v>
      </c>
      <c r="E123" s="145" t="s">
        <v>2386</v>
      </c>
      <c r="F123" s="221" t="s">
        <v>2387</v>
      </c>
      <c r="G123" s="221"/>
      <c r="H123" s="221"/>
      <c r="I123" s="221"/>
      <c r="J123" s="146" t="s">
        <v>374</v>
      </c>
      <c r="K123" s="147">
        <v>1</v>
      </c>
      <c r="L123" s="222"/>
      <c r="M123" s="222"/>
      <c r="N123" s="222">
        <f t="shared" si="0"/>
        <v>0</v>
      </c>
      <c r="O123" s="220"/>
      <c r="P123" s="220"/>
      <c r="Q123" s="220"/>
      <c r="R123" s="139"/>
      <c r="T123" s="140" t="s">
        <v>5</v>
      </c>
      <c r="U123" s="38" t="s">
        <v>42</v>
      </c>
      <c r="V123" s="141">
        <v>0</v>
      </c>
      <c r="W123" s="141">
        <f t="shared" si="1"/>
        <v>0</v>
      </c>
      <c r="X123" s="141">
        <v>0</v>
      </c>
      <c r="Y123" s="141">
        <f t="shared" si="2"/>
        <v>0</v>
      </c>
      <c r="Z123" s="141">
        <v>0</v>
      </c>
      <c r="AA123" s="142">
        <f t="shared" si="3"/>
        <v>0</v>
      </c>
      <c r="AR123" s="19" t="s">
        <v>1282</v>
      </c>
      <c r="AT123" s="19" t="s">
        <v>315</v>
      </c>
      <c r="AU123" s="19" t="s">
        <v>83</v>
      </c>
      <c r="AY123" s="19" t="s">
        <v>267</v>
      </c>
      <c r="BE123" s="143">
        <f t="shared" si="4"/>
        <v>0</v>
      </c>
      <c r="BF123" s="143">
        <f t="shared" si="5"/>
        <v>0</v>
      </c>
      <c r="BG123" s="143">
        <f t="shared" si="6"/>
        <v>0</v>
      </c>
      <c r="BH123" s="143">
        <f t="shared" si="7"/>
        <v>0</v>
      </c>
      <c r="BI123" s="143">
        <f t="shared" si="8"/>
        <v>0</v>
      </c>
      <c r="BJ123" s="19" t="s">
        <v>102</v>
      </c>
      <c r="BK123" s="143">
        <f t="shared" si="9"/>
        <v>0</v>
      </c>
      <c r="BL123" s="19" t="s">
        <v>518</v>
      </c>
      <c r="BM123" s="19" t="s">
        <v>306</v>
      </c>
    </row>
    <row r="124" spans="2:65" s="1" customFormat="1" ht="25.5" customHeight="1">
      <c r="B124" s="134"/>
      <c r="C124" s="144" t="s">
        <v>289</v>
      </c>
      <c r="D124" s="144" t="s">
        <v>315</v>
      </c>
      <c r="E124" s="145" t="s">
        <v>2388</v>
      </c>
      <c r="F124" s="221" t="s">
        <v>2389</v>
      </c>
      <c r="G124" s="221"/>
      <c r="H124" s="221"/>
      <c r="I124" s="221"/>
      <c r="J124" s="146" t="s">
        <v>374</v>
      </c>
      <c r="K124" s="147">
        <v>1</v>
      </c>
      <c r="L124" s="222"/>
      <c r="M124" s="222"/>
      <c r="N124" s="222">
        <f t="shared" si="0"/>
        <v>0</v>
      </c>
      <c r="O124" s="220"/>
      <c r="P124" s="220"/>
      <c r="Q124" s="220"/>
      <c r="R124" s="139"/>
      <c r="T124" s="140" t="s">
        <v>5</v>
      </c>
      <c r="U124" s="38" t="s">
        <v>42</v>
      </c>
      <c r="V124" s="141">
        <v>0</v>
      </c>
      <c r="W124" s="141">
        <f t="shared" si="1"/>
        <v>0</v>
      </c>
      <c r="X124" s="141">
        <v>0</v>
      </c>
      <c r="Y124" s="141">
        <f t="shared" si="2"/>
        <v>0</v>
      </c>
      <c r="Z124" s="141">
        <v>0</v>
      </c>
      <c r="AA124" s="142">
        <f t="shared" si="3"/>
        <v>0</v>
      </c>
      <c r="AR124" s="19" t="s">
        <v>1282</v>
      </c>
      <c r="AT124" s="19" t="s">
        <v>315</v>
      </c>
      <c r="AU124" s="19" t="s">
        <v>83</v>
      </c>
      <c r="AY124" s="19" t="s">
        <v>267</v>
      </c>
      <c r="BE124" s="143">
        <f t="shared" si="4"/>
        <v>0</v>
      </c>
      <c r="BF124" s="143">
        <f t="shared" si="5"/>
        <v>0</v>
      </c>
      <c r="BG124" s="143">
        <f t="shared" si="6"/>
        <v>0</v>
      </c>
      <c r="BH124" s="143">
        <f t="shared" si="7"/>
        <v>0</v>
      </c>
      <c r="BI124" s="143">
        <f t="shared" si="8"/>
        <v>0</v>
      </c>
      <c r="BJ124" s="19" t="s">
        <v>102</v>
      </c>
      <c r="BK124" s="143">
        <f t="shared" si="9"/>
        <v>0</v>
      </c>
      <c r="BL124" s="19" t="s">
        <v>518</v>
      </c>
      <c r="BM124" s="19" t="s">
        <v>314</v>
      </c>
    </row>
    <row r="125" spans="2:65" s="1" customFormat="1" ht="25.5" customHeight="1">
      <c r="B125" s="134"/>
      <c r="C125" s="144" t="s">
        <v>293</v>
      </c>
      <c r="D125" s="144" t="s">
        <v>315</v>
      </c>
      <c r="E125" s="145" t="s">
        <v>2390</v>
      </c>
      <c r="F125" s="221" t="s">
        <v>2391</v>
      </c>
      <c r="G125" s="221"/>
      <c r="H125" s="221"/>
      <c r="I125" s="221"/>
      <c r="J125" s="146" t="s">
        <v>374</v>
      </c>
      <c r="K125" s="147">
        <v>2</v>
      </c>
      <c r="L125" s="222"/>
      <c r="M125" s="222"/>
      <c r="N125" s="222">
        <f t="shared" si="0"/>
        <v>0</v>
      </c>
      <c r="O125" s="220"/>
      <c r="P125" s="220"/>
      <c r="Q125" s="220"/>
      <c r="R125" s="139"/>
      <c r="T125" s="140" t="s">
        <v>5</v>
      </c>
      <c r="U125" s="38" t="s">
        <v>42</v>
      </c>
      <c r="V125" s="141">
        <v>0</v>
      </c>
      <c r="W125" s="141">
        <f t="shared" si="1"/>
        <v>0</v>
      </c>
      <c r="X125" s="141">
        <v>0</v>
      </c>
      <c r="Y125" s="141">
        <f t="shared" si="2"/>
        <v>0</v>
      </c>
      <c r="Z125" s="141">
        <v>0</v>
      </c>
      <c r="AA125" s="142">
        <f t="shared" si="3"/>
        <v>0</v>
      </c>
      <c r="AR125" s="19" t="s">
        <v>1282</v>
      </c>
      <c r="AT125" s="19" t="s">
        <v>315</v>
      </c>
      <c r="AU125" s="19" t="s">
        <v>83</v>
      </c>
      <c r="AY125" s="19" t="s">
        <v>267</v>
      </c>
      <c r="BE125" s="143">
        <f t="shared" si="4"/>
        <v>0</v>
      </c>
      <c r="BF125" s="143">
        <f t="shared" si="5"/>
        <v>0</v>
      </c>
      <c r="BG125" s="143">
        <f t="shared" si="6"/>
        <v>0</v>
      </c>
      <c r="BH125" s="143">
        <f t="shared" si="7"/>
        <v>0</v>
      </c>
      <c r="BI125" s="143">
        <f t="shared" si="8"/>
        <v>0</v>
      </c>
      <c r="BJ125" s="19" t="s">
        <v>102</v>
      </c>
      <c r="BK125" s="143">
        <f t="shared" si="9"/>
        <v>0</v>
      </c>
      <c r="BL125" s="19" t="s">
        <v>518</v>
      </c>
      <c r="BM125" s="19" t="s">
        <v>324</v>
      </c>
    </row>
    <row r="126" spans="2:65" s="1" customFormat="1" ht="16.5" customHeight="1">
      <c r="B126" s="134"/>
      <c r="C126" s="144" t="s">
        <v>297</v>
      </c>
      <c r="D126" s="144" t="s">
        <v>315</v>
      </c>
      <c r="E126" s="145" t="s">
        <v>2392</v>
      </c>
      <c r="F126" s="221" t="s">
        <v>2393</v>
      </c>
      <c r="G126" s="221"/>
      <c r="H126" s="221"/>
      <c r="I126" s="221"/>
      <c r="J126" s="146" t="s">
        <v>374</v>
      </c>
      <c r="K126" s="147">
        <v>2</v>
      </c>
      <c r="L126" s="222"/>
      <c r="M126" s="222"/>
      <c r="N126" s="222">
        <f t="shared" si="0"/>
        <v>0</v>
      </c>
      <c r="O126" s="220"/>
      <c r="P126" s="220"/>
      <c r="Q126" s="220"/>
      <c r="R126" s="139"/>
      <c r="T126" s="140" t="s">
        <v>5</v>
      </c>
      <c r="U126" s="38" t="s">
        <v>42</v>
      </c>
      <c r="V126" s="141">
        <v>0</v>
      </c>
      <c r="W126" s="141">
        <f t="shared" si="1"/>
        <v>0</v>
      </c>
      <c r="X126" s="141">
        <v>0</v>
      </c>
      <c r="Y126" s="141">
        <f t="shared" si="2"/>
        <v>0</v>
      </c>
      <c r="Z126" s="141">
        <v>0</v>
      </c>
      <c r="AA126" s="142">
        <f t="shared" si="3"/>
        <v>0</v>
      </c>
      <c r="AR126" s="19" t="s">
        <v>1282</v>
      </c>
      <c r="AT126" s="19" t="s">
        <v>315</v>
      </c>
      <c r="AU126" s="19" t="s">
        <v>83</v>
      </c>
      <c r="AY126" s="19" t="s">
        <v>267</v>
      </c>
      <c r="BE126" s="143">
        <f t="shared" si="4"/>
        <v>0</v>
      </c>
      <c r="BF126" s="143">
        <f t="shared" si="5"/>
        <v>0</v>
      </c>
      <c r="BG126" s="143">
        <f t="shared" si="6"/>
        <v>0</v>
      </c>
      <c r="BH126" s="143">
        <f t="shared" si="7"/>
        <v>0</v>
      </c>
      <c r="BI126" s="143">
        <f t="shared" si="8"/>
        <v>0</v>
      </c>
      <c r="BJ126" s="19" t="s">
        <v>102</v>
      </c>
      <c r="BK126" s="143">
        <f t="shared" si="9"/>
        <v>0</v>
      </c>
      <c r="BL126" s="19" t="s">
        <v>518</v>
      </c>
      <c r="BM126" s="19" t="s">
        <v>331</v>
      </c>
    </row>
    <row r="127" spans="2:65" s="1" customFormat="1" ht="16.5" customHeight="1">
      <c r="B127" s="134"/>
      <c r="C127" s="144" t="s">
        <v>301</v>
      </c>
      <c r="D127" s="144" t="s">
        <v>315</v>
      </c>
      <c r="E127" s="145" t="s">
        <v>2394</v>
      </c>
      <c r="F127" s="221" t="s">
        <v>2395</v>
      </c>
      <c r="G127" s="221"/>
      <c r="H127" s="221"/>
      <c r="I127" s="221"/>
      <c r="J127" s="146" t="s">
        <v>374</v>
      </c>
      <c r="K127" s="147">
        <v>2</v>
      </c>
      <c r="L127" s="222"/>
      <c r="M127" s="222"/>
      <c r="N127" s="222">
        <f t="shared" si="0"/>
        <v>0</v>
      </c>
      <c r="O127" s="220"/>
      <c r="P127" s="220"/>
      <c r="Q127" s="220"/>
      <c r="R127" s="139"/>
      <c r="T127" s="140" t="s">
        <v>5</v>
      </c>
      <c r="U127" s="38" t="s">
        <v>42</v>
      </c>
      <c r="V127" s="141">
        <v>0</v>
      </c>
      <c r="W127" s="141">
        <f t="shared" si="1"/>
        <v>0</v>
      </c>
      <c r="X127" s="141">
        <v>0</v>
      </c>
      <c r="Y127" s="141">
        <f t="shared" si="2"/>
        <v>0</v>
      </c>
      <c r="Z127" s="141">
        <v>0</v>
      </c>
      <c r="AA127" s="142">
        <f t="shared" si="3"/>
        <v>0</v>
      </c>
      <c r="AR127" s="19" t="s">
        <v>1282</v>
      </c>
      <c r="AT127" s="19" t="s">
        <v>315</v>
      </c>
      <c r="AU127" s="19" t="s">
        <v>83</v>
      </c>
      <c r="AY127" s="19" t="s">
        <v>267</v>
      </c>
      <c r="BE127" s="143">
        <f t="shared" si="4"/>
        <v>0</v>
      </c>
      <c r="BF127" s="143">
        <f t="shared" si="5"/>
        <v>0</v>
      </c>
      <c r="BG127" s="143">
        <f t="shared" si="6"/>
        <v>0</v>
      </c>
      <c r="BH127" s="143">
        <f t="shared" si="7"/>
        <v>0</v>
      </c>
      <c r="BI127" s="143">
        <f t="shared" si="8"/>
        <v>0</v>
      </c>
      <c r="BJ127" s="19" t="s">
        <v>102</v>
      </c>
      <c r="BK127" s="143">
        <f t="shared" si="9"/>
        <v>0</v>
      </c>
      <c r="BL127" s="19" t="s">
        <v>518</v>
      </c>
      <c r="BM127" s="19" t="s">
        <v>338</v>
      </c>
    </row>
    <row r="128" spans="2:65" s="1" customFormat="1" ht="25.5" customHeight="1">
      <c r="B128" s="134"/>
      <c r="C128" s="144" t="s">
        <v>306</v>
      </c>
      <c r="D128" s="144" t="s">
        <v>315</v>
      </c>
      <c r="E128" s="145" t="s">
        <v>2396</v>
      </c>
      <c r="F128" s="221" t="s">
        <v>2397</v>
      </c>
      <c r="G128" s="221"/>
      <c r="H128" s="221"/>
      <c r="I128" s="221"/>
      <c r="J128" s="146" t="s">
        <v>374</v>
      </c>
      <c r="K128" s="147">
        <v>3</v>
      </c>
      <c r="L128" s="222"/>
      <c r="M128" s="222"/>
      <c r="N128" s="222">
        <f t="shared" si="0"/>
        <v>0</v>
      </c>
      <c r="O128" s="220"/>
      <c r="P128" s="220"/>
      <c r="Q128" s="220"/>
      <c r="R128" s="139"/>
      <c r="T128" s="140" t="s">
        <v>5</v>
      </c>
      <c r="U128" s="38" t="s">
        <v>42</v>
      </c>
      <c r="V128" s="141">
        <v>0</v>
      </c>
      <c r="W128" s="141">
        <f t="shared" si="1"/>
        <v>0</v>
      </c>
      <c r="X128" s="141">
        <v>0</v>
      </c>
      <c r="Y128" s="141">
        <f t="shared" si="2"/>
        <v>0</v>
      </c>
      <c r="Z128" s="141">
        <v>0</v>
      </c>
      <c r="AA128" s="142">
        <f t="shared" si="3"/>
        <v>0</v>
      </c>
      <c r="AR128" s="19" t="s">
        <v>1282</v>
      </c>
      <c r="AT128" s="19" t="s">
        <v>315</v>
      </c>
      <c r="AU128" s="19" t="s">
        <v>83</v>
      </c>
      <c r="AY128" s="19" t="s">
        <v>267</v>
      </c>
      <c r="BE128" s="143">
        <f t="shared" si="4"/>
        <v>0</v>
      </c>
      <c r="BF128" s="143">
        <f t="shared" si="5"/>
        <v>0</v>
      </c>
      <c r="BG128" s="143">
        <f t="shared" si="6"/>
        <v>0</v>
      </c>
      <c r="BH128" s="143">
        <f t="shared" si="7"/>
        <v>0</v>
      </c>
      <c r="BI128" s="143">
        <f t="shared" si="8"/>
        <v>0</v>
      </c>
      <c r="BJ128" s="19" t="s">
        <v>102</v>
      </c>
      <c r="BK128" s="143">
        <f t="shared" si="9"/>
        <v>0</v>
      </c>
      <c r="BL128" s="19" t="s">
        <v>518</v>
      </c>
      <c r="BM128" s="19" t="s">
        <v>10</v>
      </c>
    </row>
    <row r="129" spans="2:65" s="1" customFormat="1" ht="25.5" customHeight="1">
      <c r="B129" s="134"/>
      <c r="C129" s="144" t="s">
        <v>310</v>
      </c>
      <c r="D129" s="144" t="s">
        <v>315</v>
      </c>
      <c r="E129" s="145" t="s">
        <v>2398</v>
      </c>
      <c r="F129" s="221" t="s">
        <v>2399</v>
      </c>
      <c r="G129" s="221"/>
      <c r="H129" s="221"/>
      <c r="I129" s="221"/>
      <c r="J129" s="146" t="s">
        <v>374</v>
      </c>
      <c r="K129" s="147">
        <v>2</v>
      </c>
      <c r="L129" s="222"/>
      <c r="M129" s="222"/>
      <c r="N129" s="222">
        <f t="shared" si="0"/>
        <v>0</v>
      </c>
      <c r="O129" s="220"/>
      <c r="P129" s="220"/>
      <c r="Q129" s="220"/>
      <c r="R129" s="139"/>
      <c r="T129" s="140" t="s">
        <v>5</v>
      </c>
      <c r="U129" s="38" t="s">
        <v>42</v>
      </c>
      <c r="V129" s="141">
        <v>0</v>
      </c>
      <c r="W129" s="141">
        <f t="shared" si="1"/>
        <v>0</v>
      </c>
      <c r="X129" s="141">
        <v>0</v>
      </c>
      <c r="Y129" s="141">
        <f t="shared" si="2"/>
        <v>0</v>
      </c>
      <c r="Z129" s="141">
        <v>0</v>
      </c>
      <c r="AA129" s="142">
        <f t="shared" si="3"/>
        <v>0</v>
      </c>
      <c r="AR129" s="19" t="s">
        <v>1282</v>
      </c>
      <c r="AT129" s="19" t="s">
        <v>315</v>
      </c>
      <c r="AU129" s="19" t="s">
        <v>83</v>
      </c>
      <c r="AY129" s="19" t="s">
        <v>267</v>
      </c>
      <c r="BE129" s="143">
        <f t="shared" si="4"/>
        <v>0</v>
      </c>
      <c r="BF129" s="143">
        <f t="shared" si="5"/>
        <v>0</v>
      </c>
      <c r="BG129" s="143">
        <f t="shared" si="6"/>
        <v>0</v>
      </c>
      <c r="BH129" s="143">
        <f t="shared" si="7"/>
        <v>0</v>
      </c>
      <c r="BI129" s="143">
        <f t="shared" si="8"/>
        <v>0</v>
      </c>
      <c r="BJ129" s="19" t="s">
        <v>102</v>
      </c>
      <c r="BK129" s="143">
        <f t="shared" si="9"/>
        <v>0</v>
      </c>
      <c r="BL129" s="19" t="s">
        <v>518</v>
      </c>
      <c r="BM129" s="19" t="s">
        <v>352</v>
      </c>
    </row>
    <row r="130" spans="2:65" s="1" customFormat="1" ht="25.5" customHeight="1">
      <c r="B130" s="134"/>
      <c r="C130" s="144" t="s">
        <v>314</v>
      </c>
      <c r="D130" s="144" t="s">
        <v>315</v>
      </c>
      <c r="E130" s="145" t="s">
        <v>2400</v>
      </c>
      <c r="F130" s="221" t="s">
        <v>2401</v>
      </c>
      <c r="G130" s="221"/>
      <c r="H130" s="221"/>
      <c r="I130" s="221"/>
      <c r="J130" s="146" t="s">
        <v>374</v>
      </c>
      <c r="K130" s="147">
        <v>1</v>
      </c>
      <c r="L130" s="222"/>
      <c r="M130" s="222"/>
      <c r="N130" s="222">
        <f t="shared" si="0"/>
        <v>0</v>
      </c>
      <c r="O130" s="220"/>
      <c r="P130" s="220"/>
      <c r="Q130" s="220"/>
      <c r="R130" s="139"/>
      <c r="T130" s="140" t="s">
        <v>5</v>
      </c>
      <c r="U130" s="38" t="s">
        <v>42</v>
      </c>
      <c r="V130" s="141">
        <v>0</v>
      </c>
      <c r="W130" s="141">
        <f t="shared" si="1"/>
        <v>0</v>
      </c>
      <c r="X130" s="141">
        <v>0</v>
      </c>
      <c r="Y130" s="141">
        <f t="shared" si="2"/>
        <v>0</v>
      </c>
      <c r="Z130" s="141">
        <v>0</v>
      </c>
      <c r="AA130" s="142">
        <f t="shared" si="3"/>
        <v>0</v>
      </c>
      <c r="AR130" s="19" t="s">
        <v>1282</v>
      </c>
      <c r="AT130" s="19" t="s">
        <v>315</v>
      </c>
      <c r="AU130" s="19" t="s">
        <v>83</v>
      </c>
      <c r="AY130" s="19" t="s">
        <v>267</v>
      </c>
      <c r="BE130" s="143">
        <f t="shared" si="4"/>
        <v>0</v>
      </c>
      <c r="BF130" s="143">
        <f t="shared" si="5"/>
        <v>0</v>
      </c>
      <c r="BG130" s="143">
        <f t="shared" si="6"/>
        <v>0</v>
      </c>
      <c r="BH130" s="143">
        <f t="shared" si="7"/>
        <v>0</v>
      </c>
      <c r="BI130" s="143">
        <f t="shared" si="8"/>
        <v>0</v>
      </c>
      <c r="BJ130" s="19" t="s">
        <v>102</v>
      </c>
      <c r="BK130" s="143">
        <f t="shared" si="9"/>
        <v>0</v>
      </c>
      <c r="BL130" s="19" t="s">
        <v>518</v>
      </c>
      <c r="BM130" s="19" t="s">
        <v>360</v>
      </c>
    </row>
    <row r="131" spans="2:65" s="1" customFormat="1" ht="16.5" customHeight="1">
      <c r="B131" s="134"/>
      <c r="C131" s="144" t="s">
        <v>319</v>
      </c>
      <c r="D131" s="144" t="s">
        <v>315</v>
      </c>
      <c r="E131" s="145" t="s">
        <v>2402</v>
      </c>
      <c r="F131" s="221" t="s">
        <v>2403</v>
      </c>
      <c r="G131" s="221"/>
      <c r="H131" s="221"/>
      <c r="I131" s="221"/>
      <c r="J131" s="146" t="s">
        <v>374</v>
      </c>
      <c r="K131" s="147">
        <v>1</v>
      </c>
      <c r="L131" s="222"/>
      <c r="M131" s="222"/>
      <c r="N131" s="222">
        <f t="shared" si="0"/>
        <v>0</v>
      </c>
      <c r="O131" s="220"/>
      <c r="P131" s="220"/>
      <c r="Q131" s="220"/>
      <c r="R131" s="139"/>
      <c r="T131" s="140" t="s">
        <v>5</v>
      </c>
      <c r="U131" s="38" t="s">
        <v>42</v>
      </c>
      <c r="V131" s="141">
        <v>0</v>
      </c>
      <c r="W131" s="141">
        <f t="shared" si="1"/>
        <v>0</v>
      </c>
      <c r="X131" s="141">
        <v>0</v>
      </c>
      <c r="Y131" s="141">
        <f t="shared" si="2"/>
        <v>0</v>
      </c>
      <c r="Z131" s="141">
        <v>0</v>
      </c>
      <c r="AA131" s="142">
        <f t="shared" si="3"/>
        <v>0</v>
      </c>
      <c r="AR131" s="19" t="s">
        <v>1282</v>
      </c>
      <c r="AT131" s="19" t="s">
        <v>315</v>
      </c>
      <c r="AU131" s="19" t="s">
        <v>83</v>
      </c>
      <c r="AY131" s="19" t="s">
        <v>267</v>
      </c>
      <c r="BE131" s="143">
        <f t="shared" si="4"/>
        <v>0</v>
      </c>
      <c r="BF131" s="143">
        <f t="shared" si="5"/>
        <v>0</v>
      </c>
      <c r="BG131" s="143">
        <f t="shared" si="6"/>
        <v>0</v>
      </c>
      <c r="BH131" s="143">
        <f t="shared" si="7"/>
        <v>0</v>
      </c>
      <c r="BI131" s="143">
        <f t="shared" si="8"/>
        <v>0</v>
      </c>
      <c r="BJ131" s="19" t="s">
        <v>102</v>
      </c>
      <c r="BK131" s="143">
        <f t="shared" si="9"/>
        <v>0</v>
      </c>
      <c r="BL131" s="19" t="s">
        <v>518</v>
      </c>
      <c r="BM131" s="19" t="s">
        <v>368</v>
      </c>
    </row>
    <row r="132" spans="2:65" s="1" customFormat="1" ht="16.5" customHeight="1">
      <c r="B132" s="134"/>
      <c r="C132" s="144" t="s">
        <v>324</v>
      </c>
      <c r="D132" s="144" t="s">
        <v>315</v>
      </c>
      <c r="E132" s="145" t="s">
        <v>2404</v>
      </c>
      <c r="F132" s="221" t="s">
        <v>2405</v>
      </c>
      <c r="G132" s="221"/>
      <c r="H132" s="221"/>
      <c r="I132" s="221"/>
      <c r="J132" s="146" t="s">
        <v>374</v>
      </c>
      <c r="K132" s="147">
        <v>2</v>
      </c>
      <c r="L132" s="222"/>
      <c r="M132" s="222"/>
      <c r="N132" s="222">
        <f t="shared" si="0"/>
        <v>0</v>
      </c>
      <c r="O132" s="220"/>
      <c r="P132" s="220"/>
      <c r="Q132" s="220"/>
      <c r="R132" s="139"/>
      <c r="T132" s="140" t="s">
        <v>5</v>
      </c>
      <c r="U132" s="38" t="s">
        <v>42</v>
      </c>
      <c r="V132" s="141">
        <v>0</v>
      </c>
      <c r="W132" s="141">
        <f t="shared" si="1"/>
        <v>0</v>
      </c>
      <c r="X132" s="141">
        <v>0</v>
      </c>
      <c r="Y132" s="141">
        <f t="shared" si="2"/>
        <v>0</v>
      </c>
      <c r="Z132" s="141">
        <v>0</v>
      </c>
      <c r="AA132" s="142">
        <f t="shared" si="3"/>
        <v>0</v>
      </c>
      <c r="AR132" s="19" t="s">
        <v>1282</v>
      </c>
      <c r="AT132" s="19" t="s">
        <v>315</v>
      </c>
      <c r="AU132" s="19" t="s">
        <v>83</v>
      </c>
      <c r="AY132" s="19" t="s">
        <v>267</v>
      </c>
      <c r="BE132" s="143">
        <f t="shared" si="4"/>
        <v>0</v>
      </c>
      <c r="BF132" s="143">
        <f t="shared" si="5"/>
        <v>0</v>
      </c>
      <c r="BG132" s="143">
        <f t="shared" si="6"/>
        <v>0</v>
      </c>
      <c r="BH132" s="143">
        <f t="shared" si="7"/>
        <v>0</v>
      </c>
      <c r="BI132" s="143">
        <f t="shared" si="8"/>
        <v>0</v>
      </c>
      <c r="BJ132" s="19" t="s">
        <v>102</v>
      </c>
      <c r="BK132" s="143">
        <f t="shared" si="9"/>
        <v>0</v>
      </c>
      <c r="BL132" s="19" t="s">
        <v>518</v>
      </c>
      <c r="BM132" s="19" t="s">
        <v>376</v>
      </c>
    </row>
    <row r="133" spans="2:65" s="1" customFormat="1" ht="16.5" customHeight="1">
      <c r="B133" s="134"/>
      <c r="C133" s="144" t="s">
        <v>327</v>
      </c>
      <c r="D133" s="144" t="s">
        <v>315</v>
      </c>
      <c r="E133" s="145" t="s">
        <v>2406</v>
      </c>
      <c r="F133" s="221" t="s">
        <v>2407</v>
      </c>
      <c r="G133" s="221"/>
      <c r="H133" s="221"/>
      <c r="I133" s="221"/>
      <c r="J133" s="146" t="s">
        <v>374</v>
      </c>
      <c r="K133" s="147">
        <v>1</v>
      </c>
      <c r="L133" s="222"/>
      <c r="M133" s="222"/>
      <c r="N133" s="222">
        <f t="shared" si="0"/>
        <v>0</v>
      </c>
      <c r="O133" s="220"/>
      <c r="P133" s="220"/>
      <c r="Q133" s="220"/>
      <c r="R133" s="139"/>
      <c r="T133" s="140" t="s">
        <v>5</v>
      </c>
      <c r="U133" s="38" t="s">
        <v>42</v>
      </c>
      <c r="V133" s="141">
        <v>0</v>
      </c>
      <c r="W133" s="141">
        <f t="shared" si="1"/>
        <v>0</v>
      </c>
      <c r="X133" s="141">
        <v>0</v>
      </c>
      <c r="Y133" s="141">
        <f t="shared" si="2"/>
        <v>0</v>
      </c>
      <c r="Z133" s="141">
        <v>0</v>
      </c>
      <c r="AA133" s="142">
        <f t="shared" si="3"/>
        <v>0</v>
      </c>
      <c r="AR133" s="19" t="s">
        <v>1282</v>
      </c>
      <c r="AT133" s="19" t="s">
        <v>315</v>
      </c>
      <c r="AU133" s="19" t="s">
        <v>83</v>
      </c>
      <c r="AY133" s="19" t="s">
        <v>267</v>
      </c>
      <c r="BE133" s="143">
        <f t="shared" si="4"/>
        <v>0</v>
      </c>
      <c r="BF133" s="143">
        <f t="shared" si="5"/>
        <v>0</v>
      </c>
      <c r="BG133" s="143">
        <f t="shared" si="6"/>
        <v>0</v>
      </c>
      <c r="BH133" s="143">
        <f t="shared" si="7"/>
        <v>0</v>
      </c>
      <c r="BI133" s="143">
        <f t="shared" si="8"/>
        <v>0</v>
      </c>
      <c r="BJ133" s="19" t="s">
        <v>102</v>
      </c>
      <c r="BK133" s="143">
        <f t="shared" si="9"/>
        <v>0</v>
      </c>
      <c r="BL133" s="19" t="s">
        <v>518</v>
      </c>
      <c r="BM133" s="19" t="s">
        <v>384</v>
      </c>
    </row>
    <row r="134" spans="2:65" s="1" customFormat="1" ht="16.5" customHeight="1">
      <c r="B134" s="134"/>
      <c r="C134" s="144" t="s">
        <v>331</v>
      </c>
      <c r="D134" s="144" t="s">
        <v>315</v>
      </c>
      <c r="E134" s="145" t="s">
        <v>2408</v>
      </c>
      <c r="F134" s="221" t="s">
        <v>4285</v>
      </c>
      <c r="G134" s="221"/>
      <c r="H134" s="221"/>
      <c r="I134" s="221"/>
      <c r="J134" s="146" t="s">
        <v>374</v>
      </c>
      <c r="K134" s="147">
        <v>1</v>
      </c>
      <c r="L134" s="222"/>
      <c r="M134" s="222"/>
      <c r="N134" s="222">
        <f t="shared" si="0"/>
        <v>0</v>
      </c>
      <c r="O134" s="220"/>
      <c r="P134" s="220"/>
      <c r="Q134" s="220"/>
      <c r="R134" s="139"/>
      <c r="T134" s="140" t="s">
        <v>5</v>
      </c>
      <c r="U134" s="38" t="s">
        <v>42</v>
      </c>
      <c r="V134" s="141">
        <v>0</v>
      </c>
      <c r="W134" s="141">
        <f t="shared" si="1"/>
        <v>0</v>
      </c>
      <c r="X134" s="141">
        <v>0</v>
      </c>
      <c r="Y134" s="141">
        <f t="shared" si="2"/>
        <v>0</v>
      </c>
      <c r="Z134" s="141">
        <v>0</v>
      </c>
      <c r="AA134" s="142">
        <f t="shared" si="3"/>
        <v>0</v>
      </c>
      <c r="AR134" s="19" t="s">
        <v>1282</v>
      </c>
      <c r="AT134" s="19" t="s">
        <v>315</v>
      </c>
      <c r="AU134" s="19" t="s">
        <v>83</v>
      </c>
      <c r="AY134" s="19" t="s">
        <v>267</v>
      </c>
      <c r="BE134" s="143">
        <f t="shared" si="4"/>
        <v>0</v>
      </c>
      <c r="BF134" s="143">
        <f t="shared" si="5"/>
        <v>0</v>
      </c>
      <c r="BG134" s="143">
        <f t="shared" si="6"/>
        <v>0</v>
      </c>
      <c r="BH134" s="143">
        <f t="shared" si="7"/>
        <v>0</v>
      </c>
      <c r="BI134" s="143">
        <f t="shared" si="8"/>
        <v>0</v>
      </c>
      <c r="BJ134" s="19" t="s">
        <v>102</v>
      </c>
      <c r="BK134" s="143">
        <f t="shared" si="9"/>
        <v>0</v>
      </c>
      <c r="BL134" s="19" t="s">
        <v>518</v>
      </c>
      <c r="BM134" s="19" t="s">
        <v>392</v>
      </c>
    </row>
    <row r="135" spans="2:65" s="1" customFormat="1" ht="63.75" customHeight="1">
      <c r="B135" s="134"/>
      <c r="C135" s="144" t="s">
        <v>334</v>
      </c>
      <c r="D135" s="144" t="s">
        <v>315</v>
      </c>
      <c r="E135" s="145" t="s">
        <v>2410</v>
      </c>
      <c r="F135" s="221" t="s">
        <v>2411</v>
      </c>
      <c r="G135" s="221"/>
      <c r="H135" s="221"/>
      <c r="I135" s="221"/>
      <c r="J135" s="146" t="s">
        <v>374</v>
      </c>
      <c r="K135" s="147">
        <v>1</v>
      </c>
      <c r="L135" s="222"/>
      <c r="M135" s="222"/>
      <c r="N135" s="222">
        <f t="shared" si="0"/>
        <v>0</v>
      </c>
      <c r="O135" s="220"/>
      <c r="P135" s="220"/>
      <c r="Q135" s="220"/>
      <c r="R135" s="139"/>
      <c r="T135" s="140" t="s">
        <v>5</v>
      </c>
      <c r="U135" s="38" t="s">
        <v>42</v>
      </c>
      <c r="V135" s="141">
        <v>0</v>
      </c>
      <c r="W135" s="141">
        <f t="shared" si="1"/>
        <v>0</v>
      </c>
      <c r="X135" s="141">
        <v>0</v>
      </c>
      <c r="Y135" s="141">
        <f t="shared" si="2"/>
        <v>0</v>
      </c>
      <c r="Z135" s="141">
        <v>0</v>
      </c>
      <c r="AA135" s="142">
        <f t="shared" si="3"/>
        <v>0</v>
      </c>
      <c r="AR135" s="19" t="s">
        <v>1282</v>
      </c>
      <c r="AT135" s="19" t="s">
        <v>315</v>
      </c>
      <c r="AU135" s="19" t="s">
        <v>83</v>
      </c>
      <c r="AY135" s="19" t="s">
        <v>267</v>
      </c>
      <c r="BE135" s="143">
        <f t="shared" si="4"/>
        <v>0</v>
      </c>
      <c r="BF135" s="143">
        <f t="shared" si="5"/>
        <v>0</v>
      </c>
      <c r="BG135" s="143">
        <f t="shared" si="6"/>
        <v>0</v>
      </c>
      <c r="BH135" s="143">
        <f t="shared" si="7"/>
        <v>0</v>
      </c>
      <c r="BI135" s="143">
        <f t="shared" si="8"/>
        <v>0</v>
      </c>
      <c r="BJ135" s="19" t="s">
        <v>102</v>
      </c>
      <c r="BK135" s="143">
        <f t="shared" si="9"/>
        <v>0</v>
      </c>
      <c r="BL135" s="19" t="s">
        <v>518</v>
      </c>
      <c r="BM135" s="19" t="s">
        <v>400</v>
      </c>
    </row>
    <row r="136" spans="2:65" s="1" customFormat="1" ht="16.5" customHeight="1">
      <c r="B136" s="134"/>
      <c r="C136" s="144" t="s">
        <v>338</v>
      </c>
      <c r="D136" s="144" t="s">
        <v>315</v>
      </c>
      <c r="E136" s="145" t="s">
        <v>2412</v>
      </c>
      <c r="F136" s="221" t="s">
        <v>2413</v>
      </c>
      <c r="G136" s="221"/>
      <c r="H136" s="221"/>
      <c r="I136" s="221"/>
      <c r="J136" s="146" t="s">
        <v>374</v>
      </c>
      <c r="K136" s="147">
        <v>1</v>
      </c>
      <c r="L136" s="222"/>
      <c r="M136" s="222"/>
      <c r="N136" s="222">
        <f t="shared" si="0"/>
        <v>0</v>
      </c>
      <c r="O136" s="220"/>
      <c r="P136" s="220"/>
      <c r="Q136" s="220"/>
      <c r="R136" s="139"/>
      <c r="T136" s="140" t="s">
        <v>5</v>
      </c>
      <c r="U136" s="38" t="s">
        <v>42</v>
      </c>
      <c r="V136" s="141">
        <v>0</v>
      </c>
      <c r="W136" s="141">
        <f t="shared" si="1"/>
        <v>0</v>
      </c>
      <c r="X136" s="141">
        <v>0</v>
      </c>
      <c r="Y136" s="141">
        <f t="shared" si="2"/>
        <v>0</v>
      </c>
      <c r="Z136" s="141">
        <v>0</v>
      </c>
      <c r="AA136" s="142">
        <f t="shared" si="3"/>
        <v>0</v>
      </c>
      <c r="AR136" s="19" t="s">
        <v>1282</v>
      </c>
      <c r="AT136" s="19" t="s">
        <v>315</v>
      </c>
      <c r="AU136" s="19" t="s">
        <v>83</v>
      </c>
      <c r="AY136" s="19" t="s">
        <v>267</v>
      </c>
      <c r="BE136" s="143">
        <f t="shared" si="4"/>
        <v>0</v>
      </c>
      <c r="BF136" s="143">
        <f t="shared" si="5"/>
        <v>0</v>
      </c>
      <c r="BG136" s="143">
        <f t="shared" si="6"/>
        <v>0</v>
      </c>
      <c r="BH136" s="143">
        <f t="shared" si="7"/>
        <v>0</v>
      </c>
      <c r="BI136" s="143">
        <f t="shared" si="8"/>
        <v>0</v>
      </c>
      <c r="BJ136" s="19" t="s">
        <v>102</v>
      </c>
      <c r="BK136" s="143">
        <f t="shared" si="9"/>
        <v>0</v>
      </c>
      <c r="BL136" s="19" t="s">
        <v>518</v>
      </c>
      <c r="BM136" s="19" t="s">
        <v>408</v>
      </c>
    </row>
    <row r="137" spans="2:65" s="1" customFormat="1" ht="38.25" customHeight="1">
      <c r="B137" s="134"/>
      <c r="C137" s="144" t="s">
        <v>342</v>
      </c>
      <c r="D137" s="144" t="s">
        <v>315</v>
      </c>
      <c r="E137" s="145" t="s">
        <v>2414</v>
      </c>
      <c r="F137" s="221" t="s">
        <v>4284</v>
      </c>
      <c r="G137" s="221"/>
      <c r="H137" s="221"/>
      <c r="I137" s="221"/>
      <c r="J137" s="146" t="s">
        <v>322</v>
      </c>
      <c r="K137" s="147">
        <v>17</v>
      </c>
      <c r="L137" s="222"/>
      <c r="M137" s="222"/>
      <c r="N137" s="222">
        <f t="shared" si="0"/>
        <v>0</v>
      </c>
      <c r="O137" s="220"/>
      <c r="P137" s="220"/>
      <c r="Q137" s="220"/>
      <c r="R137" s="139"/>
      <c r="T137" s="140" t="s">
        <v>5</v>
      </c>
      <c r="U137" s="38" t="s">
        <v>42</v>
      </c>
      <c r="V137" s="141">
        <v>0</v>
      </c>
      <c r="W137" s="141">
        <f t="shared" si="1"/>
        <v>0</v>
      </c>
      <c r="X137" s="141">
        <v>0</v>
      </c>
      <c r="Y137" s="141">
        <f t="shared" si="2"/>
        <v>0</v>
      </c>
      <c r="Z137" s="141">
        <v>0</v>
      </c>
      <c r="AA137" s="142">
        <f t="shared" si="3"/>
        <v>0</v>
      </c>
      <c r="AR137" s="19" t="s">
        <v>1282</v>
      </c>
      <c r="AT137" s="19" t="s">
        <v>315</v>
      </c>
      <c r="AU137" s="19" t="s">
        <v>83</v>
      </c>
      <c r="AY137" s="19" t="s">
        <v>267</v>
      </c>
      <c r="BE137" s="143">
        <f t="shared" si="4"/>
        <v>0</v>
      </c>
      <c r="BF137" s="143">
        <f t="shared" si="5"/>
        <v>0</v>
      </c>
      <c r="BG137" s="143">
        <f t="shared" si="6"/>
        <v>0</v>
      </c>
      <c r="BH137" s="143">
        <f t="shared" si="7"/>
        <v>0</v>
      </c>
      <c r="BI137" s="143">
        <f t="shared" si="8"/>
        <v>0</v>
      </c>
      <c r="BJ137" s="19" t="s">
        <v>102</v>
      </c>
      <c r="BK137" s="143">
        <f t="shared" si="9"/>
        <v>0</v>
      </c>
      <c r="BL137" s="19" t="s">
        <v>518</v>
      </c>
      <c r="BM137" s="19" t="s">
        <v>416</v>
      </c>
    </row>
    <row r="138" spans="2:65" s="1" customFormat="1" ht="25.5" customHeight="1">
      <c r="B138" s="134"/>
      <c r="C138" s="144" t="s">
        <v>10</v>
      </c>
      <c r="D138" s="144" t="s">
        <v>315</v>
      </c>
      <c r="E138" s="145" t="s">
        <v>2415</v>
      </c>
      <c r="F138" s="221" t="s">
        <v>2416</v>
      </c>
      <c r="G138" s="221"/>
      <c r="H138" s="221"/>
      <c r="I138" s="221"/>
      <c r="J138" s="146" t="s">
        <v>374</v>
      </c>
      <c r="K138" s="147">
        <v>1</v>
      </c>
      <c r="L138" s="222"/>
      <c r="M138" s="222"/>
      <c r="N138" s="222">
        <f t="shared" si="0"/>
        <v>0</v>
      </c>
      <c r="O138" s="220"/>
      <c r="P138" s="220"/>
      <c r="Q138" s="220"/>
      <c r="R138" s="139"/>
      <c r="T138" s="140" t="s">
        <v>5</v>
      </c>
      <c r="U138" s="38" t="s">
        <v>42</v>
      </c>
      <c r="V138" s="141">
        <v>0</v>
      </c>
      <c r="W138" s="141">
        <f t="shared" si="1"/>
        <v>0</v>
      </c>
      <c r="X138" s="141">
        <v>0</v>
      </c>
      <c r="Y138" s="141">
        <f t="shared" si="2"/>
        <v>0</v>
      </c>
      <c r="Z138" s="141">
        <v>0</v>
      </c>
      <c r="AA138" s="142">
        <f t="shared" si="3"/>
        <v>0</v>
      </c>
      <c r="AR138" s="19" t="s">
        <v>1282</v>
      </c>
      <c r="AT138" s="19" t="s">
        <v>315</v>
      </c>
      <c r="AU138" s="19" t="s">
        <v>83</v>
      </c>
      <c r="AY138" s="19" t="s">
        <v>267</v>
      </c>
      <c r="BE138" s="143">
        <f t="shared" si="4"/>
        <v>0</v>
      </c>
      <c r="BF138" s="143">
        <f t="shared" si="5"/>
        <v>0</v>
      </c>
      <c r="BG138" s="143">
        <f t="shared" si="6"/>
        <v>0</v>
      </c>
      <c r="BH138" s="143">
        <f t="shared" si="7"/>
        <v>0</v>
      </c>
      <c r="BI138" s="143">
        <f t="shared" si="8"/>
        <v>0</v>
      </c>
      <c r="BJ138" s="19" t="s">
        <v>102</v>
      </c>
      <c r="BK138" s="143">
        <f t="shared" si="9"/>
        <v>0</v>
      </c>
      <c r="BL138" s="19" t="s">
        <v>518</v>
      </c>
      <c r="BM138" s="19" t="s">
        <v>424</v>
      </c>
    </row>
    <row r="139" spans="2:65" s="1" customFormat="1" ht="25.5" customHeight="1">
      <c r="B139" s="134"/>
      <c r="C139" s="144" t="s">
        <v>348</v>
      </c>
      <c r="D139" s="144" t="s">
        <v>315</v>
      </c>
      <c r="E139" s="145" t="s">
        <v>2417</v>
      </c>
      <c r="F139" s="221" t="s">
        <v>2418</v>
      </c>
      <c r="G139" s="221"/>
      <c r="H139" s="221"/>
      <c r="I139" s="221"/>
      <c r="J139" s="146" t="s">
        <v>374</v>
      </c>
      <c r="K139" s="147">
        <v>1</v>
      </c>
      <c r="L139" s="222"/>
      <c r="M139" s="222"/>
      <c r="N139" s="222">
        <f t="shared" si="0"/>
        <v>0</v>
      </c>
      <c r="O139" s="220"/>
      <c r="P139" s="220"/>
      <c r="Q139" s="220"/>
      <c r="R139" s="139"/>
      <c r="T139" s="140" t="s">
        <v>5</v>
      </c>
      <c r="U139" s="38" t="s">
        <v>42</v>
      </c>
      <c r="V139" s="141">
        <v>0</v>
      </c>
      <c r="W139" s="141">
        <f t="shared" si="1"/>
        <v>0</v>
      </c>
      <c r="X139" s="141">
        <v>0</v>
      </c>
      <c r="Y139" s="141">
        <f t="shared" si="2"/>
        <v>0</v>
      </c>
      <c r="Z139" s="141">
        <v>0</v>
      </c>
      <c r="AA139" s="142">
        <f t="shared" si="3"/>
        <v>0</v>
      </c>
      <c r="AR139" s="19" t="s">
        <v>1282</v>
      </c>
      <c r="AT139" s="19" t="s">
        <v>315</v>
      </c>
      <c r="AU139" s="19" t="s">
        <v>83</v>
      </c>
      <c r="AY139" s="19" t="s">
        <v>267</v>
      </c>
      <c r="BE139" s="143">
        <f t="shared" si="4"/>
        <v>0</v>
      </c>
      <c r="BF139" s="143">
        <f t="shared" si="5"/>
        <v>0</v>
      </c>
      <c r="BG139" s="143">
        <f t="shared" si="6"/>
        <v>0</v>
      </c>
      <c r="BH139" s="143">
        <f t="shared" si="7"/>
        <v>0</v>
      </c>
      <c r="BI139" s="143">
        <f t="shared" si="8"/>
        <v>0</v>
      </c>
      <c r="BJ139" s="19" t="s">
        <v>102</v>
      </c>
      <c r="BK139" s="143">
        <f t="shared" si="9"/>
        <v>0</v>
      </c>
      <c r="BL139" s="19" t="s">
        <v>518</v>
      </c>
      <c r="BM139" s="19" t="s">
        <v>432</v>
      </c>
    </row>
    <row r="140" spans="2:65" s="1" customFormat="1" ht="16.5" customHeight="1">
      <c r="B140" s="134"/>
      <c r="C140" s="144" t="s">
        <v>352</v>
      </c>
      <c r="D140" s="144" t="s">
        <v>315</v>
      </c>
      <c r="E140" s="145" t="s">
        <v>2419</v>
      </c>
      <c r="F140" s="221" t="s">
        <v>2420</v>
      </c>
      <c r="G140" s="221"/>
      <c r="H140" s="221"/>
      <c r="I140" s="221"/>
      <c r="J140" s="146" t="s">
        <v>322</v>
      </c>
      <c r="K140" s="147">
        <v>3</v>
      </c>
      <c r="L140" s="222"/>
      <c r="M140" s="222"/>
      <c r="N140" s="222">
        <f t="shared" si="0"/>
        <v>0</v>
      </c>
      <c r="O140" s="220"/>
      <c r="P140" s="220"/>
      <c r="Q140" s="220"/>
      <c r="R140" s="139"/>
      <c r="T140" s="140" t="s">
        <v>5</v>
      </c>
      <c r="U140" s="38" t="s">
        <v>42</v>
      </c>
      <c r="V140" s="141">
        <v>0</v>
      </c>
      <c r="W140" s="141">
        <f t="shared" si="1"/>
        <v>0</v>
      </c>
      <c r="X140" s="141">
        <v>0</v>
      </c>
      <c r="Y140" s="141">
        <f t="shared" si="2"/>
        <v>0</v>
      </c>
      <c r="Z140" s="141">
        <v>0</v>
      </c>
      <c r="AA140" s="142">
        <f t="shared" si="3"/>
        <v>0</v>
      </c>
      <c r="AR140" s="19" t="s">
        <v>1282</v>
      </c>
      <c r="AT140" s="19" t="s">
        <v>315</v>
      </c>
      <c r="AU140" s="19" t="s">
        <v>83</v>
      </c>
      <c r="AY140" s="19" t="s">
        <v>267</v>
      </c>
      <c r="BE140" s="143">
        <f t="shared" si="4"/>
        <v>0</v>
      </c>
      <c r="BF140" s="143">
        <f t="shared" si="5"/>
        <v>0</v>
      </c>
      <c r="BG140" s="143">
        <f t="shared" si="6"/>
        <v>0</v>
      </c>
      <c r="BH140" s="143">
        <f t="shared" si="7"/>
        <v>0</v>
      </c>
      <c r="BI140" s="143">
        <f t="shared" si="8"/>
        <v>0</v>
      </c>
      <c r="BJ140" s="19" t="s">
        <v>102</v>
      </c>
      <c r="BK140" s="143">
        <f t="shared" si="9"/>
        <v>0</v>
      </c>
      <c r="BL140" s="19" t="s">
        <v>518</v>
      </c>
      <c r="BM140" s="19" t="s">
        <v>440</v>
      </c>
    </row>
    <row r="141" spans="2:65" s="1" customFormat="1" ht="16.5" customHeight="1">
      <c r="B141" s="134"/>
      <c r="C141" s="144" t="s">
        <v>356</v>
      </c>
      <c r="D141" s="144" t="s">
        <v>315</v>
      </c>
      <c r="E141" s="145" t="s">
        <v>2421</v>
      </c>
      <c r="F141" s="221" t="s">
        <v>2422</v>
      </c>
      <c r="G141" s="221"/>
      <c r="H141" s="221"/>
      <c r="I141" s="221"/>
      <c r="J141" s="146" t="s">
        <v>322</v>
      </c>
      <c r="K141" s="147">
        <v>3</v>
      </c>
      <c r="L141" s="222"/>
      <c r="M141" s="222"/>
      <c r="N141" s="222">
        <f t="shared" si="0"/>
        <v>0</v>
      </c>
      <c r="O141" s="220"/>
      <c r="P141" s="220"/>
      <c r="Q141" s="220"/>
      <c r="R141" s="139"/>
      <c r="T141" s="140" t="s">
        <v>5</v>
      </c>
      <c r="U141" s="38" t="s">
        <v>42</v>
      </c>
      <c r="V141" s="141">
        <v>0</v>
      </c>
      <c r="W141" s="141">
        <f t="shared" si="1"/>
        <v>0</v>
      </c>
      <c r="X141" s="141">
        <v>0</v>
      </c>
      <c r="Y141" s="141">
        <f t="shared" si="2"/>
        <v>0</v>
      </c>
      <c r="Z141" s="141">
        <v>0</v>
      </c>
      <c r="AA141" s="142">
        <f t="shared" si="3"/>
        <v>0</v>
      </c>
      <c r="AR141" s="19" t="s">
        <v>1282</v>
      </c>
      <c r="AT141" s="19" t="s">
        <v>315</v>
      </c>
      <c r="AU141" s="19" t="s">
        <v>83</v>
      </c>
      <c r="AY141" s="19" t="s">
        <v>267</v>
      </c>
      <c r="BE141" s="143">
        <f t="shared" si="4"/>
        <v>0</v>
      </c>
      <c r="BF141" s="143">
        <f t="shared" si="5"/>
        <v>0</v>
      </c>
      <c r="BG141" s="143">
        <f t="shared" si="6"/>
        <v>0</v>
      </c>
      <c r="BH141" s="143">
        <f t="shared" si="7"/>
        <v>0</v>
      </c>
      <c r="BI141" s="143">
        <f t="shared" si="8"/>
        <v>0</v>
      </c>
      <c r="BJ141" s="19" t="s">
        <v>102</v>
      </c>
      <c r="BK141" s="143">
        <f t="shared" si="9"/>
        <v>0</v>
      </c>
      <c r="BL141" s="19" t="s">
        <v>518</v>
      </c>
      <c r="BM141" s="19" t="s">
        <v>448</v>
      </c>
    </row>
    <row r="142" spans="2:65" s="1" customFormat="1" ht="16.5" customHeight="1">
      <c r="B142" s="134"/>
      <c r="C142" s="144" t="s">
        <v>360</v>
      </c>
      <c r="D142" s="144" t="s">
        <v>315</v>
      </c>
      <c r="E142" s="145" t="s">
        <v>2423</v>
      </c>
      <c r="F142" s="221" t="s">
        <v>2424</v>
      </c>
      <c r="G142" s="221"/>
      <c r="H142" s="221"/>
      <c r="I142" s="221"/>
      <c r="J142" s="146" t="s">
        <v>374</v>
      </c>
      <c r="K142" s="147">
        <v>1</v>
      </c>
      <c r="L142" s="222"/>
      <c r="M142" s="222"/>
      <c r="N142" s="222">
        <f t="shared" si="0"/>
        <v>0</v>
      </c>
      <c r="O142" s="220"/>
      <c r="P142" s="220"/>
      <c r="Q142" s="220"/>
      <c r="R142" s="139"/>
      <c r="T142" s="140" t="s">
        <v>5</v>
      </c>
      <c r="U142" s="38" t="s">
        <v>42</v>
      </c>
      <c r="V142" s="141">
        <v>0</v>
      </c>
      <c r="W142" s="141">
        <f t="shared" si="1"/>
        <v>0</v>
      </c>
      <c r="X142" s="141">
        <v>0</v>
      </c>
      <c r="Y142" s="141">
        <f t="shared" si="2"/>
        <v>0</v>
      </c>
      <c r="Z142" s="141">
        <v>0</v>
      </c>
      <c r="AA142" s="142">
        <f t="shared" si="3"/>
        <v>0</v>
      </c>
      <c r="AR142" s="19" t="s">
        <v>1282</v>
      </c>
      <c r="AT142" s="19" t="s">
        <v>315</v>
      </c>
      <c r="AU142" s="19" t="s">
        <v>83</v>
      </c>
      <c r="AY142" s="19" t="s">
        <v>267</v>
      </c>
      <c r="BE142" s="143">
        <f t="shared" si="4"/>
        <v>0</v>
      </c>
      <c r="BF142" s="143">
        <f t="shared" si="5"/>
        <v>0</v>
      </c>
      <c r="BG142" s="143">
        <f t="shared" si="6"/>
        <v>0</v>
      </c>
      <c r="BH142" s="143">
        <f t="shared" si="7"/>
        <v>0</v>
      </c>
      <c r="BI142" s="143">
        <f t="shared" si="8"/>
        <v>0</v>
      </c>
      <c r="BJ142" s="19" t="s">
        <v>102</v>
      </c>
      <c r="BK142" s="143">
        <f t="shared" si="9"/>
        <v>0</v>
      </c>
      <c r="BL142" s="19" t="s">
        <v>518</v>
      </c>
      <c r="BM142" s="19" t="s">
        <v>456</v>
      </c>
    </row>
    <row r="143" spans="2:65" s="1" customFormat="1" ht="25.5" customHeight="1">
      <c r="B143" s="134"/>
      <c r="C143" s="144" t="s">
        <v>364</v>
      </c>
      <c r="D143" s="144" t="s">
        <v>315</v>
      </c>
      <c r="E143" s="145" t="s">
        <v>2425</v>
      </c>
      <c r="F143" s="221" t="s">
        <v>2426</v>
      </c>
      <c r="G143" s="221"/>
      <c r="H143" s="221"/>
      <c r="I143" s="221"/>
      <c r="J143" s="146" t="s">
        <v>374</v>
      </c>
      <c r="K143" s="147">
        <v>1</v>
      </c>
      <c r="L143" s="222"/>
      <c r="M143" s="222"/>
      <c r="N143" s="222">
        <f t="shared" si="0"/>
        <v>0</v>
      </c>
      <c r="O143" s="220"/>
      <c r="P143" s="220"/>
      <c r="Q143" s="220"/>
      <c r="R143" s="139"/>
      <c r="T143" s="140" t="s">
        <v>5</v>
      </c>
      <c r="U143" s="38" t="s">
        <v>42</v>
      </c>
      <c r="V143" s="141">
        <v>0</v>
      </c>
      <c r="W143" s="141">
        <f t="shared" si="1"/>
        <v>0</v>
      </c>
      <c r="X143" s="141">
        <v>0</v>
      </c>
      <c r="Y143" s="141">
        <f t="shared" si="2"/>
        <v>0</v>
      </c>
      <c r="Z143" s="141">
        <v>0</v>
      </c>
      <c r="AA143" s="142">
        <f t="shared" si="3"/>
        <v>0</v>
      </c>
      <c r="AR143" s="19" t="s">
        <v>1282</v>
      </c>
      <c r="AT143" s="19" t="s">
        <v>315</v>
      </c>
      <c r="AU143" s="19" t="s">
        <v>83</v>
      </c>
      <c r="AY143" s="19" t="s">
        <v>267</v>
      </c>
      <c r="BE143" s="143">
        <f t="shared" si="4"/>
        <v>0</v>
      </c>
      <c r="BF143" s="143">
        <f t="shared" si="5"/>
        <v>0</v>
      </c>
      <c r="BG143" s="143">
        <f t="shared" si="6"/>
        <v>0</v>
      </c>
      <c r="BH143" s="143">
        <f t="shared" si="7"/>
        <v>0</v>
      </c>
      <c r="BI143" s="143">
        <f t="shared" si="8"/>
        <v>0</v>
      </c>
      <c r="BJ143" s="19" t="s">
        <v>102</v>
      </c>
      <c r="BK143" s="143">
        <f t="shared" si="9"/>
        <v>0</v>
      </c>
      <c r="BL143" s="19" t="s">
        <v>518</v>
      </c>
      <c r="BM143" s="19" t="s">
        <v>464</v>
      </c>
    </row>
    <row r="144" spans="2:65" s="1" customFormat="1" ht="16.5" customHeight="1">
      <c r="B144" s="134"/>
      <c r="C144" s="144" t="s">
        <v>368</v>
      </c>
      <c r="D144" s="144" t="s">
        <v>315</v>
      </c>
      <c r="E144" s="145" t="s">
        <v>2427</v>
      </c>
      <c r="F144" s="221" t="s">
        <v>2428</v>
      </c>
      <c r="G144" s="221"/>
      <c r="H144" s="221"/>
      <c r="I144" s="221"/>
      <c r="J144" s="146" t="s">
        <v>374</v>
      </c>
      <c r="K144" s="147">
        <v>1</v>
      </c>
      <c r="L144" s="222"/>
      <c r="M144" s="222"/>
      <c r="N144" s="222">
        <f t="shared" si="0"/>
        <v>0</v>
      </c>
      <c r="O144" s="220"/>
      <c r="P144" s="220"/>
      <c r="Q144" s="220"/>
      <c r="R144" s="139"/>
      <c r="T144" s="140" t="s">
        <v>5</v>
      </c>
      <c r="U144" s="38" t="s">
        <v>42</v>
      </c>
      <c r="V144" s="141">
        <v>0</v>
      </c>
      <c r="W144" s="141">
        <f t="shared" si="1"/>
        <v>0</v>
      </c>
      <c r="X144" s="141">
        <v>0</v>
      </c>
      <c r="Y144" s="141">
        <f t="shared" si="2"/>
        <v>0</v>
      </c>
      <c r="Z144" s="141">
        <v>0</v>
      </c>
      <c r="AA144" s="142">
        <f t="shared" si="3"/>
        <v>0</v>
      </c>
      <c r="AR144" s="19" t="s">
        <v>1282</v>
      </c>
      <c r="AT144" s="19" t="s">
        <v>315</v>
      </c>
      <c r="AU144" s="19" t="s">
        <v>83</v>
      </c>
      <c r="AY144" s="19" t="s">
        <v>267</v>
      </c>
      <c r="BE144" s="143">
        <f t="shared" si="4"/>
        <v>0</v>
      </c>
      <c r="BF144" s="143">
        <f t="shared" si="5"/>
        <v>0</v>
      </c>
      <c r="BG144" s="143">
        <f t="shared" si="6"/>
        <v>0</v>
      </c>
      <c r="BH144" s="143">
        <f t="shared" si="7"/>
        <v>0</v>
      </c>
      <c r="BI144" s="143">
        <f t="shared" si="8"/>
        <v>0</v>
      </c>
      <c r="BJ144" s="19" t="s">
        <v>102</v>
      </c>
      <c r="BK144" s="143">
        <f t="shared" si="9"/>
        <v>0</v>
      </c>
      <c r="BL144" s="19" t="s">
        <v>518</v>
      </c>
      <c r="BM144" s="19" t="s">
        <v>472</v>
      </c>
    </row>
    <row r="145" spans="2:65" s="1" customFormat="1" ht="16.5" customHeight="1">
      <c r="B145" s="134"/>
      <c r="C145" s="144" t="s">
        <v>371</v>
      </c>
      <c r="D145" s="144" t="s">
        <v>315</v>
      </c>
      <c r="E145" s="145" t="s">
        <v>2429</v>
      </c>
      <c r="F145" s="221" t="s">
        <v>2430</v>
      </c>
      <c r="G145" s="221"/>
      <c r="H145" s="221"/>
      <c r="I145" s="221"/>
      <c r="J145" s="146" t="s">
        <v>374</v>
      </c>
      <c r="K145" s="147">
        <v>1</v>
      </c>
      <c r="L145" s="222"/>
      <c r="M145" s="222"/>
      <c r="N145" s="222">
        <f t="shared" si="0"/>
        <v>0</v>
      </c>
      <c r="O145" s="220"/>
      <c r="P145" s="220"/>
      <c r="Q145" s="220"/>
      <c r="R145" s="139"/>
      <c r="T145" s="140" t="s">
        <v>5</v>
      </c>
      <c r="U145" s="38" t="s">
        <v>42</v>
      </c>
      <c r="V145" s="141">
        <v>0</v>
      </c>
      <c r="W145" s="141">
        <f t="shared" si="1"/>
        <v>0</v>
      </c>
      <c r="X145" s="141">
        <v>0</v>
      </c>
      <c r="Y145" s="141">
        <f t="shared" si="2"/>
        <v>0</v>
      </c>
      <c r="Z145" s="141">
        <v>0</v>
      </c>
      <c r="AA145" s="142">
        <f t="shared" si="3"/>
        <v>0</v>
      </c>
      <c r="AR145" s="19" t="s">
        <v>1282</v>
      </c>
      <c r="AT145" s="19" t="s">
        <v>315</v>
      </c>
      <c r="AU145" s="19" t="s">
        <v>83</v>
      </c>
      <c r="AY145" s="19" t="s">
        <v>267</v>
      </c>
      <c r="BE145" s="143">
        <f t="shared" si="4"/>
        <v>0</v>
      </c>
      <c r="BF145" s="143">
        <f t="shared" si="5"/>
        <v>0</v>
      </c>
      <c r="BG145" s="143">
        <f t="shared" si="6"/>
        <v>0</v>
      </c>
      <c r="BH145" s="143">
        <f t="shared" si="7"/>
        <v>0</v>
      </c>
      <c r="BI145" s="143">
        <f t="shared" si="8"/>
        <v>0</v>
      </c>
      <c r="BJ145" s="19" t="s">
        <v>102</v>
      </c>
      <c r="BK145" s="143">
        <f t="shared" si="9"/>
        <v>0</v>
      </c>
      <c r="BL145" s="19" t="s">
        <v>518</v>
      </c>
      <c r="BM145" s="19" t="s">
        <v>480</v>
      </c>
    </row>
    <row r="146" spans="2:65" s="1" customFormat="1" ht="38.25" customHeight="1">
      <c r="B146" s="134"/>
      <c r="C146" s="144" t="s">
        <v>376</v>
      </c>
      <c r="D146" s="144" t="s">
        <v>315</v>
      </c>
      <c r="E146" s="145" t="s">
        <v>2431</v>
      </c>
      <c r="F146" s="221" t="s">
        <v>2432</v>
      </c>
      <c r="G146" s="221"/>
      <c r="H146" s="221"/>
      <c r="I146" s="221"/>
      <c r="J146" s="146" t="s">
        <v>374</v>
      </c>
      <c r="K146" s="147">
        <v>1</v>
      </c>
      <c r="L146" s="222"/>
      <c r="M146" s="222"/>
      <c r="N146" s="222">
        <f t="shared" si="0"/>
        <v>0</v>
      </c>
      <c r="O146" s="220"/>
      <c r="P146" s="220"/>
      <c r="Q146" s="220"/>
      <c r="R146" s="139"/>
      <c r="T146" s="140" t="s">
        <v>5</v>
      </c>
      <c r="U146" s="38" t="s">
        <v>42</v>
      </c>
      <c r="V146" s="141">
        <v>0</v>
      </c>
      <c r="W146" s="141">
        <f t="shared" si="1"/>
        <v>0</v>
      </c>
      <c r="X146" s="141">
        <v>0</v>
      </c>
      <c r="Y146" s="141">
        <f t="shared" si="2"/>
        <v>0</v>
      </c>
      <c r="Z146" s="141">
        <v>0</v>
      </c>
      <c r="AA146" s="142">
        <f t="shared" si="3"/>
        <v>0</v>
      </c>
      <c r="AR146" s="19" t="s">
        <v>1282</v>
      </c>
      <c r="AT146" s="19" t="s">
        <v>315</v>
      </c>
      <c r="AU146" s="19" t="s">
        <v>83</v>
      </c>
      <c r="AY146" s="19" t="s">
        <v>267</v>
      </c>
      <c r="BE146" s="143">
        <f t="shared" si="4"/>
        <v>0</v>
      </c>
      <c r="BF146" s="143">
        <f t="shared" si="5"/>
        <v>0</v>
      </c>
      <c r="BG146" s="143">
        <f t="shared" si="6"/>
        <v>0</v>
      </c>
      <c r="BH146" s="143">
        <f t="shared" si="7"/>
        <v>0</v>
      </c>
      <c r="BI146" s="143">
        <f t="shared" si="8"/>
        <v>0</v>
      </c>
      <c r="BJ146" s="19" t="s">
        <v>102</v>
      </c>
      <c r="BK146" s="143">
        <f t="shared" si="9"/>
        <v>0</v>
      </c>
      <c r="BL146" s="19" t="s">
        <v>518</v>
      </c>
      <c r="BM146" s="19" t="s">
        <v>486</v>
      </c>
    </row>
    <row r="147" spans="2:65" s="1" customFormat="1" ht="25.5" customHeight="1">
      <c r="B147" s="134"/>
      <c r="C147" s="144" t="s">
        <v>380</v>
      </c>
      <c r="D147" s="144" t="s">
        <v>315</v>
      </c>
      <c r="E147" s="145" t="s">
        <v>2433</v>
      </c>
      <c r="F147" s="221" t="s">
        <v>2434</v>
      </c>
      <c r="G147" s="221"/>
      <c r="H147" s="221"/>
      <c r="I147" s="221"/>
      <c r="J147" s="146" t="s">
        <v>374</v>
      </c>
      <c r="K147" s="147">
        <v>1</v>
      </c>
      <c r="L147" s="222"/>
      <c r="M147" s="222"/>
      <c r="N147" s="222">
        <f t="shared" si="0"/>
        <v>0</v>
      </c>
      <c r="O147" s="220"/>
      <c r="P147" s="220"/>
      <c r="Q147" s="220"/>
      <c r="R147" s="139"/>
      <c r="T147" s="140" t="s">
        <v>5</v>
      </c>
      <c r="U147" s="38" t="s">
        <v>42</v>
      </c>
      <c r="V147" s="141">
        <v>0</v>
      </c>
      <c r="W147" s="141">
        <f t="shared" si="1"/>
        <v>0</v>
      </c>
      <c r="X147" s="141">
        <v>0</v>
      </c>
      <c r="Y147" s="141">
        <f t="shared" si="2"/>
        <v>0</v>
      </c>
      <c r="Z147" s="141">
        <v>0</v>
      </c>
      <c r="AA147" s="142">
        <f t="shared" si="3"/>
        <v>0</v>
      </c>
      <c r="AR147" s="19" t="s">
        <v>1282</v>
      </c>
      <c r="AT147" s="19" t="s">
        <v>315</v>
      </c>
      <c r="AU147" s="19" t="s">
        <v>83</v>
      </c>
      <c r="AY147" s="19" t="s">
        <v>267</v>
      </c>
      <c r="BE147" s="143">
        <f t="shared" si="4"/>
        <v>0</v>
      </c>
      <c r="BF147" s="143">
        <f t="shared" si="5"/>
        <v>0</v>
      </c>
      <c r="BG147" s="143">
        <f t="shared" si="6"/>
        <v>0</v>
      </c>
      <c r="BH147" s="143">
        <f t="shared" si="7"/>
        <v>0</v>
      </c>
      <c r="BI147" s="143">
        <f t="shared" si="8"/>
        <v>0</v>
      </c>
      <c r="BJ147" s="19" t="s">
        <v>102</v>
      </c>
      <c r="BK147" s="143">
        <f t="shared" si="9"/>
        <v>0</v>
      </c>
      <c r="BL147" s="19" t="s">
        <v>518</v>
      </c>
      <c r="BM147" s="19" t="s">
        <v>494</v>
      </c>
    </row>
    <row r="148" spans="2:65" s="1" customFormat="1" ht="25.5" customHeight="1">
      <c r="B148" s="134"/>
      <c r="C148" s="144" t="s">
        <v>384</v>
      </c>
      <c r="D148" s="144" t="s">
        <v>315</v>
      </c>
      <c r="E148" s="145" t="s">
        <v>2435</v>
      </c>
      <c r="F148" s="221" t="s">
        <v>2436</v>
      </c>
      <c r="G148" s="221"/>
      <c r="H148" s="221"/>
      <c r="I148" s="221"/>
      <c r="J148" s="146" t="s">
        <v>374</v>
      </c>
      <c r="K148" s="147">
        <v>4</v>
      </c>
      <c r="L148" s="222"/>
      <c r="M148" s="222"/>
      <c r="N148" s="222">
        <f t="shared" si="0"/>
        <v>0</v>
      </c>
      <c r="O148" s="220"/>
      <c r="P148" s="220"/>
      <c r="Q148" s="220"/>
      <c r="R148" s="139"/>
      <c r="T148" s="140" t="s">
        <v>5</v>
      </c>
      <c r="U148" s="38" t="s">
        <v>42</v>
      </c>
      <c r="V148" s="141">
        <v>0</v>
      </c>
      <c r="W148" s="141">
        <f t="shared" si="1"/>
        <v>0</v>
      </c>
      <c r="X148" s="141">
        <v>0</v>
      </c>
      <c r="Y148" s="141">
        <f t="shared" si="2"/>
        <v>0</v>
      </c>
      <c r="Z148" s="141">
        <v>0</v>
      </c>
      <c r="AA148" s="142">
        <f t="shared" si="3"/>
        <v>0</v>
      </c>
      <c r="AR148" s="19" t="s">
        <v>1282</v>
      </c>
      <c r="AT148" s="19" t="s">
        <v>315</v>
      </c>
      <c r="AU148" s="19" t="s">
        <v>83</v>
      </c>
      <c r="AY148" s="19" t="s">
        <v>267</v>
      </c>
      <c r="BE148" s="143">
        <f t="shared" si="4"/>
        <v>0</v>
      </c>
      <c r="BF148" s="143">
        <f t="shared" si="5"/>
        <v>0</v>
      </c>
      <c r="BG148" s="143">
        <f t="shared" si="6"/>
        <v>0</v>
      </c>
      <c r="BH148" s="143">
        <f t="shared" si="7"/>
        <v>0</v>
      </c>
      <c r="BI148" s="143">
        <f t="shared" si="8"/>
        <v>0</v>
      </c>
      <c r="BJ148" s="19" t="s">
        <v>102</v>
      </c>
      <c r="BK148" s="143">
        <f t="shared" si="9"/>
        <v>0</v>
      </c>
      <c r="BL148" s="19" t="s">
        <v>518</v>
      </c>
      <c r="BM148" s="19" t="s">
        <v>502</v>
      </c>
    </row>
    <row r="149" spans="2:65" s="1" customFormat="1" ht="25.5" customHeight="1">
      <c r="B149" s="134"/>
      <c r="C149" s="144" t="s">
        <v>388</v>
      </c>
      <c r="D149" s="144" t="s">
        <v>315</v>
      </c>
      <c r="E149" s="145" t="s">
        <v>2437</v>
      </c>
      <c r="F149" s="221" t="s">
        <v>2438</v>
      </c>
      <c r="G149" s="221"/>
      <c r="H149" s="221"/>
      <c r="I149" s="221"/>
      <c r="J149" s="146" t="s">
        <v>374</v>
      </c>
      <c r="K149" s="147">
        <v>4</v>
      </c>
      <c r="L149" s="222"/>
      <c r="M149" s="222"/>
      <c r="N149" s="222">
        <f t="shared" si="0"/>
        <v>0</v>
      </c>
      <c r="O149" s="220"/>
      <c r="P149" s="220"/>
      <c r="Q149" s="220"/>
      <c r="R149" s="139"/>
      <c r="T149" s="140" t="s">
        <v>5</v>
      </c>
      <c r="U149" s="38" t="s">
        <v>42</v>
      </c>
      <c r="V149" s="141">
        <v>0</v>
      </c>
      <c r="W149" s="141">
        <f t="shared" si="1"/>
        <v>0</v>
      </c>
      <c r="X149" s="141">
        <v>0</v>
      </c>
      <c r="Y149" s="141">
        <f t="shared" si="2"/>
        <v>0</v>
      </c>
      <c r="Z149" s="141">
        <v>0</v>
      </c>
      <c r="AA149" s="142">
        <f t="shared" si="3"/>
        <v>0</v>
      </c>
      <c r="AR149" s="19" t="s">
        <v>1282</v>
      </c>
      <c r="AT149" s="19" t="s">
        <v>315</v>
      </c>
      <c r="AU149" s="19" t="s">
        <v>83</v>
      </c>
      <c r="AY149" s="19" t="s">
        <v>267</v>
      </c>
      <c r="BE149" s="143">
        <f t="shared" si="4"/>
        <v>0</v>
      </c>
      <c r="BF149" s="143">
        <f t="shared" si="5"/>
        <v>0</v>
      </c>
      <c r="BG149" s="143">
        <f t="shared" si="6"/>
        <v>0</v>
      </c>
      <c r="BH149" s="143">
        <f t="shared" si="7"/>
        <v>0</v>
      </c>
      <c r="BI149" s="143">
        <f t="shared" si="8"/>
        <v>0</v>
      </c>
      <c r="BJ149" s="19" t="s">
        <v>102</v>
      </c>
      <c r="BK149" s="143">
        <f t="shared" si="9"/>
        <v>0</v>
      </c>
      <c r="BL149" s="19" t="s">
        <v>518</v>
      </c>
      <c r="BM149" s="19" t="s">
        <v>510</v>
      </c>
    </row>
    <row r="150" spans="2:65" s="1" customFormat="1" ht="25.5" customHeight="1">
      <c r="B150" s="134"/>
      <c r="C150" s="144" t="s">
        <v>392</v>
      </c>
      <c r="D150" s="144" t="s">
        <v>315</v>
      </c>
      <c r="E150" s="145" t="s">
        <v>2439</v>
      </c>
      <c r="F150" s="221" t="s">
        <v>2440</v>
      </c>
      <c r="G150" s="221"/>
      <c r="H150" s="221"/>
      <c r="I150" s="221"/>
      <c r="J150" s="146" t="s">
        <v>374</v>
      </c>
      <c r="K150" s="147">
        <v>4</v>
      </c>
      <c r="L150" s="222"/>
      <c r="M150" s="222"/>
      <c r="N150" s="222">
        <f t="shared" si="0"/>
        <v>0</v>
      </c>
      <c r="O150" s="220"/>
      <c r="P150" s="220"/>
      <c r="Q150" s="220"/>
      <c r="R150" s="139"/>
      <c r="T150" s="140" t="s">
        <v>5</v>
      </c>
      <c r="U150" s="38" t="s">
        <v>42</v>
      </c>
      <c r="V150" s="141">
        <v>0</v>
      </c>
      <c r="W150" s="141">
        <f t="shared" si="1"/>
        <v>0</v>
      </c>
      <c r="X150" s="141">
        <v>0</v>
      </c>
      <c r="Y150" s="141">
        <f t="shared" si="2"/>
        <v>0</v>
      </c>
      <c r="Z150" s="141">
        <v>0</v>
      </c>
      <c r="AA150" s="142">
        <f t="shared" si="3"/>
        <v>0</v>
      </c>
      <c r="AR150" s="19" t="s">
        <v>1282</v>
      </c>
      <c r="AT150" s="19" t="s">
        <v>315</v>
      </c>
      <c r="AU150" s="19" t="s">
        <v>83</v>
      </c>
      <c r="AY150" s="19" t="s">
        <v>267</v>
      </c>
      <c r="BE150" s="143">
        <f t="shared" si="4"/>
        <v>0</v>
      </c>
      <c r="BF150" s="143">
        <f t="shared" si="5"/>
        <v>0</v>
      </c>
      <c r="BG150" s="143">
        <f t="shared" si="6"/>
        <v>0</v>
      </c>
      <c r="BH150" s="143">
        <f t="shared" si="7"/>
        <v>0</v>
      </c>
      <c r="BI150" s="143">
        <f t="shared" si="8"/>
        <v>0</v>
      </c>
      <c r="BJ150" s="19" t="s">
        <v>102</v>
      </c>
      <c r="BK150" s="143">
        <f t="shared" si="9"/>
        <v>0</v>
      </c>
      <c r="BL150" s="19" t="s">
        <v>518</v>
      </c>
      <c r="BM150" s="19" t="s">
        <v>518</v>
      </c>
    </row>
    <row r="151" spans="2:65" s="1" customFormat="1" ht="25.5" customHeight="1">
      <c r="B151" s="134"/>
      <c r="C151" s="144" t="s">
        <v>396</v>
      </c>
      <c r="D151" s="144" t="s">
        <v>315</v>
      </c>
      <c r="E151" s="145" t="s">
        <v>2441</v>
      </c>
      <c r="F151" s="221" t="s">
        <v>2442</v>
      </c>
      <c r="G151" s="221"/>
      <c r="H151" s="221"/>
      <c r="I151" s="221"/>
      <c r="J151" s="146" t="s">
        <v>374</v>
      </c>
      <c r="K151" s="147">
        <v>2</v>
      </c>
      <c r="L151" s="222"/>
      <c r="M151" s="222"/>
      <c r="N151" s="222">
        <f t="shared" ref="N151:N182" si="10">ROUND(L151*K151,2)</f>
        <v>0</v>
      </c>
      <c r="O151" s="220"/>
      <c r="P151" s="220"/>
      <c r="Q151" s="220"/>
      <c r="R151" s="139"/>
      <c r="T151" s="140" t="s">
        <v>5</v>
      </c>
      <c r="U151" s="38" t="s">
        <v>42</v>
      </c>
      <c r="V151" s="141">
        <v>0</v>
      </c>
      <c r="W151" s="141">
        <f t="shared" ref="W151:W182" si="11">V151*K151</f>
        <v>0</v>
      </c>
      <c r="X151" s="141">
        <v>0</v>
      </c>
      <c r="Y151" s="141">
        <f t="shared" ref="Y151:Y182" si="12">X151*K151</f>
        <v>0</v>
      </c>
      <c r="Z151" s="141">
        <v>0</v>
      </c>
      <c r="AA151" s="142">
        <f t="shared" ref="AA151:AA182" si="13">Z151*K151</f>
        <v>0</v>
      </c>
      <c r="AR151" s="19" t="s">
        <v>1282</v>
      </c>
      <c r="AT151" s="19" t="s">
        <v>315</v>
      </c>
      <c r="AU151" s="19" t="s">
        <v>83</v>
      </c>
      <c r="AY151" s="19" t="s">
        <v>267</v>
      </c>
      <c r="BE151" s="143">
        <f t="shared" ref="BE151:BE182" si="14">IF(U151="základná",N151,0)</f>
        <v>0</v>
      </c>
      <c r="BF151" s="143">
        <f t="shared" ref="BF151:BF182" si="15">IF(U151="znížená",N151,0)</f>
        <v>0</v>
      </c>
      <c r="BG151" s="143">
        <f t="shared" ref="BG151:BG182" si="16">IF(U151="zákl. prenesená",N151,0)</f>
        <v>0</v>
      </c>
      <c r="BH151" s="143">
        <f t="shared" ref="BH151:BH182" si="17">IF(U151="zníž. prenesená",N151,0)</f>
        <v>0</v>
      </c>
      <c r="BI151" s="143">
        <f t="shared" ref="BI151:BI182" si="18">IF(U151="nulová",N151,0)</f>
        <v>0</v>
      </c>
      <c r="BJ151" s="19" t="s">
        <v>102</v>
      </c>
      <c r="BK151" s="143">
        <f t="shared" ref="BK151:BK182" si="19">ROUND(L151*K151,2)</f>
        <v>0</v>
      </c>
      <c r="BL151" s="19" t="s">
        <v>518</v>
      </c>
      <c r="BM151" s="19" t="s">
        <v>526</v>
      </c>
    </row>
    <row r="152" spans="2:65" s="1" customFormat="1" ht="25.5" customHeight="1">
      <c r="B152" s="134"/>
      <c r="C152" s="144" t="s">
        <v>400</v>
      </c>
      <c r="D152" s="144" t="s">
        <v>315</v>
      </c>
      <c r="E152" s="145" t="s">
        <v>2443</v>
      </c>
      <c r="F152" s="221" t="s">
        <v>2444</v>
      </c>
      <c r="G152" s="221"/>
      <c r="H152" s="221"/>
      <c r="I152" s="221"/>
      <c r="J152" s="146" t="s">
        <v>374</v>
      </c>
      <c r="K152" s="147">
        <v>4</v>
      </c>
      <c r="L152" s="222"/>
      <c r="M152" s="222"/>
      <c r="N152" s="222">
        <f t="shared" si="10"/>
        <v>0</v>
      </c>
      <c r="O152" s="220"/>
      <c r="P152" s="220"/>
      <c r="Q152" s="220"/>
      <c r="R152" s="139"/>
      <c r="T152" s="140" t="s">
        <v>5</v>
      </c>
      <c r="U152" s="38" t="s">
        <v>42</v>
      </c>
      <c r="V152" s="141">
        <v>0</v>
      </c>
      <c r="W152" s="141">
        <f t="shared" si="11"/>
        <v>0</v>
      </c>
      <c r="X152" s="141">
        <v>0</v>
      </c>
      <c r="Y152" s="141">
        <f t="shared" si="12"/>
        <v>0</v>
      </c>
      <c r="Z152" s="141">
        <v>0</v>
      </c>
      <c r="AA152" s="142">
        <f t="shared" si="13"/>
        <v>0</v>
      </c>
      <c r="AR152" s="19" t="s">
        <v>1282</v>
      </c>
      <c r="AT152" s="19" t="s">
        <v>315</v>
      </c>
      <c r="AU152" s="19" t="s">
        <v>83</v>
      </c>
      <c r="AY152" s="19" t="s">
        <v>267</v>
      </c>
      <c r="BE152" s="143">
        <f t="shared" si="14"/>
        <v>0</v>
      </c>
      <c r="BF152" s="143">
        <f t="shared" si="15"/>
        <v>0</v>
      </c>
      <c r="BG152" s="143">
        <f t="shared" si="16"/>
        <v>0</v>
      </c>
      <c r="BH152" s="143">
        <f t="shared" si="17"/>
        <v>0</v>
      </c>
      <c r="BI152" s="143">
        <f t="shared" si="18"/>
        <v>0</v>
      </c>
      <c r="BJ152" s="19" t="s">
        <v>102</v>
      </c>
      <c r="BK152" s="143">
        <f t="shared" si="19"/>
        <v>0</v>
      </c>
      <c r="BL152" s="19" t="s">
        <v>518</v>
      </c>
      <c r="BM152" s="19" t="s">
        <v>534</v>
      </c>
    </row>
    <row r="153" spans="2:65" s="1" customFormat="1" ht="25.5" customHeight="1">
      <c r="B153" s="134"/>
      <c r="C153" s="144" t="s">
        <v>404</v>
      </c>
      <c r="D153" s="144" t="s">
        <v>315</v>
      </c>
      <c r="E153" s="145" t="s">
        <v>2445</v>
      </c>
      <c r="F153" s="221" t="s">
        <v>2446</v>
      </c>
      <c r="G153" s="221"/>
      <c r="H153" s="221"/>
      <c r="I153" s="221"/>
      <c r="J153" s="146" t="s">
        <v>374</v>
      </c>
      <c r="K153" s="147">
        <v>4</v>
      </c>
      <c r="L153" s="222"/>
      <c r="M153" s="222"/>
      <c r="N153" s="222">
        <f t="shared" si="10"/>
        <v>0</v>
      </c>
      <c r="O153" s="220"/>
      <c r="P153" s="220"/>
      <c r="Q153" s="220"/>
      <c r="R153" s="139"/>
      <c r="T153" s="140" t="s">
        <v>5</v>
      </c>
      <c r="U153" s="38" t="s">
        <v>42</v>
      </c>
      <c r="V153" s="141">
        <v>0</v>
      </c>
      <c r="W153" s="141">
        <f t="shared" si="11"/>
        <v>0</v>
      </c>
      <c r="X153" s="141">
        <v>0</v>
      </c>
      <c r="Y153" s="141">
        <f t="shared" si="12"/>
        <v>0</v>
      </c>
      <c r="Z153" s="141">
        <v>0</v>
      </c>
      <c r="AA153" s="142">
        <f t="shared" si="13"/>
        <v>0</v>
      </c>
      <c r="AR153" s="19" t="s">
        <v>1282</v>
      </c>
      <c r="AT153" s="19" t="s">
        <v>315</v>
      </c>
      <c r="AU153" s="19" t="s">
        <v>83</v>
      </c>
      <c r="AY153" s="19" t="s">
        <v>267</v>
      </c>
      <c r="BE153" s="143">
        <f t="shared" si="14"/>
        <v>0</v>
      </c>
      <c r="BF153" s="143">
        <f t="shared" si="15"/>
        <v>0</v>
      </c>
      <c r="BG153" s="143">
        <f t="shared" si="16"/>
        <v>0</v>
      </c>
      <c r="BH153" s="143">
        <f t="shared" si="17"/>
        <v>0</v>
      </c>
      <c r="BI153" s="143">
        <f t="shared" si="18"/>
        <v>0</v>
      </c>
      <c r="BJ153" s="19" t="s">
        <v>102</v>
      </c>
      <c r="BK153" s="143">
        <f t="shared" si="19"/>
        <v>0</v>
      </c>
      <c r="BL153" s="19" t="s">
        <v>518</v>
      </c>
      <c r="BM153" s="19" t="s">
        <v>542</v>
      </c>
    </row>
    <row r="154" spans="2:65" s="1" customFormat="1" ht="25.5" customHeight="1">
      <c r="B154" s="134"/>
      <c r="C154" s="144" t="s">
        <v>408</v>
      </c>
      <c r="D154" s="144" t="s">
        <v>315</v>
      </c>
      <c r="E154" s="145" t="s">
        <v>2447</v>
      </c>
      <c r="F154" s="221" t="s">
        <v>2448</v>
      </c>
      <c r="G154" s="221"/>
      <c r="H154" s="221"/>
      <c r="I154" s="221"/>
      <c r="J154" s="146" t="s">
        <v>374</v>
      </c>
      <c r="K154" s="147">
        <v>1</v>
      </c>
      <c r="L154" s="222"/>
      <c r="M154" s="222"/>
      <c r="N154" s="222">
        <f t="shared" si="10"/>
        <v>0</v>
      </c>
      <c r="O154" s="220"/>
      <c r="P154" s="220"/>
      <c r="Q154" s="220"/>
      <c r="R154" s="139"/>
      <c r="T154" s="140" t="s">
        <v>5</v>
      </c>
      <c r="U154" s="38" t="s">
        <v>42</v>
      </c>
      <c r="V154" s="141">
        <v>0</v>
      </c>
      <c r="W154" s="141">
        <f t="shared" si="11"/>
        <v>0</v>
      </c>
      <c r="X154" s="141">
        <v>0</v>
      </c>
      <c r="Y154" s="141">
        <f t="shared" si="12"/>
        <v>0</v>
      </c>
      <c r="Z154" s="141">
        <v>0</v>
      </c>
      <c r="AA154" s="142">
        <f t="shared" si="13"/>
        <v>0</v>
      </c>
      <c r="AR154" s="19" t="s">
        <v>1282</v>
      </c>
      <c r="AT154" s="19" t="s">
        <v>315</v>
      </c>
      <c r="AU154" s="19" t="s">
        <v>83</v>
      </c>
      <c r="AY154" s="19" t="s">
        <v>267</v>
      </c>
      <c r="BE154" s="143">
        <f t="shared" si="14"/>
        <v>0</v>
      </c>
      <c r="BF154" s="143">
        <f t="shared" si="15"/>
        <v>0</v>
      </c>
      <c r="BG154" s="143">
        <f t="shared" si="16"/>
        <v>0</v>
      </c>
      <c r="BH154" s="143">
        <f t="shared" si="17"/>
        <v>0</v>
      </c>
      <c r="BI154" s="143">
        <f t="shared" si="18"/>
        <v>0</v>
      </c>
      <c r="BJ154" s="19" t="s">
        <v>102</v>
      </c>
      <c r="BK154" s="143">
        <f t="shared" si="19"/>
        <v>0</v>
      </c>
      <c r="BL154" s="19" t="s">
        <v>518</v>
      </c>
      <c r="BM154" s="19" t="s">
        <v>550</v>
      </c>
    </row>
    <row r="155" spans="2:65" s="1" customFormat="1" ht="16.5" customHeight="1">
      <c r="B155" s="134"/>
      <c r="C155" s="144" t="s">
        <v>412</v>
      </c>
      <c r="D155" s="144" t="s">
        <v>315</v>
      </c>
      <c r="E155" s="145" t="s">
        <v>2449</v>
      </c>
      <c r="F155" s="221" t="s">
        <v>2450</v>
      </c>
      <c r="G155" s="221"/>
      <c r="H155" s="221"/>
      <c r="I155" s="221"/>
      <c r="J155" s="146" t="s">
        <v>374</v>
      </c>
      <c r="K155" s="147">
        <v>1</v>
      </c>
      <c r="L155" s="222"/>
      <c r="M155" s="222"/>
      <c r="N155" s="222">
        <f t="shared" si="10"/>
        <v>0</v>
      </c>
      <c r="O155" s="220"/>
      <c r="P155" s="220"/>
      <c r="Q155" s="220"/>
      <c r="R155" s="139"/>
      <c r="T155" s="140" t="s">
        <v>5</v>
      </c>
      <c r="U155" s="38" t="s">
        <v>42</v>
      </c>
      <c r="V155" s="141">
        <v>0</v>
      </c>
      <c r="W155" s="141">
        <f t="shared" si="11"/>
        <v>0</v>
      </c>
      <c r="X155" s="141">
        <v>0</v>
      </c>
      <c r="Y155" s="141">
        <f t="shared" si="12"/>
        <v>0</v>
      </c>
      <c r="Z155" s="141">
        <v>0</v>
      </c>
      <c r="AA155" s="142">
        <f t="shared" si="13"/>
        <v>0</v>
      </c>
      <c r="AR155" s="19" t="s">
        <v>1282</v>
      </c>
      <c r="AT155" s="19" t="s">
        <v>315</v>
      </c>
      <c r="AU155" s="19" t="s">
        <v>83</v>
      </c>
      <c r="AY155" s="19" t="s">
        <v>267</v>
      </c>
      <c r="BE155" s="143">
        <f t="shared" si="14"/>
        <v>0</v>
      </c>
      <c r="BF155" s="143">
        <f t="shared" si="15"/>
        <v>0</v>
      </c>
      <c r="BG155" s="143">
        <f t="shared" si="16"/>
        <v>0</v>
      </c>
      <c r="BH155" s="143">
        <f t="shared" si="17"/>
        <v>0</v>
      </c>
      <c r="BI155" s="143">
        <f t="shared" si="18"/>
        <v>0</v>
      </c>
      <c r="BJ155" s="19" t="s">
        <v>102</v>
      </c>
      <c r="BK155" s="143">
        <f t="shared" si="19"/>
        <v>0</v>
      </c>
      <c r="BL155" s="19" t="s">
        <v>518</v>
      </c>
      <c r="BM155" s="19" t="s">
        <v>558</v>
      </c>
    </row>
    <row r="156" spans="2:65" s="1" customFormat="1" ht="16.5" customHeight="1">
      <c r="B156" s="134"/>
      <c r="C156" s="144" t="s">
        <v>416</v>
      </c>
      <c r="D156" s="144" t="s">
        <v>315</v>
      </c>
      <c r="E156" s="145" t="s">
        <v>2451</v>
      </c>
      <c r="F156" s="221" t="s">
        <v>2452</v>
      </c>
      <c r="G156" s="221"/>
      <c r="H156" s="221"/>
      <c r="I156" s="221"/>
      <c r="J156" s="146" t="s">
        <v>374</v>
      </c>
      <c r="K156" s="147">
        <v>1</v>
      </c>
      <c r="L156" s="222"/>
      <c r="M156" s="222"/>
      <c r="N156" s="222">
        <f t="shared" si="10"/>
        <v>0</v>
      </c>
      <c r="O156" s="220"/>
      <c r="P156" s="220"/>
      <c r="Q156" s="220"/>
      <c r="R156" s="139"/>
      <c r="T156" s="140" t="s">
        <v>5</v>
      </c>
      <c r="U156" s="38" t="s">
        <v>42</v>
      </c>
      <c r="V156" s="141">
        <v>0</v>
      </c>
      <c r="W156" s="141">
        <f t="shared" si="11"/>
        <v>0</v>
      </c>
      <c r="X156" s="141">
        <v>0</v>
      </c>
      <c r="Y156" s="141">
        <f t="shared" si="12"/>
        <v>0</v>
      </c>
      <c r="Z156" s="141">
        <v>0</v>
      </c>
      <c r="AA156" s="142">
        <f t="shared" si="13"/>
        <v>0</v>
      </c>
      <c r="AR156" s="19" t="s">
        <v>1282</v>
      </c>
      <c r="AT156" s="19" t="s">
        <v>315</v>
      </c>
      <c r="AU156" s="19" t="s">
        <v>83</v>
      </c>
      <c r="AY156" s="19" t="s">
        <v>267</v>
      </c>
      <c r="BE156" s="143">
        <f t="shared" si="14"/>
        <v>0</v>
      </c>
      <c r="BF156" s="143">
        <f t="shared" si="15"/>
        <v>0</v>
      </c>
      <c r="BG156" s="143">
        <f t="shared" si="16"/>
        <v>0</v>
      </c>
      <c r="BH156" s="143">
        <f t="shared" si="17"/>
        <v>0</v>
      </c>
      <c r="BI156" s="143">
        <f t="shared" si="18"/>
        <v>0</v>
      </c>
      <c r="BJ156" s="19" t="s">
        <v>102</v>
      </c>
      <c r="BK156" s="143">
        <f t="shared" si="19"/>
        <v>0</v>
      </c>
      <c r="BL156" s="19" t="s">
        <v>518</v>
      </c>
      <c r="BM156" s="19" t="s">
        <v>566</v>
      </c>
    </row>
    <row r="157" spans="2:65" s="1" customFormat="1" ht="16.5" customHeight="1">
      <c r="B157" s="134"/>
      <c r="C157" s="144" t="s">
        <v>420</v>
      </c>
      <c r="D157" s="144" t="s">
        <v>315</v>
      </c>
      <c r="E157" s="145" t="s">
        <v>2453</v>
      </c>
      <c r="F157" s="221" t="s">
        <v>2454</v>
      </c>
      <c r="G157" s="221"/>
      <c r="H157" s="221"/>
      <c r="I157" s="221"/>
      <c r="J157" s="146" t="s">
        <v>374</v>
      </c>
      <c r="K157" s="147">
        <v>13</v>
      </c>
      <c r="L157" s="222"/>
      <c r="M157" s="222"/>
      <c r="N157" s="222">
        <f t="shared" si="10"/>
        <v>0</v>
      </c>
      <c r="O157" s="220"/>
      <c r="P157" s="220"/>
      <c r="Q157" s="220"/>
      <c r="R157" s="139"/>
      <c r="T157" s="140" t="s">
        <v>5</v>
      </c>
      <c r="U157" s="38" t="s">
        <v>42</v>
      </c>
      <c r="V157" s="141">
        <v>0</v>
      </c>
      <c r="W157" s="141">
        <f t="shared" si="11"/>
        <v>0</v>
      </c>
      <c r="X157" s="141">
        <v>0</v>
      </c>
      <c r="Y157" s="141">
        <f t="shared" si="12"/>
        <v>0</v>
      </c>
      <c r="Z157" s="141">
        <v>0</v>
      </c>
      <c r="AA157" s="142">
        <f t="shared" si="13"/>
        <v>0</v>
      </c>
      <c r="AR157" s="19" t="s">
        <v>1282</v>
      </c>
      <c r="AT157" s="19" t="s">
        <v>315</v>
      </c>
      <c r="AU157" s="19" t="s">
        <v>83</v>
      </c>
      <c r="AY157" s="19" t="s">
        <v>267</v>
      </c>
      <c r="BE157" s="143">
        <f t="shared" si="14"/>
        <v>0</v>
      </c>
      <c r="BF157" s="143">
        <f t="shared" si="15"/>
        <v>0</v>
      </c>
      <c r="BG157" s="143">
        <f t="shared" si="16"/>
        <v>0</v>
      </c>
      <c r="BH157" s="143">
        <f t="shared" si="17"/>
        <v>0</v>
      </c>
      <c r="BI157" s="143">
        <f t="shared" si="18"/>
        <v>0</v>
      </c>
      <c r="BJ157" s="19" t="s">
        <v>102</v>
      </c>
      <c r="BK157" s="143">
        <f t="shared" si="19"/>
        <v>0</v>
      </c>
      <c r="BL157" s="19" t="s">
        <v>518</v>
      </c>
      <c r="BM157" s="19" t="s">
        <v>574</v>
      </c>
    </row>
    <row r="158" spans="2:65" s="1" customFormat="1" ht="16.5" customHeight="1">
      <c r="B158" s="134"/>
      <c r="C158" s="144" t="s">
        <v>424</v>
      </c>
      <c r="D158" s="144" t="s">
        <v>315</v>
      </c>
      <c r="E158" s="145" t="s">
        <v>2455</v>
      </c>
      <c r="F158" s="221" t="s">
        <v>2456</v>
      </c>
      <c r="G158" s="221"/>
      <c r="H158" s="221"/>
      <c r="I158" s="221"/>
      <c r="J158" s="146" t="s">
        <v>374</v>
      </c>
      <c r="K158" s="147">
        <v>1</v>
      </c>
      <c r="L158" s="222"/>
      <c r="M158" s="222"/>
      <c r="N158" s="222">
        <f t="shared" si="10"/>
        <v>0</v>
      </c>
      <c r="O158" s="220"/>
      <c r="P158" s="220"/>
      <c r="Q158" s="220"/>
      <c r="R158" s="139"/>
      <c r="T158" s="140" t="s">
        <v>5</v>
      </c>
      <c r="U158" s="38" t="s">
        <v>42</v>
      </c>
      <c r="V158" s="141">
        <v>0</v>
      </c>
      <c r="W158" s="141">
        <f t="shared" si="11"/>
        <v>0</v>
      </c>
      <c r="X158" s="141">
        <v>0</v>
      </c>
      <c r="Y158" s="141">
        <f t="shared" si="12"/>
        <v>0</v>
      </c>
      <c r="Z158" s="141">
        <v>0</v>
      </c>
      <c r="AA158" s="142">
        <f t="shared" si="13"/>
        <v>0</v>
      </c>
      <c r="AR158" s="19" t="s">
        <v>1282</v>
      </c>
      <c r="AT158" s="19" t="s">
        <v>315</v>
      </c>
      <c r="AU158" s="19" t="s">
        <v>83</v>
      </c>
      <c r="AY158" s="19" t="s">
        <v>267</v>
      </c>
      <c r="BE158" s="143">
        <f t="shared" si="14"/>
        <v>0</v>
      </c>
      <c r="BF158" s="143">
        <f t="shared" si="15"/>
        <v>0</v>
      </c>
      <c r="BG158" s="143">
        <f t="shared" si="16"/>
        <v>0</v>
      </c>
      <c r="BH158" s="143">
        <f t="shared" si="17"/>
        <v>0</v>
      </c>
      <c r="BI158" s="143">
        <f t="shared" si="18"/>
        <v>0</v>
      </c>
      <c r="BJ158" s="19" t="s">
        <v>102</v>
      </c>
      <c r="BK158" s="143">
        <f t="shared" si="19"/>
        <v>0</v>
      </c>
      <c r="BL158" s="19" t="s">
        <v>518</v>
      </c>
      <c r="BM158" s="19" t="s">
        <v>582</v>
      </c>
    </row>
    <row r="159" spans="2:65" s="1" customFormat="1" ht="89.25" customHeight="1">
      <c r="B159" s="134"/>
      <c r="C159" s="144" t="s">
        <v>428</v>
      </c>
      <c r="D159" s="144" t="s">
        <v>315</v>
      </c>
      <c r="E159" s="145" t="s">
        <v>2457</v>
      </c>
      <c r="F159" s="221" t="s">
        <v>2458</v>
      </c>
      <c r="G159" s="221"/>
      <c r="H159" s="221"/>
      <c r="I159" s="221"/>
      <c r="J159" s="146" t="s">
        <v>374</v>
      </c>
      <c r="K159" s="147">
        <v>4</v>
      </c>
      <c r="L159" s="222"/>
      <c r="M159" s="222"/>
      <c r="N159" s="222">
        <f t="shared" si="10"/>
        <v>0</v>
      </c>
      <c r="O159" s="220"/>
      <c r="P159" s="220"/>
      <c r="Q159" s="220"/>
      <c r="R159" s="139"/>
      <c r="T159" s="140" t="s">
        <v>5</v>
      </c>
      <c r="U159" s="38" t="s">
        <v>42</v>
      </c>
      <c r="V159" s="141">
        <v>0</v>
      </c>
      <c r="W159" s="141">
        <f t="shared" si="11"/>
        <v>0</v>
      </c>
      <c r="X159" s="141">
        <v>0</v>
      </c>
      <c r="Y159" s="141">
        <f t="shared" si="12"/>
        <v>0</v>
      </c>
      <c r="Z159" s="141">
        <v>0</v>
      </c>
      <c r="AA159" s="142">
        <f t="shared" si="13"/>
        <v>0</v>
      </c>
      <c r="AR159" s="19" t="s">
        <v>1282</v>
      </c>
      <c r="AT159" s="19" t="s">
        <v>315</v>
      </c>
      <c r="AU159" s="19" t="s">
        <v>83</v>
      </c>
      <c r="AY159" s="19" t="s">
        <v>267</v>
      </c>
      <c r="BE159" s="143">
        <f t="shared" si="14"/>
        <v>0</v>
      </c>
      <c r="BF159" s="143">
        <f t="shared" si="15"/>
        <v>0</v>
      </c>
      <c r="BG159" s="143">
        <f t="shared" si="16"/>
        <v>0</v>
      </c>
      <c r="BH159" s="143">
        <f t="shared" si="17"/>
        <v>0</v>
      </c>
      <c r="BI159" s="143">
        <f t="shared" si="18"/>
        <v>0</v>
      </c>
      <c r="BJ159" s="19" t="s">
        <v>102</v>
      </c>
      <c r="BK159" s="143">
        <f t="shared" si="19"/>
        <v>0</v>
      </c>
      <c r="BL159" s="19" t="s">
        <v>518</v>
      </c>
      <c r="BM159" s="19" t="s">
        <v>590</v>
      </c>
    </row>
    <row r="160" spans="2:65" s="1" customFormat="1" ht="25.5" customHeight="1">
      <c r="B160" s="134"/>
      <c r="C160" s="144" t="s">
        <v>432</v>
      </c>
      <c r="D160" s="144" t="s">
        <v>315</v>
      </c>
      <c r="E160" s="145" t="s">
        <v>2459</v>
      </c>
      <c r="F160" s="221" t="s">
        <v>2460</v>
      </c>
      <c r="G160" s="221"/>
      <c r="H160" s="221"/>
      <c r="I160" s="221"/>
      <c r="J160" s="146" t="s">
        <v>374</v>
      </c>
      <c r="K160" s="147">
        <v>4</v>
      </c>
      <c r="L160" s="222"/>
      <c r="M160" s="222"/>
      <c r="N160" s="222">
        <f t="shared" si="10"/>
        <v>0</v>
      </c>
      <c r="O160" s="220"/>
      <c r="P160" s="220"/>
      <c r="Q160" s="220"/>
      <c r="R160" s="139"/>
      <c r="T160" s="140" t="s">
        <v>5</v>
      </c>
      <c r="U160" s="38" t="s">
        <v>42</v>
      </c>
      <c r="V160" s="141">
        <v>0</v>
      </c>
      <c r="W160" s="141">
        <f t="shared" si="11"/>
        <v>0</v>
      </c>
      <c r="X160" s="141">
        <v>0</v>
      </c>
      <c r="Y160" s="141">
        <f t="shared" si="12"/>
        <v>0</v>
      </c>
      <c r="Z160" s="141">
        <v>0</v>
      </c>
      <c r="AA160" s="142">
        <f t="shared" si="13"/>
        <v>0</v>
      </c>
      <c r="AR160" s="19" t="s">
        <v>1282</v>
      </c>
      <c r="AT160" s="19" t="s">
        <v>315</v>
      </c>
      <c r="AU160" s="19" t="s">
        <v>83</v>
      </c>
      <c r="AY160" s="19" t="s">
        <v>267</v>
      </c>
      <c r="BE160" s="143">
        <f t="shared" si="14"/>
        <v>0</v>
      </c>
      <c r="BF160" s="143">
        <f t="shared" si="15"/>
        <v>0</v>
      </c>
      <c r="BG160" s="143">
        <f t="shared" si="16"/>
        <v>0</v>
      </c>
      <c r="BH160" s="143">
        <f t="shared" si="17"/>
        <v>0</v>
      </c>
      <c r="BI160" s="143">
        <f t="shared" si="18"/>
        <v>0</v>
      </c>
      <c r="BJ160" s="19" t="s">
        <v>102</v>
      </c>
      <c r="BK160" s="143">
        <f t="shared" si="19"/>
        <v>0</v>
      </c>
      <c r="BL160" s="19" t="s">
        <v>518</v>
      </c>
      <c r="BM160" s="19" t="s">
        <v>598</v>
      </c>
    </row>
    <row r="161" spans="2:65" s="1" customFormat="1" ht="16.5" customHeight="1">
      <c r="B161" s="134"/>
      <c r="C161" s="144" t="s">
        <v>436</v>
      </c>
      <c r="D161" s="144" t="s">
        <v>315</v>
      </c>
      <c r="E161" s="145" t="s">
        <v>2461</v>
      </c>
      <c r="F161" s="221" t="s">
        <v>2462</v>
      </c>
      <c r="G161" s="221"/>
      <c r="H161" s="221"/>
      <c r="I161" s="221"/>
      <c r="J161" s="146" t="s">
        <v>374</v>
      </c>
      <c r="K161" s="147">
        <v>4</v>
      </c>
      <c r="L161" s="222"/>
      <c r="M161" s="222"/>
      <c r="N161" s="222">
        <f t="shared" si="10"/>
        <v>0</v>
      </c>
      <c r="O161" s="220"/>
      <c r="P161" s="220"/>
      <c r="Q161" s="220"/>
      <c r="R161" s="139"/>
      <c r="T161" s="140" t="s">
        <v>5</v>
      </c>
      <c r="U161" s="38" t="s">
        <v>42</v>
      </c>
      <c r="V161" s="141">
        <v>0</v>
      </c>
      <c r="W161" s="141">
        <f t="shared" si="11"/>
        <v>0</v>
      </c>
      <c r="X161" s="141">
        <v>0</v>
      </c>
      <c r="Y161" s="141">
        <f t="shared" si="12"/>
        <v>0</v>
      </c>
      <c r="Z161" s="141">
        <v>0</v>
      </c>
      <c r="AA161" s="142">
        <f t="shared" si="13"/>
        <v>0</v>
      </c>
      <c r="AR161" s="19" t="s">
        <v>1282</v>
      </c>
      <c r="AT161" s="19" t="s">
        <v>315</v>
      </c>
      <c r="AU161" s="19" t="s">
        <v>83</v>
      </c>
      <c r="AY161" s="19" t="s">
        <v>267</v>
      </c>
      <c r="BE161" s="143">
        <f t="shared" si="14"/>
        <v>0</v>
      </c>
      <c r="BF161" s="143">
        <f t="shared" si="15"/>
        <v>0</v>
      </c>
      <c r="BG161" s="143">
        <f t="shared" si="16"/>
        <v>0</v>
      </c>
      <c r="BH161" s="143">
        <f t="shared" si="17"/>
        <v>0</v>
      </c>
      <c r="BI161" s="143">
        <f t="shared" si="18"/>
        <v>0</v>
      </c>
      <c r="BJ161" s="19" t="s">
        <v>102</v>
      </c>
      <c r="BK161" s="143">
        <f t="shared" si="19"/>
        <v>0</v>
      </c>
      <c r="BL161" s="19" t="s">
        <v>518</v>
      </c>
      <c r="BM161" s="19" t="s">
        <v>606</v>
      </c>
    </row>
    <row r="162" spans="2:65" s="1" customFormat="1" ht="89.25" customHeight="1">
      <c r="B162" s="134"/>
      <c r="C162" s="144" t="s">
        <v>440</v>
      </c>
      <c r="D162" s="144" t="s">
        <v>315</v>
      </c>
      <c r="E162" s="145" t="s">
        <v>2463</v>
      </c>
      <c r="F162" s="221" t="s">
        <v>2464</v>
      </c>
      <c r="G162" s="221"/>
      <c r="H162" s="221"/>
      <c r="I162" s="221"/>
      <c r="J162" s="146" t="s">
        <v>374</v>
      </c>
      <c r="K162" s="147">
        <v>9</v>
      </c>
      <c r="L162" s="222"/>
      <c r="M162" s="222"/>
      <c r="N162" s="222">
        <f t="shared" si="10"/>
        <v>0</v>
      </c>
      <c r="O162" s="220"/>
      <c r="P162" s="220"/>
      <c r="Q162" s="220"/>
      <c r="R162" s="139"/>
      <c r="T162" s="140" t="s">
        <v>5</v>
      </c>
      <c r="U162" s="38" t="s">
        <v>42</v>
      </c>
      <c r="V162" s="141">
        <v>0</v>
      </c>
      <c r="W162" s="141">
        <f t="shared" si="11"/>
        <v>0</v>
      </c>
      <c r="X162" s="141">
        <v>0</v>
      </c>
      <c r="Y162" s="141">
        <f t="shared" si="12"/>
        <v>0</v>
      </c>
      <c r="Z162" s="141">
        <v>0</v>
      </c>
      <c r="AA162" s="142">
        <f t="shared" si="13"/>
        <v>0</v>
      </c>
      <c r="AR162" s="19" t="s">
        <v>1282</v>
      </c>
      <c r="AT162" s="19" t="s">
        <v>315</v>
      </c>
      <c r="AU162" s="19" t="s">
        <v>83</v>
      </c>
      <c r="AY162" s="19" t="s">
        <v>267</v>
      </c>
      <c r="BE162" s="143">
        <f t="shared" si="14"/>
        <v>0</v>
      </c>
      <c r="BF162" s="143">
        <f t="shared" si="15"/>
        <v>0</v>
      </c>
      <c r="BG162" s="143">
        <f t="shared" si="16"/>
        <v>0</v>
      </c>
      <c r="BH162" s="143">
        <f t="shared" si="17"/>
        <v>0</v>
      </c>
      <c r="BI162" s="143">
        <f t="shared" si="18"/>
        <v>0</v>
      </c>
      <c r="BJ162" s="19" t="s">
        <v>102</v>
      </c>
      <c r="BK162" s="143">
        <f t="shared" si="19"/>
        <v>0</v>
      </c>
      <c r="BL162" s="19" t="s">
        <v>518</v>
      </c>
      <c r="BM162" s="19" t="s">
        <v>614</v>
      </c>
    </row>
    <row r="163" spans="2:65" s="1" customFormat="1" ht="25.5" customHeight="1">
      <c r="B163" s="134"/>
      <c r="C163" s="144" t="s">
        <v>444</v>
      </c>
      <c r="D163" s="144" t="s">
        <v>315</v>
      </c>
      <c r="E163" s="145" t="s">
        <v>2465</v>
      </c>
      <c r="F163" s="221" t="s">
        <v>2466</v>
      </c>
      <c r="G163" s="221"/>
      <c r="H163" s="221"/>
      <c r="I163" s="221"/>
      <c r="J163" s="146" t="s">
        <v>374</v>
      </c>
      <c r="K163" s="147">
        <v>9</v>
      </c>
      <c r="L163" s="222"/>
      <c r="M163" s="222"/>
      <c r="N163" s="222">
        <f t="shared" si="10"/>
        <v>0</v>
      </c>
      <c r="O163" s="220"/>
      <c r="P163" s="220"/>
      <c r="Q163" s="220"/>
      <c r="R163" s="139"/>
      <c r="T163" s="140" t="s">
        <v>5</v>
      </c>
      <c r="U163" s="38" t="s">
        <v>42</v>
      </c>
      <c r="V163" s="141">
        <v>0</v>
      </c>
      <c r="W163" s="141">
        <f t="shared" si="11"/>
        <v>0</v>
      </c>
      <c r="X163" s="141">
        <v>0</v>
      </c>
      <c r="Y163" s="141">
        <f t="shared" si="12"/>
        <v>0</v>
      </c>
      <c r="Z163" s="141">
        <v>0</v>
      </c>
      <c r="AA163" s="142">
        <f t="shared" si="13"/>
        <v>0</v>
      </c>
      <c r="AR163" s="19" t="s">
        <v>1282</v>
      </c>
      <c r="AT163" s="19" t="s">
        <v>315</v>
      </c>
      <c r="AU163" s="19" t="s">
        <v>83</v>
      </c>
      <c r="AY163" s="19" t="s">
        <v>267</v>
      </c>
      <c r="BE163" s="143">
        <f t="shared" si="14"/>
        <v>0</v>
      </c>
      <c r="BF163" s="143">
        <f t="shared" si="15"/>
        <v>0</v>
      </c>
      <c r="BG163" s="143">
        <f t="shared" si="16"/>
        <v>0</v>
      </c>
      <c r="BH163" s="143">
        <f t="shared" si="17"/>
        <v>0</v>
      </c>
      <c r="BI163" s="143">
        <f t="shared" si="18"/>
        <v>0</v>
      </c>
      <c r="BJ163" s="19" t="s">
        <v>102</v>
      </c>
      <c r="BK163" s="143">
        <f t="shared" si="19"/>
        <v>0</v>
      </c>
      <c r="BL163" s="19" t="s">
        <v>518</v>
      </c>
      <c r="BM163" s="19" t="s">
        <v>622</v>
      </c>
    </row>
    <row r="164" spans="2:65" s="1" customFormat="1" ht="16.5" customHeight="1">
      <c r="B164" s="134"/>
      <c r="C164" s="144" t="s">
        <v>448</v>
      </c>
      <c r="D164" s="144" t="s">
        <v>315</v>
      </c>
      <c r="E164" s="145" t="s">
        <v>2467</v>
      </c>
      <c r="F164" s="221" t="s">
        <v>2468</v>
      </c>
      <c r="G164" s="221"/>
      <c r="H164" s="221"/>
      <c r="I164" s="221"/>
      <c r="J164" s="146" t="s">
        <v>374</v>
      </c>
      <c r="K164" s="147">
        <v>9</v>
      </c>
      <c r="L164" s="222"/>
      <c r="M164" s="222"/>
      <c r="N164" s="222">
        <f t="shared" si="10"/>
        <v>0</v>
      </c>
      <c r="O164" s="220"/>
      <c r="P164" s="220"/>
      <c r="Q164" s="220"/>
      <c r="R164" s="139"/>
      <c r="T164" s="140" t="s">
        <v>5</v>
      </c>
      <c r="U164" s="38" t="s">
        <v>42</v>
      </c>
      <c r="V164" s="141">
        <v>0</v>
      </c>
      <c r="W164" s="141">
        <f t="shared" si="11"/>
        <v>0</v>
      </c>
      <c r="X164" s="141">
        <v>0</v>
      </c>
      <c r="Y164" s="141">
        <f t="shared" si="12"/>
        <v>0</v>
      </c>
      <c r="Z164" s="141">
        <v>0</v>
      </c>
      <c r="AA164" s="142">
        <f t="shared" si="13"/>
        <v>0</v>
      </c>
      <c r="AR164" s="19" t="s">
        <v>1282</v>
      </c>
      <c r="AT164" s="19" t="s">
        <v>315</v>
      </c>
      <c r="AU164" s="19" t="s">
        <v>83</v>
      </c>
      <c r="AY164" s="19" t="s">
        <v>267</v>
      </c>
      <c r="BE164" s="143">
        <f t="shared" si="14"/>
        <v>0</v>
      </c>
      <c r="BF164" s="143">
        <f t="shared" si="15"/>
        <v>0</v>
      </c>
      <c r="BG164" s="143">
        <f t="shared" si="16"/>
        <v>0</v>
      </c>
      <c r="BH164" s="143">
        <f t="shared" si="17"/>
        <v>0</v>
      </c>
      <c r="BI164" s="143">
        <f t="shared" si="18"/>
        <v>0</v>
      </c>
      <c r="BJ164" s="19" t="s">
        <v>102</v>
      </c>
      <c r="BK164" s="143">
        <f t="shared" si="19"/>
        <v>0</v>
      </c>
      <c r="BL164" s="19" t="s">
        <v>518</v>
      </c>
      <c r="BM164" s="19" t="s">
        <v>630</v>
      </c>
    </row>
    <row r="165" spans="2:65" s="1" customFormat="1" ht="89.25" customHeight="1">
      <c r="B165" s="134"/>
      <c r="C165" s="144" t="s">
        <v>452</v>
      </c>
      <c r="D165" s="144" t="s">
        <v>315</v>
      </c>
      <c r="E165" s="145" t="s">
        <v>2469</v>
      </c>
      <c r="F165" s="221" t="s">
        <v>2470</v>
      </c>
      <c r="G165" s="221"/>
      <c r="H165" s="221"/>
      <c r="I165" s="221"/>
      <c r="J165" s="146" t="s">
        <v>374</v>
      </c>
      <c r="K165" s="147">
        <v>1</v>
      </c>
      <c r="L165" s="222"/>
      <c r="M165" s="222"/>
      <c r="N165" s="222">
        <f t="shared" si="10"/>
        <v>0</v>
      </c>
      <c r="O165" s="220"/>
      <c r="P165" s="220"/>
      <c r="Q165" s="220"/>
      <c r="R165" s="139"/>
      <c r="T165" s="140" t="s">
        <v>5</v>
      </c>
      <c r="U165" s="38" t="s">
        <v>42</v>
      </c>
      <c r="V165" s="141">
        <v>0</v>
      </c>
      <c r="W165" s="141">
        <f t="shared" si="11"/>
        <v>0</v>
      </c>
      <c r="X165" s="141">
        <v>0</v>
      </c>
      <c r="Y165" s="141">
        <f t="shared" si="12"/>
        <v>0</v>
      </c>
      <c r="Z165" s="141">
        <v>0</v>
      </c>
      <c r="AA165" s="142">
        <f t="shared" si="13"/>
        <v>0</v>
      </c>
      <c r="AR165" s="19" t="s">
        <v>1282</v>
      </c>
      <c r="AT165" s="19" t="s">
        <v>315</v>
      </c>
      <c r="AU165" s="19" t="s">
        <v>83</v>
      </c>
      <c r="AY165" s="19" t="s">
        <v>267</v>
      </c>
      <c r="BE165" s="143">
        <f t="shared" si="14"/>
        <v>0</v>
      </c>
      <c r="BF165" s="143">
        <f t="shared" si="15"/>
        <v>0</v>
      </c>
      <c r="BG165" s="143">
        <f t="shared" si="16"/>
        <v>0</v>
      </c>
      <c r="BH165" s="143">
        <f t="shared" si="17"/>
        <v>0</v>
      </c>
      <c r="BI165" s="143">
        <f t="shared" si="18"/>
        <v>0</v>
      </c>
      <c r="BJ165" s="19" t="s">
        <v>102</v>
      </c>
      <c r="BK165" s="143">
        <f t="shared" si="19"/>
        <v>0</v>
      </c>
      <c r="BL165" s="19" t="s">
        <v>518</v>
      </c>
      <c r="BM165" s="19" t="s">
        <v>638</v>
      </c>
    </row>
    <row r="166" spans="2:65" s="1" customFormat="1" ht="25.5" customHeight="1">
      <c r="B166" s="134"/>
      <c r="C166" s="144" t="s">
        <v>456</v>
      </c>
      <c r="D166" s="144" t="s">
        <v>315</v>
      </c>
      <c r="E166" s="145" t="s">
        <v>2471</v>
      </c>
      <c r="F166" s="221" t="s">
        <v>2472</v>
      </c>
      <c r="G166" s="221"/>
      <c r="H166" s="221"/>
      <c r="I166" s="221"/>
      <c r="J166" s="146" t="s">
        <v>374</v>
      </c>
      <c r="K166" s="147">
        <v>1</v>
      </c>
      <c r="L166" s="222"/>
      <c r="M166" s="222"/>
      <c r="N166" s="222">
        <f t="shared" si="10"/>
        <v>0</v>
      </c>
      <c r="O166" s="220"/>
      <c r="P166" s="220"/>
      <c r="Q166" s="220"/>
      <c r="R166" s="139"/>
      <c r="T166" s="140" t="s">
        <v>5</v>
      </c>
      <c r="U166" s="38" t="s">
        <v>42</v>
      </c>
      <c r="V166" s="141">
        <v>0</v>
      </c>
      <c r="W166" s="141">
        <f t="shared" si="11"/>
        <v>0</v>
      </c>
      <c r="X166" s="141">
        <v>0</v>
      </c>
      <c r="Y166" s="141">
        <f t="shared" si="12"/>
        <v>0</v>
      </c>
      <c r="Z166" s="141">
        <v>0</v>
      </c>
      <c r="AA166" s="142">
        <f t="shared" si="13"/>
        <v>0</v>
      </c>
      <c r="AR166" s="19" t="s">
        <v>1282</v>
      </c>
      <c r="AT166" s="19" t="s">
        <v>315</v>
      </c>
      <c r="AU166" s="19" t="s">
        <v>83</v>
      </c>
      <c r="AY166" s="19" t="s">
        <v>267</v>
      </c>
      <c r="BE166" s="143">
        <f t="shared" si="14"/>
        <v>0</v>
      </c>
      <c r="BF166" s="143">
        <f t="shared" si="15"/>
        <v>0</v>
      </c>
      <c r="BG166" s="143">
        <f t="shared" si="16"/>
        <v>0</v>
      </c>
      <c r="BH166" s="143">
        <f t="shared" si="17"/>
        <v>0</v>
      </c>
      <c r="BI166" s="143">
        <f t="shared" si="18"/>
        <v>0</v>
      </c>
      <c r="BJ166" s="19" t="s">
        <v>102</v>
      </c>
      <c r="BK166" s="143">
        <f t="shared" si="19"/>
        <v>0</v>
      </c>
      <c r="BL166" s="19" t="s">
        <v>518</v>
      </c>
      <c r="BM166" s="19" t="s">
        <v>646</v>
      </c>
    </row>
    <row r="167" spans="2:65" s="1" customFormat="1" ht="16.5" customHeight="1">
      <c r="B167" s="134"/>
      <c r="C167" s="144" t="s">
        <v>460</v>
      </c>
      <c r="D167" s="144" t="s">
        <v>315</v>
      </c>
      <c r="E167" s="145" t="s">
        <v>2473</v>
      </c>
      <c r="F167" s="221" t="s">
        <v>2474</v>
      </c>
      <c r="G167" s="221"/>
      <c r="H167" s="221"/>
      <c r="I167" s="221"/>
      <c r="J167" s="146" t="s">
        <v>374</v>
      </c>
      <c r="K167" s="147">
        <v>1</v>
      </c>
      <c r="L167" s="222"/>
      <c r="M167" s="222"/>
      <c r="N167" s="222">
        <f t="shared" si="10"/>
        <v>0</v>
      </c>
      <c r="O167" s="220"/>
      <c r="P167" s="220"/>
      <c r="Q167" s="220"/>
      <c r="R167" s="139"/>
      <c r="T167" s="140" t="s">
        <v>5</v>
      </c>
      <c r="U167" s="38" t="s">
        <v>42</v>
      </c>
      <c r="V167" s="141">
        <v>0</v>
      </c>
      <c r="W167" s="141">
        <f t="shared" si="11"/>
        <v>0</v>
      </c>
      <c r="X167" s="141">
        <v>0</v>
      </c>
      <c r="Y167" s="141">
        <f t="shared" si="12"/>
        <v>0</v>
      </c>
      <c r="Z167" s="141">
        <v>0</v>
      </c>
      <c r="AA167" s="142">
        <f t="shared" si="13"/>
        <v>0</v>
      </c>
      <c r="AR167" s="19" t="s">
        <v>1282</v>
      </c>
      <c r="AT167" s="19" t="s">
        <v>315</v>
      </c>
      <c r="AU167" s="19" t="s">
        <v>83</v>
      </c>
      <c r="AY167" s="19" t="s">
        <v>267</v>
      </c>
      <c r="BE167" s="143">
        <f t="shared" si="14"/>
        <v>0</v>
      </c>
      <c r="BF167" s="143">
        <f t="shared" si="15"/>
        <v>0</v>
      </c>
      <c r="BG167" s="143">
        <f t="shared" si="16"/>
        <v>0</v>
      </c>
      <c r="BH167" s="143">
        <f t="shared" si="17"/>
        <v>0</v>
      </c>
      <c r="BI167" s="143">
        <f t="shared" si="18"/>
        <v>0</v>
      </c>
      <c r="BJ167" s="19" t="s">
        <v>102</v>
      </c>
      <c r="BK167" s="143">
        <f t="shared" si="19"/>
        <v>0</v>
      </c>
      <c r="BL167" s="19" t="s">
        <v>518</v>
      </c>
      <c r="BM167" s="19" t="s">
        <v>654</v>
      </c>
    </row>
    <row r="168" spans="2:65" s="1" customFormat="1" ht="25.5" customHeight="1">
      <c r="B168" s="134"/>
      <c r="C168" s="144" t="s">
        <v>464</v>
      </c>
      <c r="D168" s="144" t="s">
        <v>315</v>
      </c>
      <c r="E168" s="145" t="s">
        <v>2475</v>
      </c>
      <c r="F168" s="221" t="s">
        <v>2476</v>
      </c>
      <c r="G168" s="221"/>
      <c r="H168" s="221"/>
      <c r="I168" s="221"/>
      <c r="J168" s="146" t="s">
        <v>374</v>
      </c>
      <c r="K168" s="147">
        <v>6</v>
      </c>
      <c r="L168" s="222"/>
      <c r="M168" s="222"/>
      <c r="N168" s="222">
        <f t="shared" si="10"/>
        <v>0</v>
      </c>
      <c r="O168" s="220"/>
      <c r="P168" s="220"/>
      <c r="Q168" s="220"/>
      <c r="R168" s="139"/>
      <c r="T168" s="140" t="s">
        <v>5</v>
      </c>
      <c r="U168" s="38" t="s">
        <v>42</v>
      </c>
      <c r="V168" s="141">
        <v>0</v>
      </c>
      <c r="W168" s="141">
        <f t="shared" si="11"/>
        <v>0</v>
      </c>
      <c r="X168" s="141">
        <v>0</v>
      </c>
      <c r="Y168" s="141">
        <f t="shared" si="12"/>
        <v>0</v>
      </c>
      <c r="Z168" s="141">
        <v>0</v>
      </c>
      <c r="AA168" s="142">
        <f t="shared" si="13"/>
        <v>0</v>
      </c>
      <c r="AR168" s="19" t="s">
        <v>1282</v>
      </c>
      <c r="AT168" s="19" t="s">
        <v>315</v>
      </c>
      <c r="AU168" s="19" t="s">
        <v>83</v>
      </c>
      <c r="AY168" s="19" t="s">
        <v>267</v>
      </c>
      <c r="BE168" s="143">
        <f t="shared" si="14"/>
        <v>0</v>
      </c>
      <c r="BF168" s="143">
        <f t="shared" si="15"/>
        <v>0</v>
      </c>
      <c r="BG168" s="143">
        <f t="shared" si="16"/>
        <v>0</v>
      </c>
      <c r="BH168" s="143">
        <f t="shared" si="17"/>
        <v>0</v>
      </c>
      <c r="BI168" s="143">
        <f t="shared" si="18"/>
        <v>0</v>
      </c>
      <c r="BJ168" s="19" t="s">
        <v>102</v>
      </c>
      <c r="BK168" s="143">
        <f t="shared" si="19"/>
        <v>0</v>
      </c>
      <c r="BL168" s="19" t="s">
        <v>518</v>
      </c>
      <c r="BM168" s="19" t="s">
        <v>661</v>
      </c>
    </row>
    <row r="169" spans="2:65" s="1" customFormat="1" ht="25.5" customHeight="1">
      <c r="B169" s="134"/>
      <c r="C169" s="144" t="s">
        <v>468</v>
      </c>
      <c r="D169" s="144" t="s">
        <v>315</v>
      </c>
      <c r="E169" s="145" t="s">
        <v>2477</v>
      </c>
      <c r="F169" s="221" t="s">
        <v>2478</v>
      </c>
      <c r="G169" s="221"/>
      <c r="H169" s="221"/>
      <c r="I169" s="221"/>
      <c r="J169" s="146" t="s">
        <v>374</v>
      </c>
      <c r="K169" s="147">
        <v>1</v>
      </c>
      <c r="L169" s="222"/>
      <c r="M169" s="222"/>
      <c r="N169" s="222">
        <f t="shared" si="10"/>
        <v>0</v>
      </c>
      <c r="O169" s="220"/>
      <c r="P169" s="220"/>
      <c r="Q169" s="220"/>
      <c r="R169" s="139"/>
      <c r="T169" s="140" t="s">
        <v>5</v>
      </c>
      <c r="U169" s="38" t="s">
        <v>42</v>
      </c>
      <c r="V169" s="141">
        <v>0</v>
      </c>
      <c r="W169" s="141">
        <f t="shared" si="11"/>
        <v>0</v>
      </c>
      <c r="X169" s="141">
        <v>0</v>
      </c>
      <c r="Y169" s="141">
        <f t="shared" si="12"/>
        <v>0</v>
      </c>
      <c r="Z169" s="141">
        <v>0</v>
      </c>
      <c r="AA169" s="142">
        <f t="shared" si="13"/>
        <v>0</v>
      </c>
      <c r="AR169" s="19" t="s">
        <v>1282</v>
      </c>
      <c r="AT169" s="19" t="s">
        <v>315</v>
      </c>
      <c r="AU169" s="19" t="s">
        <v>83</v>
      </c>
      <c r="AY169" s="19" t="s">
        <v>267</v>
      </c>
      <c r="BE169" s="143">
        <f t="shared" si="14"/>
        <v>0</v>
      </c>
      <c r="BF169" s="143">
        <f t="shared" si="15"/>
        <v>0</v>
      </c>
      <c r="BG169" s="143">
        <f t="shared" si="16"/>
        <v>0</v>
      </c>
      <c r="BH169" s="143">
        <f t="shared" si="17"/>
        <v>0</v>
      </c>
      <c r="BI169" s="143">
        <f t="shared" si="18"/>
        <v>0</v>
      </c>
      <c r="BJ169" s="19" t="s">
        <v>102</v>
      </c>
      <c r="BK169" s="143">
        <f t="shared" si="19"/>
        <v>0</v>
      </c>
      <c r="BL169" s="19" t="s">
        <v>518</v>
      </c>
      <c r="BM169" s="19" t="s">
        <v>669</v>
      </c>
    </row>
    <row r="170" spans="2:65" s="1" customFormat="1" ht="25.5" customHeight="1">
      <c r="B170" s="134"/>
      <c r="C170" s="144" t="s">
        <v>472</v>
      </c>
      <c r="D170" s="144" t="s">
        <v>315</v>
      </c>
      <c r="E170" s="145" t="s">
        <v>2479</v>
      </c>
      <c r="F170" s="221" t="s">
        <v>2480</v>
      </c>
      <c r="G170" s="221"/>
      <c r="H170" s="221"/>
      <c r="I170" s="221"/>
      <c r="J170" s="146" t="s">
        <v>374</v>
      </c>
      <c r="K170" s="147">
        <v>2</v>
      </c>
      <c r="L170" s="222"/>
      <c r="M170" s="222"/>
      <c r="N170" s="222">
        <f t="shared" si="10"/>
        <v>0</v>
      </c>
      <c r="O170" s="220"/>
      <c r="P170" s="220"/>
      <c r="Q170" s="220"/>
      <c r="R170" s="139"/>
      <c r="T170" s="140" t="s">
        <v>5</v>
      </c>
      <c r="U170" s="38" t="s">
        <v>42</v>
      </c>
      <c r="V170" s="141">
        <v>0</v>
      </c>
      <c r="W170" s="141">
        <f t="shared" si="11"/>
        <v>0</v>
      </c>
      <c r="X170" s="141">
        <v>0</v>
      </c>
      <c r="Y170" s="141">
        <f t="shared" si="12"/>
        <v>0</v>
      </c>
      <c r="Z170" s="141">
        <v>0</v>
      </c>
      <c r="AA170" s="142">
        <f t="shared" si="13"/>
        <v>0</v>
      </c>
      <c r="AR170" s="19" t="s">
        <v>1282</v>
      </c>
      <c r="AT170" s="19" t="s">
        <v>315</v>
      </c>
      <c r="AU170" s="19" t="s">
        <v>83</v>
      </c>
      <c r="AY170" s="19" t="s">
        <v>267</v>
      </c>
      <c r="BE170" s="143">
        <f t="shared" si="14"/>
        <v>0</v>
      </c>
      <c r="BF170" s="143">
        <f t="shared" si="15"/>
        <v>0</v>
      </c>
      <c r="BG170" s="143">
        <f t="shared" si="16"/>
        <v>0</v>
      </c>
      <c r="BH170" s="143">
        <f t="shared" si="17"/>
        <v>0</v>
      </c>
      <c r="BI170" s="143">
        <f t="shared" si="18"/>
        <v>0</v>
      </c>
      <c r="BJ170" s="19" t="s">
        <v>102</v>
      </c>
      <c r="BK170" s="143">
        <f t="shared" si="19"/>
        <v>0</v>
      </c>
      <c r="BL170" s="19" t="s">
        <v>518</v>
      </c>
      <c r="BM170" s="19" t="s">
        <v>677</v>
      </c>
    </row>
    <row r="171" spans="2:65" s="1" customFormat="1" ht="25.5" customHeight="1">
      <c r="B171" s="134"/>
      <c r="C171" s="144" t="s">
        <v>476</v>
      </c>
      <c r="D171" s="144" t="s">
        <v>315</v>
      </c>
      <c r="E171" s="145" t="s">
        <v>2481</v>
      </c>
      <c r="F171" s="221" t="s">
        <v>2482</v>
      </c>
      <c r="G171" s="221"/>
      <c r="H171" s="221"/>
      <c r="I171" s="221"/>
      <c r="J171" s="146" t="s">
        <v>374</v>
      </c>
      <c r="K171" s="147">
        <v>3</v>
      </c>
      <c r="L171" s="222"/>
      <c r="M171" s="222"/>
      <c r="N171" s="222">
        <f t="shared" si="10"/>
        <v>0</v>
      </c>
      <c r="O171" s="220"/>
      <c r="P171" s="220"/>
      <c r="Q171" s="220"/>
      <c r="R171" s="139"/>
      <c r="T171" s="140" t="s">
        <v>5</v>
      </c>
      <c r="U171" s="38" t="s">
        <v>42</v>
      </c>
      <c r="V171" s="141">
        <v>0</v>
      </c>
      <c r="W171" s="141">
        <f t="shared" si="11"/>
        <v>0</v>
      </c>
      <c r="X171" s="141">
        <v>0</v>
      </c>
      <c r="Y171" s="141">
        <f t="shared" si="12"/>
        <v>0</v>
      </c>
      <c r="Z171" s="141">
        <v>0</v>
      </c>
      <c r="AA171" s="142">
        <f t="shared" si="13"/>
        <v>0</v>
      </c>
      <c r="AR171" s="19" t="s">
        <v>1282</v>
      </c>
      <c r="AT171" s="19" t="s">
        <v>315</v>
      </c>
      <c r="AU171" s="19" t="s">
        <v>83</v>
      </c>
      <c r="AY171" s="19" t="s">
        <v>267</v>
      </c>
      <c r="BE171" s="143">
        <f t="shared" si="14"/>
        <v>0</v>
      </c>
      <c r="BF171" s="143">
        <f t="shared" si="15"/>
        <v>0</v>
      </c>
      <c r="BG171" s="143">
        <f t="shared" si="16"/>
        <v>0</v>
      </c>
      <c r="BH171" s="143">
        <f t="shared" si="17"/>
        <v>0</v>
      </c>
      <c r="BI171" s="143">
        <f t="shared" si="18"/>
        <v>0</v>
      </c>
      <c r="BJ171" s="19" t="s">
        <v>102</v>
      </c>
      <c r="BK171" s="143">
        <f t="shared" si="19"/>
        <v>0</v>
      </c>
      <c r="BL171" s="19" t="s">
        <v>518</v>
      </c>
      <c r="BM171" s="19" t="s">
        <v>685</v>
      </c>
    </row>
    <row r="172" spans="2:65" s="1" customFormat="1" ht="25.5" customHeight="1">
      <c r="B172" s="134"/>
      <c r="C172" s="144" t="s">
        <v>480</v>
      </c>
      <c r="D172" s="144" t="s">
        <v>315</v>
      </c>
      <c r="E172" s="145" t="s">
        <v>2483</v>
      </c>
      <c r="F172" s="221" t="s">
        <v>2484</v>
      </c>
      <c r="G172" s="221"/>
      <c r="H172" s="221"/>
      <c r="I172" s="221"/>
      <c r="J172" s="146" t="s">
        <v>374</v>
      </c>
      <c r="K172" s="147">
        <v>4</v>
      </c>
      <c r="L172" s="222"/>
      <c r="M172" s="222"/>
      <c r="N172" s="222">
        <f t="shared" si="10"/>
        <v>0</v>
      </c>
      <c r="O172" s="220"/>
      <c r="P172" s="220"/>
      <c r="Q172" s="220"/>
      <c r="R172" s="139"/>
      <c r="T172" s="140" t="s">
        <v>5</v>
      </c>
      <c r="U172" s="38" t="s">
        <v>42</v>
      </c>
      <c r="V172" s="141">
        <v>0</v>
      </c>
      <c r="W172" s="141">
        <f t="shared" si="11"/>
        <v>0</v>
      </c>
      <c r="X172" s="141">
        <v>0</v>
      </c>
      <c r="Y172" s="141">
        <f t="shared" si="12"/>
        <v>0</v>
      </c>
      <c r="Z172" s="141">
        <v>0</v>
      </c>
      <c r="AA172" s="142">
        <f t="shared" si="13"/>
        <v>0</v>
      </c>
      <c r="AR172" s="19" t="s">
        <v>1282</v>
      </c>
      <c r="AT172" s="19" t="s">
        <v>315</v>
      </c>
      <c r="AU172" s="19" t="s">
        <v>83</v>
      </c>
      <c r="AY172" s="19" t="s">
        <v>267</v>
      </c>
      <c r="BE172" s="143">
        <f t="shared" si="14"/>
        <v>0</v>
      </c>
      <c r="BF172" s="143">
        <f t="shared" si="15"/>
        <v>0</v>
      </c>
      <c r="BG172" s="143">
        <f t="shared" si="16"/>
        <v>0</v>
      </c>
      <c r="BH172" s="143">
        <f t="shared" si="17"/>
        <v>0</v>
      </c>
      <c r="BI172" s="143">
        <f t="shared" si="18"/>
        <v>0</v>
      </c>
      <c r="BJ172" s="19" t="s">
        <v>102</v>
      </c>
      <c r="BK172" s="143">
        <f t="shared" si="19"/>
        <v>0</v>
      </c>
      <c r="BL172" s="19" t="s">
        <v>518</v>
      </c>
      <c r="BM172" s="19" t="s">
        <v>693</v>
      </c>
    </row>
    <row r="173" spans="2:65" s="1" customFormat="1" ht="25.5" customHeight="1">
      <c r="B173" s="134"/>
      <c r="C173" s="144" t="s">
        <v>482</v>
      </c>
      <c r="D173" s="144" t="s">
        <v>315</v>
      </c>
      <c r="E173" s="145" t="s">
        <v>2485</v>
      </c>
      <c r="F173" s="221" t="s">
        <v>2486</v>
      </c>
      <c r="G173" s="221"/>
      <c r="H173" s="221"/>
      <c r="I173" s="221"/>
      <c r="J173" s="146" t="s">
        <v>374</v>
      </c>
      <c r="K173" s="147">
        <v>1</v>
      </c>
      <c r="L173" s="222"/>
      <c r="M173" s="222"/>
      <c r="N173" s="222">
        <f t="shared" si="10"/>
        <v>0</v>
      </c>
      <c r="O173" s="220"/>
      <c r="P173" s="220"/>
      <c r="Q173" s="220"/>
      <c r="R173" s="139"/>
      <c r="T173" s="140" t="s">
        <v>5</v>
      </c>
      <c r="U173" s="38" t="s">
        <v>42</v>
      </c>
      <c r="V173" s="141">
        <v>0</v>
      </c>
      <c r="W173" s="141">
        <f t="shared" si="11"/>
        <v>0</v>
      </c>
      <c r="X173" s="141">
        <v>0</v>
      </c>
      <c r="Y173" s="141">
        <f t="shared" si="12"/>
        <v>0</v>
      </c>
      <c r="Z173" s="141">
        <v>0</v>
      </c>
      <c r="AA173" s="142">
        <f t="shared" si="13"/>
        <v>0</v>
      </c>
      <c r="AR173" s="19" t="s">
        <v>1282</v>
      </c>
      <c r="AT173" s="19" t="s">
        <v>315</v>
      </c>
      <c r="AU173" s="19" t="s">
        <v>83</v>
      </c>
      <c r="AY173" s="19" t="s">
        <v>267</v>
      </c>
      <c r="BE173" s="143">
        <f t="shared" si="14"/>
        <v>0</v>
      </c>
      <c r="BF173" s="143">
        <f t="shared" si="15"/>
        <v>0</v>
      </c>
      <c r="BG173" s="143">
        <f t="shared" si="16"/>
        <v>0</v>
      </c>
      <c r="BH173" s="143">
        <f t="shared" si="17"/>
        <v>0</v>
      </c>
      <c r="BI173" s="143">
        <f t="shared" si="18"/>
        <v>0</v>
      </c>
      <c r="BJ173" s="19" t="s">
        <v>102</v>
      </c>
      <c r="BK173" s="143">
        <f t="shared" si="19"/>
        <v>0</v>
      </c>
      <c r="BL173" s="19" t="s">
        <v>518</v>
      </c>
      <c r="BM173" s="19" t="s">
        <v>701</v>
      </c>
    </row>
    <row r="174" spans="2:65" s="1" customFormat="1" ht="25.5" customHeight="1">
      <c r="B174" s="134"/>
      <c r="C174" s="144" t="s">
        <v>486</v>
      </c>
      <c r="D174" s="144" t="s">
        <v>315</v>
      </c>
      <c r="E174" s="145" t="s">
        <v>2487</v>
      </c>
      <c r="F174" s="221" t="s">
        <v>2488</v>
      </c>
      <c r="G174" s="221"/>
      <c r="H174" s="221"/>
      <c r="I174" s="221"/>
      <c r="J174" s="146" t="s">
        <v>374</v>
      </c>
      <c r="K174" s="147">
        <v>1</v>
      </c>
      <c r="L174" s="222"/>
      <c r="M174" s="222"/>
      <c r="N174" s="222">
        <f t="shared" si="10"/>
        <v>0</v>
      </c>
      <c r="O174" s="220"/>
      <c r="P174" s="220"/>
      <c r="Q174" s="220"/>
      <c r="R174" s="139"/>
      <c r="T174" s="140" t="s">
        <v>5</v>
      </c>
      <c r="U174" s="38" t="s">
        <v>42</v>
      </c>
      <c r="V174" s="141">
        <v>0</v>
      </c>
      <c r="W174" s="141">
        <f t="shared" si="11"/>
        <v>0</v>
      </c>
      <c r="X174" s="141">
        <v>0</v>
      </c>
      <c r="Y174" s="141">
        <f t="shared" si="12"/>
        <v>0</v>
      </c>
      <c r="Z174" s="141">
        <v>0</v>
      </c>
      <c r="AA174" s="142">
        <f t="shared" si="13"/>
        <v>0</v>
      </c>
      <c r="AR174" s="19" t="s">
        <v>1282</v>
      </c>
      <c r="AT174" s="19" t="s">
        <v>315</v>
      </c>
      <c r="AU174" s="19" t="s">
        <v>83</v>
      </c>
      <c r="AY174" s="19" t="s">
        <v>267</v>
      </c>
      <c r="BE174" s="143">
        <f t="shared" si="14"/>
        <v>0</v>
      </c>
      <c r="BF174" s="143">
        <f t="shared" si="15"/>
        <v>0</v>
      </c>
      <c r="BG174" s="143">
        <f t="shared" si="16"/>
        <v>0</v>
      </c>
      <c r="BH174" s="143">
        <f t="shared" si="17"/>
        <v>0</v>
      </c>
      <c r="BI174" s="143">
        <f t="shared" si="18"/>
        <v>0</v>
      </c>
      <c r="BJ174" s="19" t="s">
        <v>102</v>
      </c>
      <c r="BK174" s="143">
        <f t="shared" si="19"/>
        <v>0</v>
      </c>
      <c r="BL174" s="19" t="s">
        <v>518</v>
      </c>
      <c r="BM174" s="19" t="s">
        <v>709</v>
      </c>
    </row>
    <row r="175" spans="2:65" s="1" customFormat="1" ht="25.5" customHeight="1">
      <c r="B175" s="134"/>
      <c r="C175" s="144" t="s">
        <v>490</v>
      </c>
      <c r="D175" s="144" t="s">
        <v>315</v>
      </c>
      <c r="E175" s="145" t="s">
        <v>2489</v>
      </c>
      <c r="F175" s="221" t="s">
        <v>2490</v>
      </c>
      <c r="G175" s="221"/>
      <c r="H175" s="221"/>
      <c r="I175" s="221"/>
      <c r="J175" s="146" t="s">
        <v>374</v>
      </c>
      <c r="K175" s="147">
        <v>3</v>
      </c>
      <c r="L175" s="222"/>
      <c r="M175" s="222"/>
      <c r="N175" s="222">
        <f t="shared" si="10"/>
        <v>0</v>
      </c>
      <c r="O175" s="220"/>
      <c r="P175" s="220"/>
      <c r="Q175" s="220"/>
      <c r="R175" s="139"/>
      <c r="T175" s="140" t="s">
        <v>5</v>
      </c>
      <c r="U175" s="38" t="s">
        <v>42</v>
      </c>
      <c r="V175" s="141">
        <v>0</v>
      </c>
      <c r="W175" s="141">
        <f t="shared" si="11"/>
        <v>0</v>
      </c>
      <c r="X175" s="141">
        <v>0</v>
      </c>
      <c r="Y175" s="141">
        <f t="shared" si="12"/>
        <v>0</v>
      </c>
      <c r="Z175" s="141">
        <v>0</v>
      </c>
      <c r="AA175" s="142">
        <f t="shared" si="13"/>
        <v>0</v>
      </c>
      <c r="AR175" s="19" t="s">
        <v>1282</v>
      </c>
      <c r="AT175" s="19" t="s">
        <v>315</v>
      </c>
      <c r="AU175" s="19" t="s">
        <v>83</v>
      </c>
      <c r="AY175" s="19" t="s">
        <v>267</v>
      </c>
      <c r="BE175" s="143">
        <f t="shared" si="14"/>
        <v>0</v>
      </c>
      <c r="BF175" s="143">
        <f t="shared" si="15"/>
        <v>0</v>
      </c>
      <c r="BG175" s="143">
        <f t="shared" si="16"/>
        <v>0</v>
      </c>
      <c r="BH175" s="143">
        <f t="shared" si="17"/>
        <v>0</v>
      </c>
      <c r="BI175" s="143">
        <f t="shared" si="18"/>
        <v>0</v>
      </c>
      <c r="BJ175" s="19" t="s">
        <v>102</v>
      </c>
      <c r="BK175" s="143">
        <f t="shared" si="19"/>
        <v>0</v>
      </c>
      <c r="BL175" s="19" t="s">
        <v>518</v>
      </c>
      <c r="BM175" s="19" t="s">
        <v>717</v>
      </c>
    </row>
    <row r="176" spans="2:65" s="1" customFormat="1" ht="25.5" customHeight="1">
      <c r="B176" s="134"/>
      <c r="C176" s="144" t="s">
        <v>494</v>
      </c>
      <c r="D176" s="144" t="s">
        <v>315</v>
      </c>
      <c r="E176" s="145" t="s">
        <v>2491</v>
      </c>
      <c r="F176" s="221" t="s">
        <v>2492</v>
      </c>
      <c r="G176" s="221"/>
      <c r="H176" s="221"/>
      <c r="I176" s="221"/>
      <c r="J176" s="146" t="s">
        <v>374</v>
      </c>
      <c r="K176" s="147">
        <v>1</v>
      </c>
      <c r="L176" s="222"/>
      <c r="M176" s="222"/>
      <c r="N176" s="222">
        <f t="shared" si="10"/>
        <v>0</v>
      </c>
      <c r="O176" s="220"/>
      <c r="P176" s="220"/>
      <c r="Q176" s="220"/>
      <c r="R176" s="139"/>
      <c r="T176" s="140" t="s">
        <v>5</v>
      </c>
      <c r="U176" s="38" t="s">
        <v>42</v>
      </c>
      <c r="V176" s="141">
        <v>0</v>
      </c>
      <c r="W176" s="141">
        <f t="shared" si="11"/>
        <v>0</v>
      </c>
      <c r="X176" s="141">
        <v>0</v>
      </c>
      <c r="Y176" s="141">
        <f t="shared" si="12"/>
        <v>0</v>
      </c>
      <c r="Z176" s="141">
        <v>0</v>
      </c>
      <c r="AA176" s="142">
        <f t="shared" si="13"/>
        <v>0</v>
      </c>
      <c r="AR176" s="19" t="s">
        <v>1282</v>
      </c>
      <c r="AT176" s="19" t="s">
        <v>315</v>
      </c>
      <c r="AU176" s="19" t="s">
        <v>83</v>
      </c>
      <c r="AY176" s="19" t="s">
        <v>267</v>
      </c>
      <c r="BE176" s="143">
        <f t="shared" si="14"/>
        <v>0</v>
      </c>
      <c r="BF176" s="143">
        <f t="shared" si="15"/>
        <v>0</v>
      </c>
      <c r="BG176" s="143">
        <f t="shared" si="16"/>
        <v>0</v>
      </c>
      <c r="BH176" s="143">
        <f t="shared" si="17"/>
        <v>0</v>
      </c>
      <c r="BI176" s="143">
        <f t="shared" si="18"/>
        <v>0</v>
      </c>
      <c r="BJ176" s="19" t="s">
        <v>102</v>
      </c>
      <c r="BK176" s="143">
        <f t="shared" si="19"/>
        <v>0</v>
      </c>
      <c r="BL176" s="19" t="s">
        <v>518</v>
      </c>
      <c r="BM176" s="19" t="s">
        <v>725</v>
      </c>
    </row>
    <row r="177" spans="2:65" s="1" customFormat="1" ht="25.5" customHeight="1">
      <c r="B177" s="134"/>
      <c r="C177" s="144" t="s">
        <v>498</v>
      </c>
      <c r="D177" s="144" t="s">
        <v>315</v>
      </c>
      <c r="E177" s="145" t="s">
        <v>2493</v>
      </c>
      <c r="F177" s="221" t="s">
        <v>2494</v>
      </c>
      <c r="G177" s="221"/>
      <c r="H177" s="221"/>
      <c r="I177" s="221"/>
      <c r="J177" s="146" t="s">
        <v>374</v>
      </c>
      <c r="K177" s="147">
        <v>2</v>
      </c>
      <c r="L177" s="222"/>
      <c r="M177" s="222"/>
      <c r="N177" s="222">
        <f t="shared" si="10"/>
        <v>0</v>
      </c>
      <c r="O177" s="220"/>
      <c r="P177" s="220"/>
      <c r="Q177" s="220"/>
      <c r="R177" s="139"/>
      <c r="T177" s="140" t="s">
        <v>5</v>
      </c>
      <c r="U177" s="38" t="s">
        <v>42</v>
      </c>
      <c r="V177" s="141">
        <v>0</v>
      </c>
      <c r="W177" s="141">
        <f t="shared" si="11"/>
        <v>0</v>
      </c>
      <c r="X177" s="141">
        <v>0</v>
      </c>
      <c r="Y177" s="141">
        <f t="shared" si="12"/>
        <v>0</v>
      </c>
      <c r="Z177" s="141">
        <v>0</v>
      </c>
      <c r="AA177" s="142">
        <f t="shared" si="13"/>
        <v>0</v>
      </c>
      <c r="AR177" s="19" t="s">
        <v>1282</v>
      </c>
      <c r="AT177" s="19" t="s">
        <v>315</v>
      </c>
      <c r="AU177" s="19" t="s">
        <v>83</v>
      </c>
      <c r="AY177" s="19" t="s">
        <v>267</v>
      </c>
      <c r="BE177" s="143">
        <f t="shared" si="14"/>
        <v>0</v>
      </c>
      <c r="BF177" s="143">
        <f t="shared" si="15"/>
        <v>0</v>
      </c>
      <c r="BG177" s="143">
        <f t="shared" si="16"/>
        <v>0</v>
      </c>
      <c r="BH177" s="143">
        <f t="shared" si="17"/>
        <v>0</v>
      </c>
      <c r="BI177" s="143">
        <f t="shared" si="18"/>
        <v>0</v>
      </c>
      <c r="BJ177" s="19" t="s">
        <v>102</v>
      </c>
      <c r="BK177" s="143">
        <f t="shared" si="19"/>
        <v>0</v>
      </c>
      <c r="BL177" s="19" t="s">
        <v>518</v>
      </c>
      <c r="BM177" s="19" t="s">
        <v>733</v>
      </c>
    </row>
    <row r="178" spans="2:65" s="1" customFormat="1" ht="16.5" customHeight="1">
      <c r="B178" s="134"/>
      <c r="C178" s="144" t="s">
        <v>502</v>
      </c>
      <c r="D178" s="144" t="s">
        <v>315</v>
      </c>
      <c r="E178" s="145" t="s">
        <v>2495</v>
      </c>
      <c r="F178" s="221" t="s">
        <v>2496</v>
      </c>
      <c r="G178" s="221"/>
      <c r="H178" s="221"/>
      <c r="I178" s="221"/>
      <c r="J178" s="146" t="s">
        <v>322</v>
      </c>
      <c r="K178" s="147">
        <v>8</v>
      </c>
      <c r="L178" s="222"/>
      <c r="M178" s="222"/>
      <c r="N178" s="222">
        <f t="shared" si="10"/>
        <v>0</v>
      </c>
      <c r="O178" s="220"/>
      <c r="P178" s="220"/>
      <c r="Q178" s="220"/>
      <c r="R178" s="139"/>
      <c r="T178" s="140" t="s">
        <v>5</v>
      </c>
      <c r="U178" s="38" t="s">
        <v>42</v>
      </c>
      <c r="V178" s="141">
        <v>0</v>
      </c>
      <c r="W178" s="141">
        <f t="shared" si="11"/>
        <v>0</v>
      </c>
      <c r="X178" s="141">
        <v>0</v>
      </c>
      <c r="Y178" s="141">
        <f t="shared" si="12"/>
        <v>0</v>
      </c>
      <c r="Z178" s="141">
        <v>0</v>
      </c>
      <c r="AA178" s="142">
        <f t="shared" si="13"/>
        <v>0</v>
      </c>
      <c r="AR178" s="19" t="s">
        <v>1282</v>
      </c>
      <c r="AT178" s="19" t="s">
        <v>315</v>
      </c>
      <c r="AU178" s="19" t="s">
        <v>83</v>
      </c>
      <c r="AY178" s="19" t="s">
        <v>267</v>
      </c>
      <c r="BE178" s="143">
        <f t="shared" si="14"/>
        <v>0</v>
      </c>
      <c r="BF178" s="143">
        <f t="shared" si="15"/>
        <v>0</v>
      </c>
      <c r="BG178" s="143">
        <f t="shared" si="16"/>
        <v>0</v>
      </c>
      <c r="BH178" s="143">
        <f t="shared" si="17"/>
        <v>0</v>
      </c>
      <c r="BI178" s="143">
        <f t="shared" si="18"/>
        <v>0</v>
      </c>
      <c r="BJ178" s="19" t="s">
        <v>102</v>
      </c>
      <c r="BK178" s="143">
        <f t="shared" si="19"/>
        <v>0</v>
      </c>
      <c r="BL178" s="19" t="s">
        <v>518</v>
      </c>
      <c r="BM178" s="19" t="s">
        <v>741</v>
      </c>
    </row>
    <row r="179" spans="2:65" s="1" customFormat="1" ht="16.5" customHeight="1">
      <c r="B179" s="134"/>
      <c r="C179" s="144" t="s">
        <v>506</v>
      </c>
      <c r="D179" s="144" t="s">
        <v>315</v>
      </c>
      <c r="E179" s="145" t="s">
        <v>2497</v>
      </c>
      <c r="F179" s="221" t="s">
        <v>2498</v>
      </c>
      <c r="G179" s="221"/>
      <c r="H179" s="221"/>
      <c r="I179" s="221"/>
      <c r="J179" s="146" t="s">
        <v>322</v>
      </c>
      <c r="K179" s="147">
        <v>1</v>
      </c>
      <c r="L179" s="222"/>
      <c r="M179" s="222"/>
      <c r="N179" s="222">
        <f t="shared" si="10"/>
        <v>0</v>
      </c>
      <c r="O179" s="220"/>
      <c r="P179" s="220"/>
      <c r="Q179" s="220"/>
      <c r="R179" s="139"/>
      <c r="T179" s="140" t="s">
        <v>5</v>
      </c>
      <c r="U179" s="38" t="s">
        <v>42</v>
      </c>
      <c r="V179" s="141">
        <v>0</v>
      </c>
      <c r="W179" s="141">
        <f t="shared" si="11"/>
        <v>0</v>
      </c>
      <c r="X179" s="141">
        <v>0</v>
      </c>
      <c r="Y179" s="141">
        <f t="shared" si="12"/>
        <v>0</v>
      </c>
      <c r="Z179" s="141">
        <v>0</v>
      </c>
      <c r="AA179" s="142">
        <f t="shared" si="13"/>
        <v>0</v>
      </c>
      <c r="AR179" s="19" t="s">
        <v>1282</v>
      </c>
      <c r="AT179" s="19" t="s">
        <v>315</v>
      </c>
      <c r="AU179" s="19" t="s">
        <v>83</v>
      </c>
      <c r="AY179" s="19" t="s">
        <v>267</v>
      </c>
      <c r="BE179" s="143">
        <f t="shared" si="14"/>
        <v>0</v>
      </c>
      <c r="BF179" s="143">
        <f t="shared" si="15"/>
        <v>0</v>
      </c>
      <c r="BG179" s="143">
        <f t="shared" si="16"/>
        <v>0</v>
      </c>
      <c r="BH179" s="143">
        <f t="shared" si="17"/>
        <v>0</v>
      </c>
      <c r="BI179" s="143">
        <f t="shared" si="18"/>
        <v>0</v>
      </c>
      <c r="BJ179" s="19" t="s">
        <v>102</v>
      </c>
      <c r="BK179" s="143">
        <f t="shared" si="19"/>
        <v>0</v>
      </c>
      <c r="BL179" s="19" t="s">
        <v>518</v>
      </c>
      <c r="BM179" s="19" t="s">
        <v>749</v>
      </c>
    </row>
    <row r="180" spans="2:65" s="1" customFormat="1" ht="16.5" customHeight="1">
      <c r="B180" s="134"/>
      <c r="C180" s="144" t="s">
        <v>510</v>
      </c>
      <c r="D180" s="144" t="s">
        <v>315</v>
      </c>
      <c r="E180" s="145" t="s">
        <v>2499</v>
      </c>
      <c r="F180" s="221" t="s">
        <v>4257</v>
      </c>
      <c r="G180" s="221"/>
      <c r="H180" s="221"/>
      <c r="I180" s="221"/>
      <c r="J180" s="146" t="s">
        <v>322</v>
      </c>
      <c r="K180" s="147">
        <v>1</v>
      </c>
      <c r="L180" s="222"/>
      <c r="M180" s="222"/>
      <c r="N180" s="222">
        <f t="shared" si="10"/>
        <v>0</v>
      </c>
      <c r="O180" s="220"/>
      <c r="P180" s="220"/>
      <c r="Q180" s="220"/>
      <c r="R180" s="139"/>
      <c r="T180" s="140" t="s">
        <v>5</v>
      </c>
      <c r="U180" s="38" t="s">
        <v>42</v>
      </c>
      <c r="V180" s="141">
        <v>0</v>
      </c>
      <c r="W180" s="141">
        <f t="shared" si="11"/>
        <v>0</v>
      </c>
      <c r="X180" s="141">
        <v>0</v>
      </c>
      <c r="Y180" s="141">
        <f t="shared" si="12"/>
        <v>0</v>
      </c>
      <c r="Z180" s="141">
        <v>0</v>
      </c>
      <c r="AA180" s="142">
        <f t="shared" si="13"/>
        <v>0</v>
      </c>
      <c r="AR180" s="19" t="s">
        <v>1282</v>
      </c>
      <c r="AT180" s="19" t="s">
        <v>315</v>
      </c>
      <c r="AU180" s="19" t="s">
        <v>83</v>
      </c>
      <c r="AY180" s="19" t="s">
        <v>267</v>
      </c>
      <c r="BE180" s="143">
        <f t="shared" si="14"/>
        <v>0</v>
      </c>
      <c r="BF180" s="143">
        <f t="shared" si="15"/>
        <v>0</v>
      </c>
      <c r="BG180" s="143">
        <f t="shared" si="16"/>
        <v>0</v>
      </c>
      <c r="BH180" s="143">
        <f t="shared" si="17"/>
        <v>0</v>
      </c>
      <c r="BI180" s="143">
        <f t="shared" si="18"/>
        <v>0</v>
      </c>
      <c r="BJ180" s="19" t="s">
        <v>102</v>
      </c>
      <c r="BK180" s="143">
        <f t="shared" si="19"/>
        <v>0</v>
      </c>
      <c r="BL180" s="19" t="s">
        <v>518</v>
      </c>
      <c r="BM180" s="19" t="s">
        <v>757</v>
      </c>
    </row>
    <row r="181" spans="2:65" s="1" customFormat="1" ht="16.5" customHeight="1">
      <c r="B181" s="134"/>
      <c r="C181" s="144" t="s">
        <v>514</v>
      </c>
      <c r="D181" s="144" t="s">
        <v>315</v>
      </c>
      <c r="E181" s="145" t="s">
        <v>2500</v>
      </c>
      <c r="F181" s="221" t="s">
        <v>4258</v>
      </c>
      <c r="G181" s="221"/>
      <c r="H181" s="221"/>
      <c r="I181" s="221"/>
      <c r="J181" s="146" t="s">
        <v>374</v>
      </c>
      <c r="K181" s="147">
        <v>3</v>
      </c>
      <c r="L181" s="222"/>
      <c r="M181" s="222"/>
      <c r="N181" s="222">
        <f t="shared" si="10"/>
        <v>0</v>
      </c>
      <c r="O181" s="220"/>
      <c r="P181" s="220"/>
      <c r="Q181" s="220"/>
      <c r="R181" s="139"/>
      <c r="T181" s="140" t="s">
        <v>5</v>
      </c>
      <c r="U181" s="38" t="s">
        <v>42</v>
      </c>
      <c r="V181" s="141">
        <v>0</v>
      </c>
      <c r="W181" s="141">
        <f t="shared" si="11"/>
        <v>0</v>
      </c>
      <c r="X181" s="141">
        <v>0</v>
      </c>
      <c r="Y181" s="141">
        <f t="shared" si="12"/>
        <v>0</v>
      </c>
      <c r="Z181" s="141">
        <v>0</v>
      </c>
      <c r="AA181" s="142">
        <f t="shared" si="13"/>
        <v>0</v>
      </c>
      <c r="AR181" s="19" t="s">
        <v>1282</v>
      </c>
      <c r="AT181" s="19" t="s">
        <v>315</v>
      </c>
      <c r="AU181" s="19" t="s">
        <v>83</v>
      </c>
      <c r="AY181" s="19" t="s">
        <v>267</v>
      </c>
      <c r="BE181" s="143">
        <f t="shared" si="14"/>
        <v>0</v>
      </c>
      <c r="BF181" s="143">
        <f t="shared" si="15"/>
        <v>0</v>
      </c>
      <c r="BG181" s="143">
        <f t="shared" si="16"/>
        <v>0</v>
      </c>
      <c r="BH181" s="143">
        <f t="shared" si="17"/>
        <v>0</v>
      </c>
      <c r="BI181" s="143">
        <f t="shared" si="18"/>
        <v>0</v>
      </c>
      <c r="BJ181" s="19" t="s">
        <v>102</v>
      </c>
      <c r="BK181" s="143">
        <f t="shared" si="19"/>
        <v>0</v>
      </c>
      <c r="BL181" s="19" t="s">
        <v>518</v>
      </c>
      <c r="BM181" s="19" t="s">
        <v>766</v>
      </c>
    </row>
    <row r="182" spans="2:65" s="1" customFormat="1" ht="16.5" customHeight="1">
      <c r="B182" s="134"/>
      <c r="C182" s="144" t="s">
        <v>518</v>
      </c>
      <c r="D182" s="144" t="s">
        <v>315</v>
      </c>
      <c r="E182" s="145" t="s">
        <v>2501</v>
      </c>
      <c r="F182" s="221" t="s">
        <v>4259</v>
      </c>
      <c r="G182" s="221"/>
      <c r="H182" s="221"/>
      <c r="I182" s="221"/>
      <c r="J182" s="146" t="s">
        <v>322</v>
      </c>
      <c r="K182" s="147">
        <v>3</v>
      </c>
      <c r="L182" s="222"/>
      <c r="M182" s="222"/>
      <c r="N182" s="222">
        <f t="shared" si="10"/>
        <v>0</v>
      </c>
      <c r="O182" s="220"/>
      <c r="P182" s="220"/>
      <c r="Q182" s="220"/>
      <c r="R182" s="139"/>
      <c r="T182" s="140" t="s">
        <v>5</v>
      </c>
      <c r="U182" s="38" t="s">
        <v>42</v>
      </c>
      <c r="V182" s="141">
        <v>0</v>
      </c>
      <c r="W182" s="141">
        <f t="shared" si="11"/>
        <v>0</v>
      </c>
      <c r="X182" s="141">
        <v>0</v>
      </c>
      <c r="Y182" s="141">
        <f t="shared" si="12"/>
        <v>0</v>
      </c>
      <c r="Z182" s="141">
        <v>0</v>
      </c>
      <c r="AA182" s="142">
        <f t="shared" si="13"/>
        <v>0</v>
      </c>
      <c r="AR182" s="19" t="s">
        <v>1282</v>
      </c>
      <c r="AT182" s="19" t="s">
        <v>315</v>
      </c>
      <c r="AU182" s="19" t="s">
        <v>83</v>
      </c>
      <c r="AY182" s="19" t="s">
        <v>267</v>
      </c>
      <c r="BE182" s="143">
        <f t="shared" si="14"/>
        <v>0</v>
      </c>
      <c r="BF182" s="143">
        <f t="shared" si="15"/>
        <v>0</v>
      </c>
      <c r="BG182" s="143">
        <f t="shared" si="16"/>
        <v>0</v>
      </c>
      <c r="BH182" s="143">
        <f t="shared" si="17"/>
        <v>0</v>
      </c>
      <c r="BI182" s="143">
        <f t="shared" si="18"/>
        <v>0</v>
      </c>
      <c r="BJ182" s="19" t="s">
        <v>102</v>
      </c>
      <c r="BK182" s="143">
        <f t="shared" si="19"/>
        <v>0</v>
      </c>
      <c r="BL182" s="19" t="s">
        <v>518</v>
      </c>
      <c r="BM182" s="19" t="s">
        <v>774</v>
      </c>
    </row>
    <row r="183" spans="2:65" s="1" customFormat="1" ht="16.5" customHeight="1">
      <c r="B183" s="134"/>
      <c r="C183" s="144" t="s">
        <v>522</v>
      </c>
      <c r="D183" s="144" t="s">
        <v>315</v>
      </c>
      <c r="E183" s="145" t="s">
        <v>2502</v>
      </c>
      <c r="F183" s="221" t="s">
        <v>4260</v>
      </c>
      <c r="G183" s="221"/>
      <c r="H183" s="221"/>
      <c r="I183" s="221"/>
      <c r="J183" s="146" t="s">
        <v>374</v>
      </c>
      <c r="K183" s="147">
        <v>1</v>
      </c>
      <c r="L183" s="222"/>
      <c r="M183" s="222"/>
      <c r="N183" s="222">
        <f t="shared" ref="N183:N202" si="20">ROUND(L183*K183,2)</f>
        <v>0</v>
      </c>
      <c r="O183" s="220"/>
      <c r="P183" s="220"/>
      <c r="Q183" s="220"/>
      <c r="R183" s="139"/>
      <c r="T183" s="140" t="s">
        <v>5</v>
      </c>
      <c r="U183" s="38" t="s">
        <v>42</v>
      </c>
      <c r="V183" s="141">
        <v>0</v>
      </c>
      <c r="W183" s="141">
        <f t="shared" ref="W183:W202" si="21">V183*K183</f>
        <v>0</v>
      </c>
      <c r="X183" s="141">
        <v>0</v>
      </c>
      <c r="Y183" s="141">
        <f t="shared" ref="Y183:Y202" si="22">X183*K183</f>
        <v>0</v>
      </c>
      <c r="Z183" s="141">
        <v>0</v>
      </c>
      <c r="AA183" s="142">
        <f t="shared" ref="AA183:AA202" si="23">Z183*K183</f>
        <v>0</v>
      </c>
      <c r="AR183" s="19" t="s">
        <v>1282</v>
      </c>
      <c r="AT183" s="19" t="s">
        <v>315</v>
      </c>
      <c r="AU183" s="19" t="s">
        <v>83</v>
      </c>
      <c r="AY183" s="19" t="s">
        <v>267</v>
      </c>
      <c r="BE183" s="143">
        <f t="shared" ref="BE183:BE202" si="24">IF(U183="základná",N183,0)</f>
        <v>0</v>
      </c>
      <c r="BF183" s="143">
        <f t="shared" ref="BF183:BF202" si="25">IF(U183="znížená",N183,0)</f>
        <v>0</v>
      </c>
      <c r="BG183" s="143">
        <f t="shared" ref="BG183:BG202" si="26">IF(U183="zákl. prenesená",N183,0)</f>
        <v>0</v>
      </c>
      <c r="BH183" s="143">
        <f t="shared" ref="BH183:BH202" si="27">IF(U183="zníž. prenesená",N183,0)</f>
        <v>0</v>
      </c>
      <c r="BI183" s="143">
        <f t="shared" ref="BI183:BI202" si="28">IF(U183="nulová",N183,0)</f>
        <v>0</v>
      </c>
      <c r="BJ183" s="19" t="s">
        <v>102</v>
      </c>
      <c r="BK183" s="143">
        <f t="shared" ref="BK183:BK202" si="29">ROUND(L183*K183,2)</f>
        <v>0</v>
      </c>
      <c r="BL183" s="19" t="s">
        <v>518</v>
      </c>
      <c r="BM183" s="19" t="s">
        <v>782</v>
      </c>
    </row>
    <row r="184" spans="2:65" s="1" customFormat="1" ht="16.5" customHeight="1">
      <c r="B184" s="134"/>
      <c r="C184" s="144" t="s">
        <v>526</v>
      </c>
      <c r="D184" s="144" t="s">
        <v>315</v>
      </c>
      <c r="E184" s="145" t="s">
        <v>2503</v>
      </c>
      <c r="F184" s="221" t="s">
        <v>4261</v>
      </c>
      <c r="G184" s="221"/>
      <c r="H184" s="221"/>
      <c r="I184" s="221"/>
      <c r="J184" s="146" t="s">
        <v>374</v>
      </c>
      <c r="K184" s="147">
        <v>1</v>
      </c>
      <c r="L184" s="222"/>
      <c r="M184" s="222"/>
      <c r="N184" s="222">
        <f t="shared" si="20"/>
        <v>0</v>
      </c>
      <c r="O184" s="220"/>
      <c r="P184" s="220"/>
      <c r="Q184" s="220"/>
      <c r="R184" s="139"/>
      <c r="T184" s="140" t="s">
        <v>5</v>
      </c>
      <c r="U184" s="38" t="s">
        <v>42</v>
      </c>
      <c r="V184" s="141">
        <v>0</v>
      </c>
      <c r="W184" s="141">
        <f t="shared" si="21"/>
        <v>0</v>
      </c>
      <c r="X184" s="141">
        <v>0</v>
      </c>
      <c r="Y184" s="141">
        <f t="shared" si="22"/>
        <v>0</v>
      </c>
      <c r="Z184" s="141">
        <v>0</v>
      </c>
      <c r="AA184" s="142">
        <f t="shared" si="23"/>
        <v>0</v>
      </c>
      <c r="AR184" s="19" t="s">
        <v>1282</v>
      </c>
      <c r="AT184" s="19" t="s">
        <v>315</v>
      </c>
      <c r="AU184" s="19" t="s">
        <v>83</v>
      </c>
      <c r="AY184" s="19" t="s">
        <v>267</v>
      </c>
      <c r="BE184" s="143">
        <f t="shared" si="24"/>
        <v>0</v>
      </c>
      <c r="BF184" s="143">
        <f t="shared" si="25"/>
        <v>0</v>
      </c>
      <c r="BG184" s="143">
        <f t="shared" si="26"/>
        <v>0</v>
      </c>
      <c r="BH184" s="143">
        <f t="shared" si="27"/>
        <v>0</v>
      </c>
      <c r="BI184" s="143">
        <f t="shared" si="28"/>
        <v>0</v>
      </c>
      <c r="BJ184" s="19" t="s">
        <v>102</v>
      </c>
      <c r="BK184" s="143">
        <f t="shared" si="29"/>
        <v>0</v>
      </c>
      <c r="BL184" s="19" t="s">
        <v>518</v>
      </c>
      <c r="BM184" s="19" t="s">
        <v>791</v>
      </c>
    </row>
    <row r="185" spans="2:65" s="1" customFormat="1" ht="16.5" customHeight="1">
      <c r="B185" s="134"/>
      <c r="C185" s="144" t="s">
        <v>530</v>
      </c>
      <c r="D185" s="144" t="s">
        <v>315</v>
      </c>
      <c r="E185" s="145" t="s">
        <v>2504</v>
      </c>
      <c r="F185" s="221" t="s">
        <v>4262</v>
      </c>
      <c r="G185" s="221"/>
      <c r="H185" s="221"/>
      <c r="I185" s="221"/>
      <c r="J185" s="146" t="s">
        <v>322</v>
      </c>
      <c r="K185" s="147">
        <v>15</v>
      </c>
      <c r="L185" s="222"/>
      <c r="M185" s="222"/>
      <c r="N185" s="222">
        <f t="shared" si="20"/>
        <v>0</v>
      </c>
      <c r="O185" s="220"/>
      <c r="P185" s="220"/>
      <c r="Q185" s="220"/>
      <c r="R185" s="139"/>
      <c r="T185" s="140" t="s">
        <v>5</v>
      </c>
      <c r="U185" s="38" t="s">
        <v>42</v>
      </c>
      <c r="V185" s="141">
        <v>0</v>
      </c>
      <c r="W185" s="141">
        <f t="shared" si="21"/>
        <v>0</v>
      </c>
      <c r="X185" s="141">
        <v>0</v>
      </c>
      <c r="Y185" s="141">
        <f t="shared" si="22"/>
        <v>0</v>
      </c>
      <c r="Z185" s="141">
        <v>0</v>
      </c>
      <c r="AA185" s="142">
        <f t="shared" si="23"/>
        <v>0</v>
      </c>
      <c r="AR185" s="19" t="s">
        <v>1282</v>
      </c>
      <c r="AT185" s="19" t="s">
        <v>315</v>
      </c>
      <c r="AU185" s="19" t="s">
        <v>83</v>
      </c>
      <c r="AY185" s="19" t="s">
        <v>267</v>
      </c>
      <c r="BE185" s="143">
        <f t="shared" si="24"/>
        <v>0</v>
      </c>
      <c r="BF185" s="143">
        <f t="shared" si="25"/>
        <v>0</v>
      </c>
      <c r="BG185" s="143">
        <f t="shared" si="26"/>
        <v>0</v>
      </c>
      <c r="BH185" s="143">
        <f t="shared" si="27"/>
        <v>0</v>
      </c>
      <c r="BI185" s="143">
        <f t="shared" si="28"/>
        <v>0</v>
      </c>
      <c r="BJ185" s="19" t="s">
        <v>102</v>
      </c>
      <c r="BK185" s="143">
        <f t="shared" si="29"/>
        <v>0</v>
      </c>
      <c r="BL185" s="19" t="s">
        <v>518</v>
      </c>
      <c r="BM185" s="19" t="s">
        <v>799</v>
      </c>
    </row>
    <row r="186" spans="2:65" s="1" customFormat="1" ht="16.5" customHeight="1">
      <c r="B186" s="134"/>
      <c r="C186" s="144" t="s">
        <v>534</v>
      </c>
      <c r="D186" s="144" t="s">
        <v>315</v>
      </c>
      <c r="E186" s="145" t="s">
        <v>2505</v>
      </c>
      <c r="F186" s="221" t="s">
        <v>4263</v>
      </c>
      <c r="G186" s="221"/>
      <c r="H186" s="221"/>
      <c r="I186" s="221"/>
      <c r="J186" s="146" t="s">
        <v>374</v>
      </c>
      <c r="K186" s="147">
        <v>2</v>
      </c>
      <c r="L186" s="222"/>
      <c r="M186" s="222"/>
      <c r="N186" s="222">
        <f t="shared" si="20"/>
        <v>0</v>
      </c>
      <c r="O186" s="220"/>
      <c r="P186" s="220"/>
      <c r="Q186" s="220"/>
      <c r="R186" s="139"/>
      <c r="T186" s="140" t="s">
        <v>5</v>
      </c>
      <c r="U186" s="38" t="s">
        <v>42</v>
      </c>
      <c r="V186" s="141">
        <v>0</v>
      </c>
      <c r="W186" s="141">
        <f t="shared" si="21"/>
        <v>0</v>
      </c>
      <c r="X186" s="141">
        <v>0</v>
      </c>
      <c r="Y186" s="141">
        <f t="shared" si="22"/>
        <v>0</v>
      </c>
      <c r="Z186" s="141">
        <v>0</v>
      </c>
      <c r="AA186" s="142">
        <f t="shared" si="23"/>
        <v>0</v>
      </c>
      <c r="AR186" s="19" t="s">
        <v>1282</v>
      </c>
      <c r="AT186" s="19" t="s">
        <v>315</v>
      </c>
      <c r="AU186" s="19" t="s">
        <v>83</v>
      </c>
      <c r="AY186" s="19" t="s">
        <v>267</v>
      </c>
      <c r="BE186" s="143">
        <f t="shared" si="24"/>
        <v>0</v>
      </c>
      <c r="BF186" s="143">
        <f t="shared" si="25"/>
        <v>0</v>
      </c>
      <c r="BG186" s="143">
        <f t="shared" si="26"/>
        <v>0</v>
      </c>
      <c r="BH186" s="143">
        <f t="shared" si="27"/>
        <v>0</v>
      </c>
      <c r="BI186" s="143">
        <f t="shared" si="28"/>
        <v>0</v>
      </c>
      <c r="BJ186" s="19" t="s">
        <v>102</v>
      </c>
      <c r="BK186" s="143">
        <f t="shared" si="29"/>
        <v>0</v>
      </c>
      <c r="BL186" s="19" t="s">
        <v>518</v>
      </c>
      <c r="BM186" s="19" t="s">
        <v>807</v>
      </c>
    </row>
    <row r="187" spans="2:65" s="1" customFormat="1" ht="16.5" customHeight="1">
      <c r="B187" s="134"/>
      <c r="C187" s="144" t="s">
        <v>538</v>
      </c>
      <c r="D187" s="144" t="s">
        <v>315</v>
      </c>
      <c r="E187" s="145" t="s">
        <v>2506</v>
      </c>
      <c r="F187" s="221" t="s">
        <v>4264</v>
      </c>
      <c r="G187" s="221"/>
      <c r="H187" s="221"/>
      <c r="I187" s="221"/>
      <c r="J187" s="146" t="s">
        <v>374</v>
      </c>
      <c r="K187" s="147">
        <v>1</v>
      </c>
      <c r="L187" s="222"/>
      <c r="M187" s="222"/>
      <c r="N187" s="222">
        <f t="shared" si="20"/>
        <v>0</v>
      </c>
      <c r="O187" s="220"/>
      <c r="P187" s="220"/>
      <c r="Q187" s="220"/>
      <c r="R187" s="139"/>
      <c r="T187" s="140" t="s">
        <v>5</v>
      </c>
      <c r="U187" s="38" t="s">
        <v>42</v>
      </c>
      <c r="V187" s="141">
        <v>0</v>
      </c>
      <c r="W187" s="141">
        <f t="shared" si="21"/>
        <v>0</v>
      </c>
      <c r="X187" s="141">
        <v>0</v>
      </c>
      <c r="Y187" s="141">
        <f t="shared" si="22"/>
        <v>0</v>
      </c>
      <c r="Z187" s="141">
        <v>0</v>
      </c>
      <c r="AA187" s="142">
        <f t="shared" si="23"/>
        <v>0</v>
      </c>
      <c r="AR187" s="19" t="s">
        <v>1282</v>
      </c>
      <c r="AT187" s="19" t="s">
        <v>315</v>
      </c>
      <c r="AU187" s="19" t="s">
        <v>83</v>
      </c>
      <c r="AY187" s="19" t="s">
        <v>267</v>
      </c>
      <c r="BE187" s="143">
        <f t="shared" si="24"/>
        <v>0</v>
      </c>
      <c r="BF187" s="143">
        <f t="shared" si="25"/>
        <v>0</v>
      </c>
      <c r="BG187" s="143">
        <f t="shared" si="26"/>
        <v>0</v>
      </c>
      <c r="BH187" s="143">
        <f t="shared" si="27"/>
        <v>0</v>
      </c>
      <c r="BI187" s="143">
        <f t="shared" si="28"/>
        <v>0</v>
      </c>
      <c r="BJ187" s="19" t="s">
        <v>102</v>
      </c>
      <c r="BK187" s="143">
        <f t="shared" si="29"/>
        <v>0</v>
      </c>
      <c r="BL187" s="19" t="s">
        <v>518</v>
      </c>
      <c r="BM187" s="19" t="s">
        <v>815</v>
      </c>
    </row>
    <row r="188" spans="2:65" s="1" customFormat="1" ht="16.5" customHeight="1">
      <c r="B188" s="134"/>
      <c r="C188" s="144" t="s">
        <v>542</v>
      </c>
      <c r="D188" s="144" t="s">
        <v>315</v>
      </c>
      <c r="E188" s="145" t="s">
        <v>2507</v>
      </c>
      <c r="F188" s="221" t="s">
        <v>4265</v>
      </c>
      <c r="G188" s="221"/>
      <c r="H188" s="221"/>
      <c r="I188" s="221"/>
      <c r="J188" s="146" t="s">
        <v>322</v>
      </c>
      <c r="K188" s="147">
        <v>14</v>
      </c>
      <c r="L188" s="222"/>
      <c r="M188" s="222"/>
      <c r="N188" s="222">
        <f t="shared" si="20"/>
        <v>0</v>
      </c>
      <c r="O188" s="220"/>
      <c r="P188" s="220"/>
      <c r="Q188" s="220"/>
      <c r="R188" s="139"/>
      <c r="T188" s="140" t="s">
        <v>5</v>
      </c>
      <c r="U188" s="38" t="s">
        <v>42</v>
      </c>
      <c r="V188" s="141">
        <v>0</v>
      </c>
      <c r="W188" s="141">
        <f t="shared" si="21"/>
        <v>0</v>
      </c>
      <c r="X188" s="141">
        <v>0</v>
      </c>
      <c r="Y188" s="141">
        <f t="shared" si="22"/>
        <v>0</v>
      </c>
      <c r="Z188" s="141">
        <v>0</v>
      </c>
      <c r="AA188" s="142">
        <f t="shared" si="23"/>
        <v>0</v>
      </c>
      <c r="AR188" s="19" t="s">
        <v>1282</v>
      </c>
      <c r="AT188" s="19" t="s">
        <v>315</v>
      </c>
      <c r="AU188" s="19" t="s">
        <v>83</v>
      </c>
      <c r="AY188" s="19" t="s">
        <v>267</v>
      </c>
      <c r="BE188" s="143">
        <f t="shared" si="24"/>
        <v>0</v>
      </c>
      <c r="BF188" s="143">
        <f t="shared" si="25"/>
        <v>0</v>
      </c>
      <c r="BG188" s="143">
        <f t="shared" si="26"/>
        <v>0</v>
      </c>
      <c r="BH188" s="143">
        <f t="shared" si="27"/>
        <v>0</v>
      </c>
      <c r="BI188" s="143">
        <f t="shared" si="28"/>
        <v>0</v>
      </c>
      <c r="BJ188" s="19" t="s">
        <v>102</v>
      </c>
      <c r="BK188" s="143">
        <f t="shared" si="29"/>
        <v>0</v>
      </c>
      <c r="BL188" s="19" t="s">
        <v>518</v>
      </c>
      <c r="BM188" s="19" t="s">
        <v>821</v>
      </c>
    </row>
    <row r="189" spans="2:65" s="1" customFormat="1" ht="16.5" customHeight="1">
      <c r="B189" s="134"/>
      <c r="C189" s="144" t="s">
        <v>546</v>
      </c>
      <c r="D189" s="144" t="s">
        <v>315</v>
      </c>
      <c r="E189" s="145" t="s">
        <v>2508</v>
      </c>
      <c r="F189" s="221" t="s">
        <v>4266</v>
      </c>
      <c r="G189" s="221"/>
      <c r="H189" s="221"/>
      <c r="I189" s="221"/>
      <c r="J189" s="146" t="s">
        <v>374</v>
      </c>
      <c r="K189" s="147">
        <v>4</v>
      </c>
      <c r="L189" s="222"/>
      <c r="M189" s="222"/>
      <c r="N189" s="222">
        <f t="shared" si="20"/>
        <v>0</v>
      </c>
      <c r="O189" s="220"/>
      <c r="P189" s="220"/>
      <c r="Q189" s="220"/>
      <c r="R189" s="139"/>
      <c r="T189" s="140" t="s">
        <v>5</v>
      </c>
      <c r="U189" s="38" t="s">
        <v>42</v>
      </c>
      <c r="V189" s="141">
        <v>0</v>
      </c>
      <c r="W189" s="141">
        <f t="shared" si="21"/>
        <v>0</v>
      </c>
      <c r="X189" s="141">
        <v>0</v>
      </c>
      <c r="Y189" s="141">
        <f t="shared" si="22"/>
        <v>0</v>
      </c>
      <c r="Z189" s="141">
        <v>0</v>
      </c>
      <c r="AA189" s="142">
        <f t="shared" si="23"/>
        <v>0</v>
      </c>
      <c r="AR189" s="19" t="s">
        <v>1282</v>
      </c>
      <c r="AT189" s="19" t="s">
        <v>315</v>
      </c>
      <c r="AU189" s="19" t="s">
        <v>83</v>
      </c>
      <c r="AY189" s="19" t="s">
        <v>267</v>
      </c>
      <c r="BE189" s="143">
        <f t="shared" si="24"/>
        <v>0</v>
      </c>
      <c r="BF189" s="143">
        <f t="shared" si="25"/>
        <v>0</v>
      </c>
      <c r="BG189" s="143">
        <f t="shared" si="26"/>
        <v>0</v>
      </c>
      <c r="BH189" s="143">
        <f t="shared" si="27"/>
        <v>0</v>
      </c>
      <c r="BI189" s="143">
        <f t="shared" si="28"/>
        <v>0</v>
      </c>
      <c r="BJ189" s="19" t="s">
        <v>102</v>
      </c>
      <c r="BK189" s="143">
        <f t="shared" si="29"/>
        <v>0</v>
      </c>
      <c r="BL189" s="19" t="s">
        <v>518</v>
      </c>
      <c r="BM189" s="19" t="s">
        <v>829</v>
      </c>
    </row>
    <row r="190" spans="2:65" s="1" customFormat="1" ht="16.5" customHeight="1">
      <c r="B190" s="134"/>
      <c r="C190" s="144" t="s">
        <v>550</v>
      </c>
      <c r="D190" s="144" t="s">
        <v>315</v>
      </c>
      <c r="E190" s="145" t="s">
        <v>2509</v>
      </c>
      <c r="F190" s="221" t="s">
        <v>4267</v>
      </c>
      <c r="G190" s="221"/>
      <c r="H190" s="221"/>
      <c r="I190" s="221"/>
      <c r="J190" s="146" t="s">
        <v>374</v>
      </c>
      <c r="K190" s="147">
        <v>4</v>
      </c>
      <c r="L190" s="222"/>
      <c r="M190" s="222"/>
      <c r="N190" s="222">
        <f t="shared" si="20"/>
        <v>0</v>
      </c>
      <c r="O190" s="220"/>
      <c r="P190" s="220"/>
      <c r="Q190" s="220"/>
      <c r="R190" s="139"/>
      <c r="T190" s="140" t="s">
        <v>5</v>
      </c>
      <c r="U190" s="38" t="s">
        <v>42</v>
      </c>
      <c r="V190" s="141">
        <v>0</v>
      </c>
      <c r="W190" s="141">
        <f t="shared" si="21"/>
        <v>0</v>
      </c>
      <c r="X190" s="141">
        <v>0</v>
      </c>
      <c r="Y190" s="141">
        <f t="shared" si="22"/>
        <v>0</v>
      </c>
      <c r="Z190" s="141">
        <v>0</v>
      </c>
      <c r="AA190" s="142">
        <f t="shared" si="23"/>
        <v>0</v>
      </c>
      <c r="AR190" s="19" t="s">
        <v>1282</v>
      </c>
      <c r="AT190" s="19" t="s">
        <v>315</v>
      </c>
      <c r="AU190" s="19" t="s">
        <v>83</v>
      </c>
      <c r="AY190" s="19" t="s">
        <v>267</v>
      </c>
      <c r="BE190" s="143">
        <f t="shared" si="24"/>
        <v>0</v>
      </c>
      <c r="BF190" s="143">
        <f t="shared" si="25"/>
        <v>0</v>
      </c>
      <c r="BG190" s="143">
        <f t="shared" si="26"/>
        <v>0</v>
      </c>
      <c r="BH190" s="143">
        <f t="shared" si="27"/>
        <v>0</v>
      </c>
      <c r="BI190" s="143">
        <f t="shared" si="28"/>
        <v>0</v>
      </c>
      <c r="BJ190" s="19" t="s">
        <v>102</v>
      </c>
      <c r="BK190" s="143">
        <f t="shared" si="29"/>
        <v>0</v>
      </c>
      <c r="BL190" s="19" t="s">
        <v>518</v>
      </c>
      <c r="BM190" s="19" t="s">
        <v>837</v>
      </c>
    </row>
    <row r="191" spans="2:65" s="1" customFormat="1" ht="25.5" customHeight="1">
      <c r="B191" s="134"/>
      <c r="C191" s="144" t="s">
        <v>554</v>
      </c>
      <c r="D191" s="144" t="s">
        <v>315</v>
      </c>
      <c r="E191" s="145" t="s">
        <v>2510</v>
      </c>
      <c r="F191" s="221" t="s">
        <v>2511</v>
      </c>
      <c r="G191" s="221"/>
      <c r="H191" s="221"/>
      <c r="I191" s="221"/>
      <c r="J191" s="146" t="s">
        <v>322</v>
      </c>
      <c r="K191" s="147">
        <v>12</v>
      </c>
      <c r="L191" s="222"/>
      <c r="M191" s="222"/>
      <c r="N191" s="222">
        <f t="shared" si="20"/>
        <v>0</v>
      </c>
      <c r="O191" s="220"/>
      <c r="P191" s="220"/>
      <c r="Q191" s="220"/>
      <c r="R191" s="139"/>
      <c r="T191" s="140" t="s">
        <v>5</v>
      </c>
      <c r="U191" s="38" t="s">
        <v>42</v>
      </c>
      <c r="V191" s="141">
        <v>0</v>
      </c>
      <c r="W191" s="141">
        <f t="shared" si="21"/>
        <v>0</v>
      </c>
      <c r="X191" s="141">
        <v>0</v>
      </c>
      <c r="Y191" s="141">
        <f t="shared" si="22"/>
        <v>0</v>
      </c>
      <c r="Z191" s="141">
        <v>0</v>
      </c>
      <c r="AA191" s="142">
        <f t="shared" si="23"/>
        <v>0</v>
      </c>
      <c r="AR191" s="19" t="s">
        <v>1282</v>
      </c>
      <c r="AT191" s="19" t="s">
        <v>315</v>
      </c>
      <c r="AU191" s="19" t="s">
        <v>83</v>
      </c>
      <c r="AY191" s="19" t="s">
        <v>267</v>
      </c>
      <c r="BE191" s="143">
        <f t="shared" si="24"/>
        <v>0</v>
      </c>
      <c r="BF191" s="143">
        <f t="shared" si="25"/>
        <v>0</v>
      </c>
      <c r="BG191" s="143">
        <f t="shared" si="26"/>
        <v>0</v>
      </c>
      <c r="BH191" s="143">
        <f t="shared" si="27"/>
        <v>0</v>
      </c>
      <c r="BI191" s="143">
        <f t="shared" si="28"/>
        <v>0</v>
      </c>
      <c r="BJ191" s="19" t="s">
        <v>102</v>
      </c>
      <c r="BK191" s="143">
        <f t="shared" si="29"/>
        <v>0</v>
      </c>
      <c r="BL191" s="19" t="s">
        <v>518</v>
      </c>
      <c r="BM191" s="19" t="s">
        <v>845</v>
      </c>
    </row>
    <row r="192" spans="2:65" s="1" customFormat="1" ht="38.25" customHeight="1">
      <c r="B192" s="134"/>
      <c r="C192" s="144" t="s">
        <v>558</v>
      </c>
      <c r="D192" s="144" t="s">
        <v>315</v>
      </c>
      <c r="E192" s="145" t="s">
        <v>2512</v>
      </c>
      <c r="F192" s="221" t="s">
        <v>2513</v>
      </c>
      <c r="G192" s="221"/>
      <c r="H192" s="221"/>
      <c r="I192" s="221"/>
      <c r="J192" s="146" t="s">
        <v>322</v>
      </c>
      <c r="K192" s="147">
        <v>60</v>
      </c>
      <c r="L192" s="222"/>
      <c r="M192" s="222"/>
      <c r="N192" s="222">
        <f t="shared" si="20"/>
        <v>0</v>
      </c>
      <c r="O192" s="220"/>
      <c r="P192" s="220"/>
      <c r="Q192" s="220"/>
      <c r="R192" s="139"/>
      <c r="T192" s="140" t="s">
        <v>5</v>
      </c>
      <c r="U192" s="38" t="s">
        <v>42</v>
      </c>
      <c r="V192" s="141">
        <v>0</v>
      </c>
      <c r="W192" s="141">
        <f t="shared" si="21"/>
        <v>0</v>
      </c>
      <c r="X192" s="141">
        <v>0</v>
      </c>
      <c r="Y192" s="141">
        <f t="shared" si="22"/>
        <v>0</v>
      </c>
      <c r="Z192" s="141">
        <v>0</v>
      </c>
      <c r="AA192" s="142">
        <f t="shared" si="23"/>
        <v>0</v>
      </c>
      <c r="AR192" s="19" t="s">
        <v>1282</v>
      </c>
      <c r="AT192" s="19" t="s">
        <v>315</v>
      </c>
      <c r="AU192" s="19" t="s">
        <v>83</v>
      </c>
      <c r="AY192" s="19" t="s">
        <v>267</v>
      </c>
      <c r="BE192" s="143">
        <f t="shared" si="24"/>
        <v>0</v>
      </c>
      <c r="BF192" s="143">
        <f t="shared" si="25"/>
        <v>0</v>
      </c>
      <c r="BG192" s="143">
        <f t="shared" si="26"/>
        <v>0</v>
      </c>
      <c r="BH192" s="143">
        <f t="shared" si="27"/>
        <v>0</v>
      </c>
      <c r="BI192" s="143">
        <f t="shared" si="28"/>
        <v>0</v>
      </c>
      <c r="BJ192" s="19" t="s">
        <v>102</v>
      </c>
      <c r="BK192" s="143">
        <f t="shared" si="29"/>
        <v>0</v>
      </c>
      <c r="BL192" s="19" t="s">
        <v>518</v>
      </c>
      <c r="BM192" s="19" t="s">
        <v>853</v>
      </c>
    </row>
    <row r="193" spans="2:65" s="1" customFormat="1" ht="38.25" customHeight="1">
      <c r="B193" s="134"/>
      <c r="C193" s="144" t="s">
        <v>562</v>
      </c>
      <c r="D193" s="144" t="s">
        <v>315</v>
      </c>
      <c r="E193" s="145" t="s">
        <v>2514</v>
      </c>
      <c r="F193" s="221" t="s">
        <v>2515</v>
      </c>
      <c r="G193" s="221"/>
      <c r="H193" s="221"/>
      <c r="I193" s="221"/>
      <c r="J193" s="146" t="s">
        <v>322</v>
      </c>
      <c r="K193" s="147">
        <v>7</v>
      </c>
      <c r="L193" s="222"/>
      <c r="M193" s="222"/>
      <c r="N193" s="222">
        <f t="shared" si="20"/>
        <v>0</v>
      </c>
      <c r="O193" s="220"/>
      <c r="P193" s="220"/>
      <c r="Q193" s="220"/>
      <c r="R193" s="139"/>
      <c r="T193" s="140" t="s">
        <v>5</v>
      </c>
      <c r="U193" s="38" t="s">
        <v>42</v>
      </c>
      <c r="V193" s="141">
        <v>0</v>
      </c>
      <c r="W193" s="141">
        <f t="shared" si="21"/>
        <v>0</v>
      </c>
      <c r="X193" s="141">
        <v>0</v>
      </c>
      <c r="Y193" s="141">
        <f t="shared" si="22"/>
        <v>0</v>
      </c>
      <c r="Z193" s="141">
        <v>0</v>
      </c>
      <c r="AA193" s="142">
        <f t="shared" si="23"/>
        <v>0</v>
      </c>
      <c r="AR193" s="19" t="s">
        <v>1282</v>
      </c>
      <c r="AT193" s="19" t="s">
        <v>315</v>
      </c>
      <c r="AU193" s="19" t="s">
        <v>83</v>
      </c>
      <c r="AY193" s="19" t="s">
        <v>267</v>
      </c>
      <c r="BE193" s="143">
        <f t="shared" si="24"/>
        <v>0</v>
      </c>
      <c r="BF193" s="143">
        <f t="shared" si="25"/>
        <v>0</v>
      </c>
      <c r="BG193" s="143">
        <f t="shared" si="26"/>
        <v>0</v>
      </c>
      <c r="BH193" s="143">
        <f t="shared" si="27"/>
        <v>0</v>
      </c>
      <c r="BI193" s="143">
        <f t="shared" si="28"/>
        <v>0</v>
      </c>
      <c r="BJ193" s="19" t="s">
        <v>102</v>
      </c>
      <c r="BK193" s="143">
        <f t="shared" si="29"/>
        <v>0</v>
      </c>
      <c r="BL193" s="19" t="s">
        <v>518</v>
      </c>
      <c r="BM193" s="19" t="s">
        <v>861</v>
      </c>
    </row>
    <row r="194" spans="2:65" s="1" customFormat="1" ht="38.25" customHeight="1">
      <c r="B194" s="134"/>
      <c r="C194" s="144" t="s">
        <v>566</v>
      </c>
      <c r="D194" s="144" t="s">
        <v>315</v>
      </c>
      <c r="E194" s="145" t="s">
        <v>2516</v>
      </c>
      <c r="F194" s="221" t="s">
        <v>2517</v>
      </c>
      <c r="G194" s="221"/>
      <c r="H194" s="221"/>
      <c r="I194" s="221"/>
      <c r="J194" s="146" t="s">
        <v>322</v>
      </c>
      <c r="K194" s="147">
        <v>34</v>
      </c>
      <c r="L194" s="222"/>
      <c r="M194" s="222"/>
      <c r="N194" s="222">
        <f t="shared" si="20"/>
        <v>0</v>
      </c>
      <c r="O194" s="220"/>
      <c r="P194" s="220"/>
      <c r="Q194" s="220"/>
      <c r="R194" s="139"/>
      <c r="T194" s="140" t="s">
        <v>5</v>
      </c>
      <c r="U194" s="38" t="s">
        <v>42</v>
      </c>
      <c r="V194" s="141">
        <v>0</v>
      </c>
      <c r="W194" s="141">
        <f t="shared" si="21"/>
        <v>0</v>
      </c>
      <c r="X194" s="141">
        <v>0</v>
      </c>
      <c r="Y194" s="141">
        <f t="shared" si="22"/>
        <v>0</v>
      </c>
      <c r="Z194" s="141">
        <v>0</v>
      </c>
      <c r="AA194" s="142">
        <f t="shared" si="23"/>
        <v>0</v>
      </c>
      <c r="AR194" s="19" t="s">
        <v>1282</v>
      </c>
      <c r="AT194" s="19" t="s">
        <v>315</v>
      </c>
      <c r="AU194" s="19" t="s">
        <v>83</v>
      </c>
      <c r="AY194" s="19" t="s">
        <v>267</v>
      </c>
      <c r="BE194" s="143">
        <f t="shared" si="24"/>
        <v>0</v>
      </c>
      <c r="BF194" s="143">
        <f t="shared" si="25"/>
        <v>0</v>
      </c>
      <c r="BG194" s="143">
        <f t="shared" si="26"/>
        <v>0</v>
      </c>
      <c r="BH194" s="143">
        <f t="shared" si="27"/>
        <v>0</v>
      </c>
      <c r="BI194" s="143">
        <f t="shared" si="28"/>
        <v>0</v>
      </c>
      <c r="BJ194" s="19" t="s">
        <v>102</v>
      </c>
      <c r="BK194" s="143">
        <f t="shared" si="29"/>
        <v>0</v>
      </c>
      <c r="BL194" s="19" t="s">
        <v>518</v>
      </c>
      <c r="BM194" s="19" t="s">
        <v>869</v>
      </c>
    </row>
    <row r="195" spans="2:65" s="1" customFormat="1" ht="38.25" customHeight="1">
      <c r="B195" s="134"/>
      <c r="C195" s="144" t="s">
        <v>570</v>
      </c>
      <c r="D195" s="144" t="s">
        <v>315</v>
      </c>
      <c r="E195" s="145" t="s">
        <v>2518</v>
      </c>
      <c r="F195" s="221" t="s">
        <v>2519</v>
      </c>
      <c r="G195" s="221"/>
      <c r="H195" s="221"/>
      <c r="I195" s="221"/>
      <c r="J195" s="146" t="s">
        <v>322</v>
      </c>
      <c r="K195" s="147">
        <v>40</v>
      </c>
      <c r="L195" s="222"/>
      <c r="M195" s="222"/>
      <c r="N195" s="222">
        <f t="shared" si="20"/>
        <v>0</v>
      </c>
      <c r="O195" s="220"/>
      <c r="P195" s="220"/>
      <c r="Q195" s="220"/>
      <c r="R195" s="139"/>
      <c r="T195" s="140" t="s">
        <v>5</v>
      </c>
      <c r="U195" s="38" t="s">
        <v>42</v>
      </c>
      <c r="V195" s="141">
        <v>0</v>
      </c>
      <c r="W195" s="141">
        <f t="shared" si="21"/>
        <v>0</v>
      </c>
      <c r="X195" s="141">
        <v>0</v>
      </c>
      <c r="Y195" s="141">
        <f t="shared" si="22"/>
        <v>0</v>
      </c>
      <c r="Z195" s="141">
        <v>0</v>
      </c>
      <c r="AA195" s="142">
        <f t="shared" si="23"/>
        <v>0</v>
      </c>
      <c r="AR195" s="19" t="s">
        <v>1282</v>
      </c>
      <c r="AT195" s="19" t="s">
        <v>315</v>
      </c>
      <c r="AU195" s="19" t="s">
        <v>83</v>
      </c>
      <c r="AY195" s="19" t="s">
        <v>267</v>
      </c>
      <c r="BE195" s="143">
        <f t="shared" si="24"/>
        <v>0</v>
      </c>
      <c r="BF195" s="143">
        <f t="shared" si="25"/>
        <v>0</v>
      </c>
      <c r="BG195" s="143">
        <f t="shared" si="26"/>
        <v>0</v>
      </c>
      <c r="BH195" s="143">
        <f t="shared" si="27"/>
        <v>0</v>
      </c>
      <c r="BI195" s="143">
        <f t="shared" si="28"/>
        <v>0</v>
      </c>
      <c r="BJ195" s="19" t="s">
        <v>102</v>
      </c>
      <c r="BK195" s="143">
        <f t="shared" si="29"/>
        <v>0</v>
      </c>
      <c r="BL195" s="19" t="s">
        <v>518</v>
      </c>
      <c r="BM195" s="19" t="s">
        <v>877</v>
      </c>
    </row>
    <row r="196" spans="2:65" s="1" customFormat="1" ht="38.25" customHeight="1">
      <c r="B196" s="134"/>
      <c r="C196" s="144" t="s">
        <v>574</v>
      </c>
      <c r="D196" s="144" t="s">
        <v>315</v>
      </c>
      <c r="E196" s="145" t="s">
        <v>2520</v>
      </c>
      <c r="F196" s="221" t="s">
        <v>2521</v>
      </c>
      <c r="G196" s="221"/>
      <c r="H196" s="221"/>
      <c r="I196" s="221"/>
      <c r="J196" s="146" t="s">
        <v>322</v>
      </c>
      <c r="K196" s="147">
        <v>14</v>
      </c>
      <c r="L196" s="222"/>
      <c r="M196" s="222"/>
      <c r="N196" s="222">
        <f t="shared" si="20"/>
        <v>0</v>
      </c>
      <c r="O196" s="220"/>
      <c r="P196" s="220"/>
      <c r="Q196" s="220"/>
      <c r="R196" s="139"/>
      <c r="T196" s="140" t="s">
        <v>5</v>
      </c>
      <c r="U196" s="38" t="s">
        <v>42</v>
      </c>
      <c r="V196" s="141">
        <v>0</v>
      </c>
      <c r="W196" s="141">
        <f t="shared" si="21"/>
        <v>0</v>
      </c>
      <c r="X196" s="141">
        <v>0</v>
      </c>
      <c r="Y196" s="141">
        <f t="shared" si="22"/>
        <v>0</v>
      </c>
      <c r="Z196" s="141">
        <v>0</v>
      </c>
      <c r="AA196" s="142">
        <f t="shared" si="23"/>
        <v>0</v>
      </c>
      <c r="AR196" s="19" t="s">
        <v>1282</v>
      </c>
      <c r="AT196" s="19" t="s">
        <v>315</v>
      </c>
      <c r="AU196" s="19" t="s">
        <v>83</v>
      </c>
      <c r="AY196" s="19" t="s">
        <v>267</v>
      </c>
      <c r="BE196" s="143">
        <f t="shared" si="24"/>
        <v>0</v>
      </c>
      <c r="BF196" s="143">
        <f t="shared" si="25"/>
        <v>0</v>
      </c>
      <c r="BG196" s="143">
        <f t="shared" si="26"/>
        <v>0</v>
      </c>
      <c r="BH196" s="143">
        <f t="shared" si="27"/>
        <v>0</v>
      </c>
      <c r="BI196" s="143">
        <f t="shared" si="28"/>
        <v>0</v>
      </c>
      <c r="BJ196" s="19" t="s">
        <v>102</v>
      </c>
      <c r="BK196" s="143">
        <f t="shared" si="29"/>
        <v>0</v>
      </c>
      <c r="BL196" s="19" t="s">
        <v>518</v>
      </c>
      <c r="BM196" s="19" t="s">
        <v>885</v>
      </c>
    </row>
    <row r="197" spans="2:65" s="1" customFormat="1" ht="38.25" customHeight="1">
      <c r="B197" s="134"/>
      <c r="C197" s="144" t="s">
        <v>578</v>
      </c>
      <c r="D197" s="144" t="s">
        <v>315</v>
      </c>
      <c r="E197" s="145" t="s">
        <v>2522</v>
      </c>
      <c r="F197" s="221" t="s">
        <v>2523</v>
      </c>
      <c r="G197" s="221"/>
      <c r="H197" s="221"/>
      <c r="I197" s="221"/>
      <c r="J197" s="146" t="s">
        <v>322</v>
      </c>
      <c r="K197" s="147">
        <v>6</v>
      </c>
      <c r="L197" s="222"/>
      <c r="M197" s="222"/>
      <c r="N197" s="222">
        <f t="shared" si="20"/>
        <v>0</v>
      </c>
      <c r="O197" s="220"/>
      <c r="P197" s="220"/>
      <c r="Q197" s="220"/>
      <c r="R197" s="139"/>
      <c r="T197" s="140" t="s">
        <v>5</v>
      </c>
      <c r="U197" s="38" t="s">
        <v>42</v>
      </c>
      <c r="V197" s="141">
        <v>0</v>
      </c>
      <c r="W197" s="141">
        <f t="shared" si="21"/>
        <v>0</v>
      </c>
      <c r="X197" s="141">
        <v>0</v>
      </c>
      <c r="Y197" s="141">
        <f t="shared" si="22"/>
        <v>0</v>
      </c>
      <c r="Z197" s="141">
        <v>0</v>
      </c>
      <c r="AA197" s="142">
        <f t="shared" si="23"/>
        <v>0</v>
      </c>
      <c r="AR197" s="19" t="s">
        <v>1282</v>
      </c>
      <c r="AT197" s="19" t="s">
        <v>315</v>
      </c>
      <c r="AU197" s="19" t="s">
        <v>83</v>
      </c>
      <c r="AY197" s="19" t="s">
        <v>267</v>
      </c>
      <c r="BE197" s="143">
        <f t="shared" si="24"/>
        <v>0</v>
      </c>
      <c r="BF197" s="143">
        <f t="shared" si="25"/>
        <v>0</v>
      </c>
      <c r="BG197" s="143">
        <f t="shared" si="26"/>
        <v>0</v>
      </c>
      <c r="BH197" s="143">
        <f t="shared" si="27"/>
        <v>0</v>
      </c>
      <c r="BI197" s="143">
        <f t="shared" si="28"/>
        <v>0</v>
      </c>
      <c r="BJ197" s="19" t="s">
        <v>102</v>
      </c>
      <c r="BK197" s="143">
        <f t="shared" si="29"/>
        <v>0</v>
      </c>
      <c r="BL197" s="19" t="s">
        <v>518</v>
      </c>
      <c r="BM197" s="19" t="s">
        <v>893</v>
      </c>
    </row>
    <row r="198" spans="2:65" s="1" customFormat="1" ht="51" customHeight="1">
      <c r="B198" s="134"/>
      <c r="C198" s="135" t="s">
        <v>582</v>
      </c>
      <c r="D198" s="135" t="s">
        <v>268</v>
      </c>
      <c r="E198" s="136" t="s">
        <v>2524</v>
      </c>
      <c r="F198" s="219" t="s">
        <v>2525</v>
      </c>
      <c r="G198" s="219"/>
      <c r="H198" s="219"/>
      <c r="I198" s="219"/>
      <c r="J198" s="137" t="s">
        <v>271</v>
      </c>
      <c r="K198" s="138">
        <v>20</v>
      </c>
      <c r="L198" s="220"/>
      <c r="M198" s="220"/>
      <c r="N198" s="220">
        <f t="shared" si="20"/>
        <v>0</v>
      </c>
      <c r="O198" s="220"/>
      <c r="P198" s="220"/>
      <c r="Q198" s="220"/>
      <c r="R198" s="139"/>
      <c r="T198" s="140" t="s">
        <v>5</v>
      </c>
      <c r="U198" s="38" t="s">
        <v>42</v>
      </c>
      <c r="V198" s="141">
        <v>0</v>
      </c>
      <c r="W198" s="141">
        <f t="shared" si="21"/>
        <v>0</v>
      </c>
      <c r="X198" s="141">
        <v>0</v>
      </c>
      <c r="Y198" s="141">
        <f t="shared" si="22"/>
        <v>0</v>
      </c>
      <c r="Z198" s="141">
        <v>0</v>
      </c>
      <c r="AA198" s="142">
        <f t="shared" si="23"/>
        <v>0</v>
      </c>
      <c r="AR198" s="19" t="s">
        <v>518</v>
      </c>
      <c r="AT198" s="19" t="s">
        <v>268</v>
      </c>
      <c r="AU198" s="19" t="s">
        <v>83</v>
      </c>
      <c r="AY198" s="19" t="s">
        <v>267</v>
      </c>
      <c r="BE198" s="143">
        <f t="shared" si="24"/>
        <v>0</v>
      </c>
      <c r="BF198" s="143">
        <f t="shared" si="25"/>
        <v>0</v>
      </c>
      <c r="BG198" s="143">
        <f t="shared" si="26"/>
        <v>0</v>
      </c>
      <c r="BH198" s="143">
        <f t="shared" si="27"/>
        <v>0</v>
      </c>
      <c r="BI198" s="143">
        <f t="shared" si="28"/>
        <v>0</v>
      </c>
      <c r="BJ198" s="19" t="s">
        <v>102</v>
      </c>
      <c r="BK198" s="143">
        <f t="shared" si="29"/>
        <v>0</v>
      </c>
      <c r="BL198" s="19" t="s">
        <v>518</v>
      </c>
      <c r="BM198" s="19" t="s">
        <v>901</v>
      </c>
    </row>
    <row r="199" spans="2:65" s="1" customFormat="1" ht="38.25" customHeight="1">
      <c r="B199" s="134"/>
      <c r="C199" s="135" t="s">
        <v>586</v>
      </c>
      <c r="D199" s="135" t="s">
        <v>268</v>
      </c>
      <c r="E199" s="136" t="s">
        <v>2526</v>
      </c>
      <c r="F199" s="219" t="s">
        <v>2527</v>
      </c>
      <c r="G199" s="219"/>
      <c r="H199" s="219"/>
      <c r="I199" s="219"/>
      <c r="J199" s="137" t="s">
        <v>271</v>
      </c>
      <c r="K199" s="138">
        <v>77</v>
      </c>
      <c r="L199" s="220"/>
      <c r="M199" s="220"/>
      <c r="N199" s="220">
        <f t="shared" si="20"/>
        <v>0</v>
      </c>
      <c r="O199" s="220"/>
      <c r="P199" s="220"/>
      <c r="Q199" s="220"/>
      <c r="R199" s="139"/>
      <c r="T199" s="140" t="s">
        <v>5</v>
      </c>
      <c r="U199" s="38" t="s">
        <v>42</v>
      </c>
      <c r="V199" s="141">
        <v>0</v>
      </c>
      <c r="W199" s="141">
        <f t="shared" si="21"/>
        <v>0</v>
      </c>
      <c r="X199" s="141">
        <v>0</v>
      </c>
      <c r="Y199" s="141">
        <f t="shared" si="22"/>
        <v>0</v>
      </c>
      <c r="Z199" s="141">
        <v>0</v>
      </c>
      <c r="AA199" s="142">
        <f t="shared" si="23"/>
        <v>0</v>
      </c>
      <c r="AR199" s="19" t="s">
        <v>518</v>
      </c>
      <c r="AT199" s="19" t="s">
        <v>268</v>
      </c>
      <c r="AU199" s="19" t="s">
        <v>83</v>
      </c>
      <c r="AY199" s="19" t="s">
        <v>267</v>
      </c>
      <c r="BE199" s="143">
        <f t="shared" si="24"/>
        <v>0</v>
      </c>
      <c r="BF199" s="143">
        <f t="shared" si="25"/>
        <v>0</v>
      </c>
      <c r="BG199" s="143">
        <f t="shared" si="26"/>
        <v>0</v>
      </c>
      <c r="BH199" s="143">
        <f t="shared" si="27"/>
        <v>0</v>
      </c>
      <c r="BI199" s="143">
        <f t="shared" si="28"/>
        <v>0</v>
      </c>
      <c r="BJ199" s="19" t="s">
        <v>102</v>
      </c>
      <c r="BK199" s="143">
        <f t="shared" si="29"/>
        <v>0</v>
      </c>
      <c r="BL199" s="19" t="s">
        <v>518</v>
      </c>
      <c r="BM199" s="19" t="s">
        <v>909</v>
      </c>
    </row>
    <row r="200" spans="2:65" s="1" customFormat="1" ht="25.5" customHeight="1">
      <c r="B200" s="134"/>
      <c r="C200" s="135" t="s">
        <v>590</v>
      </c>
      <c r="D200" s="135" t="s">
        <v>268</v>
      </c>
      <c r="E200" s="136" t="s">
        <v>2528</v>
      </c>
      <c r="F200" s="219" t="s">
        <v>2529</v>
      </c>
      <c r="G200" s="219"/>
      <c r="H200" s="219"/>
      <c r="I200" s="219"/>
      <c r="J200" s="137" t="s">
        <v>271</v>
      </c>
      <c r="K200" s="138">
        <v>34</v>
      </c>
      <c r="L200" s="220"/>
      <c r="M200" s="220"/>
      <c r="N200" s="220">
        <f t="shared" si="20"/>
        <v>0</v>
      </c>
      <c r="O200" s="220"/>
      <c r="P200" s="220"/>
      <c r="Q200" s="220"/>
      <c r="R200" s="139"/>
      <c r="T200" s="140" t="s">
        <v>5</v>
      </c>
      <c r="U200" s="38" t="s">
        <v>42</v>
      </c>
      <c r="V200" s="141">
        <v>0</v>
      </c>
      <c r="W200" s="141">
        <f t="shared" si="21"/>
        <v>0</v>
      </c>
      <c r="X200" s="141">
        <v>0</v>
      </c>
      <c r="Y200" s="141">
        <f t="shared" si="22"/>
        <v>0</v>
      </c>
      <c r="Z200" s="141">
        <v>0</v>
      </c>
      <c r="AA200" s="142">
        <f t="shared" si="23"/>
        <v>0</v>
      </c>
      <c r="AR200" s="19" t="s">
        <v>518</v>
      </c>
      <c r="AT200" s="19" t="s">
        <v>268</v>
      </c>
      <c r="AU200" s="19" t="s">
        <v>83</v>
      </c>
      <c r="AY200" s="19" t="s">
        <v>267</v>
      </c>
      <c r="BE200" s="143">
        <f t="shared" si="24"/>
        <v>0</v>
      </c>
      <c r="BF200" s="143">
        <f t="shared" si="25"/>
        <v>0</v>
      </c>
      <c r="BG200" s="143">
        <f t="shared" si="26"/>
        <v>0</v>
      </c>
      <c r="BH200" s="143">
        <f t="shared" si="27"/>
        <v>0</v>
      </c>
      <c r="BI200" s="143">
        <f t="shared" si="28"/>
        <v>0</v>
      </c>
      <c r="BJ200" s="19" t="s">
        <v>102</v>
      </c>
      <c r="BK200" s="143">
        <f t="shared" si="29"/>
        <v>0</v>
      </c>
      <c r="BL200" s="19" t="s">
        <v>518</v>
      </c>
      <c r="BM200" s="19" t="s">
        <v>917</v>
      </c>
    </row>
    <row r="201" spans="2:65" s="1" customFormat="1" ht="38.25" customHeight="1">
      <c r="B201" s="134"/>
      <c r="C201" s="135" t="s">
        <v>594</v>
      </c>
      <c r="D201" s="135" t="s">
        <v>268</v>
      </c>
      <c r="E201" s="136" t="s">
        <v>2530</v>
      </c>
      <c r="F201" s="219" t="s">
        <v>2531</v>
      </c>
      <c r="G201" s="219"/>
      <c r="H201" s="219"/>
      <c r="I201" s="219"/>
      <c r="J201" s="137" t="s">
        <v>764</v>
      </c>
      <c r="K201" s="138">
        <v>70</v>
      </c>
      <c r="L201" s="220"/>
      <c r="M201" s="220"/>
      <c r="N201" s="220">
        <f t="shared" si="20"/>
        <v>0</v>
      </c>
      <c r="O201" s="220"/>
      <c r="P201" s="220"/>
      <c r="Q201" s="220"/>
      <c r="R201" s="139"/>
      <c r="T201" s="140" t="s">
        <v>5</v>
      </c>
      <c r="U201" s="38" t="s">
        <v>42</v>
      </c>
      <c r="V201" s="141">
        <v>0</v>
      </c>
      <c r="W201" s="141">
        <f t="shared" si="21"/>
        <v>0</v>
      </c>
      <c r="X201" s="141">
        <v>0</v>
      </c>
      <c r="Y201" s="141">
        <f t="shared" si="22"/>
        <v>0</v>
      </c>
      <c r="Z201" s="141">
        <v>0</v>
      </c>
      <c r="AA201" s="142">
        <f t="shared" si="23"/>
        <v>0</v>
      </c>
      <c r="AR201" s="19" t="s">
        <v>518</v>
      </c>
      <c r="AT201" s="19" t="s">
        <v>268</v>
      </c>
      <c r="AU201" s="19" t="s">
        <v>83</v>
      </c>
      <c r="AY201" s="19" t="s">
        <v>267</v>
      </c>
      <c r="BE201" s="143">
        <f t="shared" si="24"/>
        <v>0</v>
      </c>
      <c r="BF201" s="143">
        <f t="shared" si="25"/>
        <v>0</v>
      </c>
      <c r="BG201" s="143">
        <f t="shared" si="26"/>
        <v>0</v>
      </c>
      <c r="BH201" s="143">
        <f t="shared" si="27"/>
        <v>0</v>
      </c>
      <c r="BI201" s="143">
        <f t="shared" si="28"/>
        <v>0</v>
      </c>
      <c r="BJ201" s="19" t="s">
        <v>102</v>
      </c>
      <c r="BK201" s="143">
        <f t="shared" si="29"/>
        <v>0</v>
      </c>
      <c r="BL201" s="19" t="s">
        <v>518</v>
      </c>
      <c r="BM201" s="19" t="s">
        <v>925</v>
      </c>
    </row>
    <row r="202" spans="2:65" s="1" customFormat="1" ht="25.5" customHeight="1">
      <c r="B202" s="134"/>
      <c r="C202" s="135" t="s">
        <v>598</v>
      </c>
      <c r="D202" s="135" t="s">
        <v>268</v>
      </c>
      <c r="E202" s="136" t="s">
        <v>2532</v>
      </c>
      <c r="F202" s="219" t="s">
        <v>2533</v>
      </c>
      <c r="G202" s="219"/>
      <c r="H202" s="219"/>
      <c r="I202" s="219"/>
      <c r="J202" s="137" t="s">
        <v>785</v>
      </c>
      <c r="K202" s="138">
        <v>20</v>
      </c>
      <c r="L202" s="220"/>
      <c r="M202" s="220"/>
      <c r="N202" s="220">
        <f t="shared" si="20"/>
        <v>0</v>
      </c>
      <c r="O202" s="220"/>
      <c r="P202" s="220"/>
      <c r="Q202" s="220"/>
      <c r="R202" s="139"/>
      <c r="T202" s="140" t="s">
        <v>5</v>
      </c>
      <c r="U202" s="38" t="s">
        <v>42</v>
      </c>
      <c r="V202" s="141">
        <v>0</v>
      </c>
      <c r="W202" s="141">
        <f t="shared" si="21"/>
        <v>0</v>
      </c>
      <c r="X202" s="141">
        <v>0</v>
      </c>
      <c r="Y202" s="141">
        <f t="shared" si="22"/>
        <v>0</v>
      </c>
      <c r="Z202" s="141">
        <v>0</v>
      </c>
      <c r="AA202" s="142">
        <f t="shared" si="23"/>
        <v>0</v>
      </c>
      <c r="AR202" s="19" t="s">
        <v>518</v>
      </c>
      <c r="AT202" s="19" t="s">
        <v>268</v>
      </c>
      <c r="AU202" s="19" t="s">
        <v>83</v>
      </c>
      <c r="AY202" s="19" t="s">
        <v>267</v>
      </c>
      <c r="BE202" s="143">
        <f t="shared" si="24"/>
        <v>0</v>
      </c>
      <c r="BF202" s="143">
        <f t="shared" si="25"/>
        <v>0</v>
      </c>
      <c r="BG202" s="143">
        <f t="shared" si="26"/>
        <v>0</v>
      </c>
      <c r="BH202" s="143">
        <f t="shared" si="27"/>
        <v>0</v>
      </c>
      <c r="BI202" s="143">
        <f t="shared" si="28"/>
        <v>0</v>
      </c>
      <c r="BJ202" s="19" t="s">
        <v>102</v>
      </c>
      <c r="BK202" s="143">
        <f t="shared" si="29"/>
        <v>0</v>
      </c>
      <c r="BL202" s="19" t="s">
        <v>518</v>
      </c>
      <c r="BM202" s="19" t="s">
        <v>933</v>
      </c>
    </row>
    <row r="203" spans="2:65" s="10" customFormat="1" ht="37.35" customHeight="1">
      <c r="B203" s="124"/>
      <c r="D203" s="125" t="s">
        <v>2373</v>
      </c>
      <c r="E203" s="125"/>
      <c r="F203" s="125"/>
      <c r="G203" s="125"/>
      <c r="H203" s="125"/>
      <c r="I203" s="125"/>
      <c r="J203" s="125"/>
      <c r="K203" s="125"/>
      <c r="L203" s="125"/>
      <c r="M203" s="125"/>
      <c r="N203" s="238">
        <f>BK203</f>
        <v>0</v>
      </c>
      <c r="O203" s="239"/>
      <c r="P203" s="239"/>
      <c r="Q203" s="239"/>
      <c r="R203" s="126"/>
      <c r="T203" s="127"/>
      <c r="W203" s="128">
        <f>SUM(W204:W287)</f>
        <v>0</v>
      </c>
      <c r="Y203" s="128">
        <f>SUM(Y204:Y287)</f>
        <v>0</v>
      </c>
      <c r="AA203" s="129">
        <f>SUM(AA204:AA287)</f>
        <v>0</v>
      </c>
      <c r="AR203" s="130" t="s">
        <v>277</v>
      </c>
      <c r="AT203" s="131" t="s">
        <v>74</v>
      </c>
      <c r="AU203" s="131" t="s">
        <v>75</v>
      </c>
      <c r="AY203" s="130" t="s">
        <v>267</v>
      </c>
      <c r="BK203" s="132">
        <f>SUM(BK204:BK287)</f>
        <v>0</v>
      </c>
    </row>
    <row r="204" spans="2:65" s="1" customFormat="1" ht="408.95" customHeight="1">
      <c r="B204" s="134"/>
      <c r="C204" s="144" t="s">
        <v>602</v>
      </c>
      <c r="D204" s="144" t="s">
        <v>315</v>
      </c>
      <c r="E204" s="145" t="s">
        <v>2534</v>
      </c>
      <c r="F204" s="221" t="s">
        <v>4250</v>
      </c>
      <c r="G204" s="221"/>
      <c r="H204" s="221"/>
      <c r="I204" s="221"/>
      <c r="J204" s="146" t="s">
        <v>374</v>
      </c>
      <c r="K204" s="147">
        <v>1</v>
      </c>
      <c r="L204" s="222"/>
      <c r="M204" s="222"/>
      <c r="N204" s="222">
        <f t="shared" ref="N204:N235" si="30">ROUND(L204*K204,2)</f>
        <v>0</v>
      </c>
      <c r="O204" s="220"/>
      <c r="P204" s="220"/>
      <c r="Q204" s="220"/>
      <c r="R204" s="139"/>
      <c r="T204" s="140" t="s">
        <v>5</v>
      </c>
      <c r="U204" s="38" t="s">
        <v>42</v>
      </c>
      <c r="V204" s="141">
        <v>0</v>
      </c>
      <c r="W204" s="141">
        <f t="shared" ref="W204:W235" si="31">V204*K204</f>
        <v>0</v>
      </c>
      <c r="X204" s="141">
        <v>0</v>
      </c>
      <c r="Y204" s="141">
        <f t="shared" ref="Y204:Y235" si="32">X204*K204</f>
        <v>0</v>
      </c>
      <c r="Z204" s="141">
        <v>0</v>
      </c>
      <c r="AA204" s="142">
        <f t="shared" ref="AA204:AA235" si="33">Z204*K204</f>
        <v>0</v>
      </c>
      <c r="AR204" s="19" t="s">
        <v>1282</v>
      </c>
      <c r="AT204" s="19" t="s">
        <v>315</v>
      </c>
      <c r="AU204" s="19" t="s">
        <v>83</v>
      </c>
      <c r="AY204" s="19" t="s">
        <v>267</v>
      </c>
      <c r="BE204" s="143">
        <f t="shared" ref="BE204:BE235" si="34">IF(U204="základná",N204,0)</f>
        <v>0</v>
      </c>
      <c r="BF204" s="143">
        <f t="shared" ref="BF204:BF235" si="35">IF(U204="znížená",N204,0)</f>
        <v>0</v>
      </c>
      <c r="BG204" s="143">
        <f t="shared" ref="BG204:BG235" si="36">IF(U204="zákl. prenesená",N204,0)</f>
        <v>0</v>
      </c>
      <c r="BH204" s="143">
        <f t="shared" ref="BH204:BH235" si="37">IF(U204="zníž. prenesená",N204,0)</f>
        <v>0</v>
      </c>
      <c r="BI204" s="143">
        <f t="shared" ref="BI204:BI235" si="38">IF(U204="nulová",N204,0)</f>
        <v>0</v>
      </c>
      <c r="BJ204" s="19" t="s">
        <v>102</v>
      </c>
      <c r="BK204" s="143">
        <f t="shared" ref="BK204:BK235" si="39">ROUND(L204*K204,2)</f>
        <v>0</v>
      </c>
      <c r="BL204" s="19" t="s">
        <v>518</v>
      </c>
      <c r="BM204" s="19" t="s">
        <v>941</v>
      </c>
    </row>
    <row r="205" spans="2:65" s="1" customFormat="1" ht="25.5" customHeight="1">
      <c r="B205" s="134"/>
      <c r="C205" s="144" t="s">
        <v>606</v>
      </c>
      <c r="D205" s="144" t="s">
        <v>315</v>
      </c>
      <c r="E205" s="145" t="s">
        <v>2535</v>
      </c>
      <c r="F205" s="221" t="s">
        <v>2381</v>
      </c>
      <c r="G205" s="221"/>
      <c r="H205" s="221"/>
      <c r="I205" s="221"/>
      <c r="J205" s="146" t="s">
        <v>374</v>
      </c>
      <c r="K205" s="147">
        <v>1</v>
      </c>
      <c r="L205" s="222"/>
      <c r="M205" s="222"/>
      <c r="N205" s="222">
        <f t="shared" si="30"/>
        <v>0</v>
      </c>
      <c r="O205" s="220"/>
      <c r="P205" s="220"/>
      <c r="Q205" s="220"/>
      <c r="R205" s="139"/>
      <c r="T205" s="140" t="s">
        <v>5</v>
      </c>
      <c r="U205" s="38" t="s">
        <v>42</v>
      </c>
      <c r="V205" s="141">
        <v>0</v>
      </c>
      <c r="W205" s="141">
        <f t="shared" si="31"/>
        <v>0</v>
      </c>
      <c r="X205" s="141">
        <v>0</v>
      </c>
      <c r="Y205" s="141">
        <f t="shared" si="32"/>
        <v>0</v>
      </c>
      <c r="Z205" s="141">
        <v>0</v>
      </c>
      <c r="AA205" s="142">
        <f t="shared" si="33"/>
        <v>0</v>
      </c>
      <c r="AR205" s="19" t="s">
        <v>1282</v>
      </c>
      <c r="AT205" s="19" t="s">
        <v>315</v>
      </c>
      <c r="AU205" s="19" t="s">
        <v>83</v>
      </c>
      <c r="AY205" s="19" t="s">
        <v>267</v>
      </c>
      <c r="BE205" s="143">
        <f t="shared" si="34"/>
        <v>0</v>
      </c>
      <c r="BF205" s="143">
        <f t="shared" si="35"/>
        <v>0</v>
      </c>
      <c r="BG205" s="143">
        <f t="shared" si="36"/>
        <v>0</v>
      </c>
      <c r="BH205" s="143">
        <f t="shared" si="37"/>
        <v>0</v>
      </c>
      <c r="BI205" s="143">
        <f t="shared" si="38"/>
        <v>0</v>
      </c>
      <c r="BJ205" s="19" t="s">
        <v>102</v>
      </c>
      <c r="BK205" s="143">
        <f t="shared" si="39"/>
        <v>0</v>
      </c>
      <c r="BL205" s="19" t="s">
        <v>518</v>
      </c>
      <c r="BM205" s="19" t="s">
        <v>949</v>
      </c>
    </row>
    <row r="206" spans="2:65" s="1" customFormat="1" ht="16.5" customHeight="1">
      <c r="B206" s="134"/>
      <c r="C206" s="144" t="s">
        <v>610</v>
      </c>
      <c r="D206" s="144" t="s">
        <v>315</v>
      </c>
      <c r="E206" s="145" t="s">
        <v>2536</v>
      </c>
      <c r="F206" s="221" t="s">
        <v>2383</v>
      </c>
      <c r="G206" s="221"/>
      <c r="H206" s="221"/>
      <c r="I206" s="221"/>
      <c r="J206" s="146" t="s">
        <v>374</v>
      </c>
      <c r="K206" s="147">
        <v>1</v>
      </c>
      <c r="L206" s="222"/>
      <c r="M206" s="222"/>
      <c r="N206" s="222">
        <f t="shared" si="30"/>
        <v>0</v>
      </c>
      <c r="O206" s="220"/>
      <c r="P206" s="220"/>
      <c r="Q206" s="220"/>
      <c r="R206" s="139"/>
      <c r="T206" s="140" t="s">
        <v>5</v>
      </c>
      <c r="U206" s="38" t="s">
        <v>42</v>
      </c>
      <c r="V206" s="141">
        <v>0</v>
      </c>
      <c r="W206" s="141">
        <f t="shared" si="31"/>
        <v>0</v>
      </c>
      <c r="X206" s="141">
        <v>0</v>
      </c>
      <c r="Y206" s="141">
        <f t="shared" si="32"/>
        <v>0</v>
      </c>
      <c r="Z206" s="141">
        <v>0</v>
      </c>
      <c r="AA206" s="142">
        <f t="shared" si="33"/>
        <v>0</v>
      </c>
      <c r="AR206" s="19" t="s">
        <v>1282</v>
      </c>
      <c r="AT206" s="19" t="s">
        <v>315</v>
      </c>
      <c r="AU206" s="19" t="s">
        <v>83</v>
      </c>
      <c r="AY206" s="19" t="s">
        <v>267</v>
      </c>
      <c r="BE206" s="143">
        <f t="shared" si="34"/>
        <v>0</v>
      </c>
      <c r="BF206" s="143">
        <f t="shared" si="35"/>
        <v>0</v>
      </c>
      <c r="BG206" s="143">
        <f t="shared" si="36"/>
        <v>0</v>
      </c>
      <c r="BH206" s="143">
        <f t="shared" si="37"/>
        <v>0</v>
      </c>
      <c r="BI206" s="143">
        <f t="shared" si="38"/>
        <v>0</v>
      </c>
      <c r="BJ206" s="19" t="s">
        <v>102</v>
      </c>
      <c r="BK206" s="143">
        <f t="shared" si="39"/>
        <v>0</v>
      </c>
      <c r="BL206" s="19" t="s">
        <v>518</v>
      </c>
      <c r="BM206" s="19" t="s">
        <v>957</v>
      </c>
    </row>
    <row r="207" spans="2:65" s="1" customFormat="1" ht="16.5" customHeight="1">
      <c r="B207" s="134"/>
      <c r="C207" s="144" t="s">
        <v>614</v>
      </c>
      <c r="D207" s="144" t="s">
        <v>315</v>
      </c>
      <c r="E207" s="145" t="s">
        <v>2537</v>
      </c>
      <c r="F207" s="221" t="s">
        <v>2385</v>
      </c>
      <c r="G207" s="221"/>
      <c r="H207" s="221"/>
      <c r="I207" s="221"/>
      <c r="J207" s="146" t="s">
        <v>374</v>
      </c>
      <c r="K207" s="147">
        <v>1</v>
      </c>
      <c r="L207" s="222"/>
      <c r="M207" s="222"/>
      <c r="N207" s="222">
        <f t="shared" si="30"/>
        <v>0</v>
      </c>
      <c r="O207" s="220"/>
      <c r="P207" s="220"/>
      <c r="Q207" s="220"/>
      <c r="R207" s="139"/>
      <c r="T207" s="140" t="s">
        <v>5</v>
      </c>
      <c r="U207" s="38" t="s">
        <v>42</v>
      </c>
      <c r="V207" s="141">
        <v>0</v>
      </c>
      <c r="W207" s="141">
        <f t="shared" si="31"/>
        <v>0</v>
      </c>
      <c r="X207" s="141">
        <v>0</v>
      </c>
      <c r="Y207" s="141">
        <f t="shared" si="32"/>
        <v>0</v>
      </c>
      <c r="Z207" s="141">
        <v>0</v>
      </c>
      <c r="AA207" s="142">
        <f t="shared" si="33"/>
        <v>0</v>
      </c>
      <c r="AR207" s="19" t="s">
        <v>1282</v>
      </c>
      <c r="AT207" s="19" t="s">
        <v>315</v>
      </c>
      <c r="AU207" s="19" t="s">
        <v>83</v>
      </c>
      <c r="AY207" s="19" t="s">
        <v>267</v>
      </c>
      <c r="BE207" s="143">
        <f t="shared" si="34"/>
        <v>0</v>
      </c>
      <c r="BF207" s="143">
        <f t="shared" si="35"/>
        <v>0</v>
      </c>
      <c r="BG207" s="143">
        <f t="shared" si="36"/>
        <v>0</v>
      </c>
      <c r="BH207" s="143">
        <f t="shared" si="37"/>
        <v>0</v>
      </c>
      <c r="BI207" s="143">
        <f t="shared" si="38"/>
        <v>0</v>
      </c>
      <c r="BJ207" s="19" t="s">
        <v>102</v>
      </c>
      <c r="BK207" s="143">
        <f t="shared" si="39"/>
        <v>0</v>
      </c>
      <c r="BL207" s="19" t="s">
        <v>518</v>
      </c>
      <c r="BM207" s="19" t="s">
        <v>965</v>
      </c>
    </row>
    <row r="208" spans="2:65" s="1" customFormat="1" ht="16.5" customHeight="1">
      <c r="B208" s="134"/>
      <c r="C208" s="144" t="s">
        <v>618</v>
      </c>
      <c r="D208" s="144" t="s">
        <v>315</v>
      </c>
      <c r="E208" s="145" t="s">
        <v>2538</v>
      </c>
      <c r="F208" s="221" t="s">
        <v>2387</v>
      </c>
      <c r="G208" s="221"/>
      <c r="H208" s="221"/>
      <c r="I208" s="221"/>
      <c r="J208" s="146" t="s">
        <v>374</v>
      </c>
      <c r="K208" s="147">
        <v>1</v>
      </c>
      <c r="L208" s="222"/>
      <c r="M208" s="222"/>
      <c r="N208" s="222">
        <f t="shared" si="30"/>
        <v>0</v>
      </c>
      <c r="O208" s="220"/>
      <c r="P208" s="220"/>
      <c r="Q208" s="220"/>
      <c r="R208" s="139"/>
      <c r="T208" s="140" t="s">
        <v>5</v>
      </c>
      <c r="U208" s="38" t="s">
        <v>42</v>
      </c>
      <c r="V208" s="141">
        <v>0</v>
      </c>
      <c r="W208" s="141">
        <f t="shared" si="31"/>
        <v>0</v>
      </c>
      <c r="X208" s="141">
        <v>0</v>
      </c>
      <c r="Y208" s="141">
        <f t="shared" si="32"/>
        <v>0</v>
      </c>
      <c r="Z208" s="141">
        <v>0</v>
      </c>
      <c r="AA208" s="142">
        <f t="shared" si="33"/>
        <v>0</v>
      </c>
      <c r="AR208" s="19" t="s">
        <v>1282</v>
      </c>
      <c r="AT208" s="19" t="s">
        <v>315</v>
      </c>
      <c r="AU208" s="19" t="s">
        <v>83</v>
      </c>
      <c r="AY208" s="19" t="s">
        <v>267</v>
      </c>
      <c r="BE208" s="143">
        <f t="shared" si="34"/>
        <v>0</v>
      </c>
      <c r="BF208" s="143">
        <f t="shared" si="35"/>
        <v>0</v>
      </c>
      <c r="BG208" s="143">
        <f t="shared" si="36"/>
        <v>0</v>
      </c>
      <c r="BH208" s="143">
        <f t="shared" si="37"/>
        <v>0</v>
      </c>
      <c r="BI208" s="143">
        <f t="shared" si="38"/>
        <v>0</v>
      </c>
      <c r="BJ208" s="19" t="s">
        <v>102</v>
      </c>
      <c r="BK208" s="143">
        <f t="shared" si="39"/>
        <v>0</v>
      </c>
      <c r="BL208" s="19" t="s">
        <v>518</v>
      </c>
      <c r="BM208" s="19" t="s">
        <v>973</v>
      </c>
    </row>
    <row r="209" spans="2:65" s="1" customFormat="1" ht="25.5" customHeight="1">
      <c r="B209" s="134"/>
      <c r="C209" s="144" t="s">
        <v>622</v>
      </c>
      <c r="D209" s="144" t="s">
        <v>315</v>
      </c>
      <c r="E209" s="145" t="s">
        <v>2539</v>
      </c>
      <c r="F209" s="221" t="s">
        <v>2389</v>
      </c>
      <c r="G209" s="221"/>
      <c r="H209" s="221"/>
      <c r="I209" s="221"/>
      <c r="J209" s="146" t="s">
        <v>374</v>
      </c>
      <c r="K209" s="147">
        <v>1</v>
      </c>
      <c r="L209" s="222"/>
      <c r="M209" s="222"/>
      <c r="N209" s="222">
        <f t="shared" si="30"/>
        <v>0</v>
      </c>
      <c r="O209" s="220"/>
      <c r="P209" s="220"/>
      <c r="Q209" s="220"/>
      <c r="R209" s="139"/>
      <c r="T209" s="140" t="s">
        <v>5</v>
      </c>
      <c r="U209" s="38" t="s">
        <v>42</v>
      </c>
      <c r="V209" s="141">
        <v>0</v>
      </c>
      <c r="W209" s="141">
        <f t="shared" si="31"/>
        <v>0</v>
      </c>
      <c r="X209" s="141">
        <v>0</v>
      </c>
      <c r="Y209" s="141">
        <f t="shared" si="32"/>
        <v>0</v>
      </c>
      <c r="Z209" s="141">
        <v>0</v>
      </c>
      <c r="AA209" s="142">
        <f t="shared" si="33"/>
        <v>0</v>
      </c>
      <c r="AR209" s="19" t="s">
        <v>1282</v>
      </c>
      <c r="AT209" s="19" t="s">
        <v>315</v>
      </c>
      <c r="AU209" s="19" t="s">
        <v>83</v>
      </c>
      <c r="AY209" s="19" t="s">
        <v>267</v>
      </c>
      <c r="BE209" s="143">
        <f t="shared" si="34"/>
        <v>0</v>
      </c>
      <c r="BF209" s="143">
        <f t="shared" si="35"/>
        <v>0</v>
      </c>
      <c r="BG209" s="143">
        <f t="shared" si="36"/>
        <v>0</v>
      </c>
      <c r="BH209" s="143">
        <f t="shared" si="37"/>
        <v>0</v>
      </c>
      <c r="BI209" s="143">
        <f t="shared" si="38"/>
        <v>0</v>
      </c>
      <c r="BJ209" s="19" t="s">
        <v>102</v>
      </c>
      <c r="BK209" s="143">
        <f t="shared" si="39"/>
        <v>0</v>
      </c>
      <c r="BL209" s="19" t="s">
        <v>518</v>
      </c>
      <c r="BM209" s="19" t="s">
        <v>981</v>
      </c>
    </row>
    <row r="210" spans="2:65" s="1" customFormat="1" ht="25.5" customHeight="1">
      <c r="B210" s="134"/>
      <c r="C210" s="144" t="s">
        <v>626</v>
      </c>
      <c r="D210" s="144" t="s">
        <v>315</v>
      </c>
      <c r="E210" s="145" t="s">
        <v>2540</v>
      </c>
      <c r="F210" s="221" t="s">
        <v>2541</v>
      </c>
      <c r="G210" s="221"/>
      <c r="H210" s="221"/>
      <c r="I210" s="221"/>
      <c r="J210" s="146" t="s">
        <v>374</v>
      </c>
      <c r="K210" s="147">
        <v>2</v>
      </c>
      <c r="L210" s="222"/>
      <c r="M210" s="222"/>
      <c r="N210" s="222">
        <f t="shared" si="30"/>
        <v>0</v>
      </c>
      <c r="O210" s="220"/>
      <c r="P210" s="220"/>
      <c r="Q210" s="220"/>
      <c r="R210" s="139"/>
      <c r="T210" s="140" t="s">
        <v>5</v>
      </c>
      <c r="U210" s="38" t="s">
        <v>42</v>
      </c>
      <c r="V210" s="141">
        <v>0</v>
      </c>
      <c r="W210" s="141">
        <f t="shared" si="31"/>
        <v>0</v>
      </c>
      <c r="X210" s="141">
        <v>0</v>
      </c>
      <c r="Y210" s="141">
        <f t="shared" si="32"/>
        <v>0</v>
      </c>
      <c r="Z210" s="141">
        <v>0</v>
      </c>
      <c r="AA210" s="142">
        <f t="shared" si="33"/>
        <v>0</v>
      </c>
      <c r="AR210" s="19" t="s">
        <v>1282</v>
      </c>
      <c r="AT210" s="19" t="s">
        <v>315</v>
      </c>
      <c r="AU210" s="19" t="s">
        <v>83</v>
      </c>
      <c r="AY210" s="19" t="s">
        <v>267</v>
      </c>
      <c r="BE210" s="143">
        <f t="shared" si="34"/>
        <v>0</v>
      </c>
      <c r="BF210" s="143">
        <f t="shared" si="35"/>
        <v>0</v>
      </c>
      <c r="BG210" s="143">
        <f t="shared" si="36"/>
        <v>0</v>
      </c>
      <c r="BH210" s="143">
        <f t="shared" si="37"/>
        <v>0</v>
      </c>
      <c r="BI210" s="143">
        <f t="shared" si="38"/>
        <v>0</v>
      </c>
      <c r="BJ210" s="19" t="s">
        <v>102</v>
      </c>
      <c r="BK210" s="143">
        <f t="shared" si="39"/>
        <v>0</v>
      </c>
      <c r="BL210" s="19" t="s">
        <v>518</v>
      </c>
      <c r="BM210" s="19" t="s">
        <v>989</v>
      </c>
    </row>
    <row r="211" spans="2:65" s="1" customFormat="1" ht="16.5" customHeight="1">
      <c r="B211" s="134"/>
      <c r="C211" s="144" t="s">
        <v>630</v>
      </c>
      <c r="D211" s="144" t="s">
        <v>315</v>
      </c>
      <c r="E211" s="145" t="s">
        <v>2542</v>
      </c>
      <c r="F211" s="221" t="s">
        <v>2543</v>
      </c>
      <c r="G211" s="221"/>
      <c r="H211" s="221"/>
      <c r="I211" s="221"/>
      <c r="J211" s="146" t="s">
        <v>374</v>
      </c>
      <c r="K211" s="147">
        <v>2</v>
      </c>
      <c r="L211" s="222"/>
      <c r="M211" s="222"/>
      <c r="N211" s="222">
        <f t="shared" si="30"/>
        <v>0</v>
      </c>
      <c r="O211" s="220"/>
      <c r="P211" s="220"/>
      <c r="Q211" s="220"/>
      <c r="R211" s="139"/>
      <c r="T211" s="140" t="s">
        <v>5</v>
      </c>
      <c r="U211" s="38" t="s">
        <v>42</v>
      </c>
      <c r="V211" s="141">
        <v>0</v>
      </c>
      <c r="W211" s="141">
        <f t="shared" si="31"/>
        <v>0</v>
      </c>
      <c r="X211" s="141">
        <v>0</v>
      </c>
      <c r="Y211" s="141">
        <f t="shared" si="32"/>
        <v>0</v>
      </c>
      <c r="Z211" s="141">
        <v>0</v>
      </c>
      <c r="AA211" s="142">
        <f t="shared" si="33"/>
        <v>0</v>
      </c>
      <c r="AR211" s="19" t="s">
        <v>1282</v>
      </c>
      <c r="AT211" s="19" t="s">
        <v>315</v>
      </c>
      <c r="AU211" s="19" t="s">
        <v>83</v>
      </c>
      <c r="AY211" s="19" t="s">
        <v>267</v>
      </c>
      <c r="BE211" s="143">
        <f t="shared" si="34"/>
        <v>0</v>
      </c>
      <c r="BF211" s="143">
        <f t="shared" si="35"/>
        <v>0</v>
      </c>
      <c r="BG211" s="143">
        <f t="shared" si="36"/>
        <v>0</v>
      </c>
      <c r="BH211" s="143">
        <f t="shared" si="37"/>
        <v>0</v>
      </c>
      <c r="BI211" s="143">
        <f t="shared" si="38"/>
        <v>0</v>
      </c>
      <c r="BJ211" s="19" t="s">
        <v>102</v>
      </c>
      <c r="BK211" s="143">
        <f t="shared" si="39"/>
        <v>0</v>
      </c>
      <c r="BL211" s="19" t="s">
        <v>518</v>
      </c>
      <c r="BM211" s="19" t="s">
        <v>997</v>
      </c>
    </row>
    <row r="212" spans="2:65" s="1" customFormat="1" ht="16.5" customHeight="1">
      <c r="B212" s="134"/>
      <c r="C212" s="144" t="s">
        <v>634</v>
      </c>
      <c r="D212" s="144" t="s">
        <v>315</v>
      </c>
      <c r="E212" s="145" t="s">
        <v>2544</v>
      </c>
      <c r="F212" s="221" t="s">
        <v>2545</v>
      </c>
      <c r="G212" s="221"/>
      <c r="H212" s="221"/>
      <c r="I212" s="221"/>
      <c r="J212" s="146" t="s">
        <v>374</v>
      </c>
      <c r="K212" s="147">
        <v>2</v>
      </c>
      <c r="L212" s="222"/>
      <c r="M212" s="222"/>
      <c r="N212" s="222">
        <f t="shared" si="30"/>
        <v>0</v>
      </c>
      <c r="O212" s="220"/>
      <c r="P212" s="220"/>
      <c r="Q212" s="220"/>
      <c r="R212" s="139"/>
      <c r="T212" s="140" t="s">
        <v>5</v>
      </c>
      <c r="U212" s="38" t="s">
        <v>42</v>
      </c>
      <c r="V212" s="141">
        <v>0</v>
      </c>
      <c r="W212" s="141">
        <f t="shared" si="31"/>
        <v>0</v>
      </c>
      <c r="X212" s="141">
        <v>0</v>
      </c>
      <c r="Y212" s="141">
        <f t="shared" si="32"/>
        <v>0</v>
      </c>
      <c r="Z212" s="141">
        <v>0</v>
      </c>
      <c r="AA212" s="142">
        <f t="shared" si="33"/>
        <v>0</v>
      </c>
      <c r="AR212" s="19" t="s">
        <v>1282</v>
      </c>
      <c r="AT212" s="19" t="s">
        <v>315</v>
      </c>
      <c r="AU212" s="19" t="s">
        <v>83</v>
      </c>
      <c r="AY212" s="19" t="s">
        <v>267</v>
      </c>
      <c r="BE212" s="143">
        <f t="shared" si="34"/>
        <v>0</v>
      </c>
      <c r="BF212" s="143">
        <f t="shared" si="35"/>
        <v>0</v>
      </c>
      <c r="BG212" s="143">
        <f t="shared" si="36"/>
        <v>0</v>
      </c>
      <c r="BH212" s="143">
        <f t="shared" si="37"/>
        <v>0</v>
      </c>
      <c r="BI212" s="143">
        <f t="shared" si="38"/>
        <v>0</v>
      </c>
      <c r="BJ212" s="19" t="s">
        <v>102</v>
      </c>
      <c r="BK212" s="143">
        <f t="shared" si="39"/>
        <v>0</v>
      </c>
      <c r="BL212" s="19" t="s">
        <v>518</v>
      </c>
      <c r="BM212" s="19" t="s">
        <v>1005</v>
      </c>
    </row>
    <row r="213" spans="2:65" s="1" customFormat="1" ht="25.5" customHeight="1">
      <c r="B213" s="134"/>
      <c r="C213" s="144" t="s">
        <v>638</v>
      </c>
      <c r="D213" s="144" t="s">
        <v>315</v>
      </c>
      <c r="E213" s="145" t="s">
        <v>2546</v>
      </c>
      <c r="F213" s="221" t="s">
        <v>2547</v>
      </c>
      <c r="G213" s="221"/>
      <c r="H213" s="221"/>
      <c r="I213" s="221"/>
      <c r="J213" s="146" t="s">
        <v>374</v>
      </c>
      <c r="K213" s="147">
        <v>4</v>
      </c>
      <c r="L213" s="222"/>
      <c r="M213" s="222"/>
      <c r="N213" s="222">
        <f t="shared" si="30"/>
        <v>0</v>
      </c>
      <c r="O213" s="220"/>
      <c r="P213" s="220"/>
      <c r="Q213" s="220"/>
      <c r="R213" s="139"/>
      <c r="T213" s="140" t="s">
        <v>5</v>
      </c>
      <c r="U213" s="38" t="s">
        <v>42</v>
      </c>
      <c r="V213" s="141">
        <v>0</v>
      </c>
      <c r="W213" s="141">
        <f t="shared" si="31"/>
        <v>0</v>
      </c>
      <c r="X213" s="141">
        <v>0</v>
      </c>
      <c r="Y213" s="141">
        <f t="shared" si="32"/>
        <v>0</v>
      </c>
      <c r="Z213" s="141">
        <v>0</v>
      </c>
      <c r="AA213" s="142">
        <f t="shared" si="33"/>
        <v>0</v>
      </c>
      <c r="AR213" s="19" t="s">
        <v>1282</v>
      </c>
      <c r="AT213" s="19" t="s">
        <v>315</v>
      </c>
      <c r="AU213" s="19" t="s">
        <v>83</v>
      </c>
      <c r="AY213" s="19" t="s">
        <v>267</v>
      </c>
      <c r="BE213" s="143">
        <f t="shared" si="34"/>
        <v>0</v>
      </c>
      <c r="BF213" s="143">
        <f t="shared" si="35"/>
        <v>0</v>
      </c>
      <c r="BG213" s="143">
        <f t="shared" si="36"/>
        <v>0</v>
      </c>
      <c r="BH213" s="143">
        <f t="shared" si="37"/>
        <v>0</v>
      </c>
      <c r="BI213" s="143">
        <f t="shared" si="38"/>
        <v>0</v>
      </c>
      <c r="BJ213" s="19" t="s">
        <v>102</v>
      </c>
      <c r="BK213" s="143">
        <f t="shared" si="39"/>
        <v>0</v>
      </c>
      <c r="BL213" s="19" t="s">
        <v>518</v>
      </c>
      <c r="BM213" s="19" t="s">
        <v>1013</v>
      </c>
    </row>
    <row r="214" spans="2:65" s="1" customFormat="1" ht="25.5" customHeight="1">
      <c r="B214" s="134"/>
      <c r="C214" s="144" t="s">
        <v>642</v>
      </c>
      <c r="D214" s="144" t="s">
        <v>315</v>
      </c>
      <c r="E214" s="145" t="s">
        <v>2398</v>
      </c>
      <c r="F214" s="221" t="s">
        <v>2399</v>
      </c>
      <c r="G214" s="221"/>
      <c r="H214" s="221"/>
      <c r="I214" s="221"/>
      <c r="J214" s="146" t="s">
        <v>374</v>
      </c>
      <c r="K214" s="147">
        <v>2</v>
      </c>
      <c r="L214" s="222"/>
      <c r="M214" s="222"/>
      <c r="N214" s="222">
        <f t="shared" si="30"/>
        <v>0</v>
      </c>
      <c r="O214" s="220"/>
      <c r="P214" s="220"/>
      <c r="Q214" s="220"/>
      <c r="R214" s="139"/>
      <c r="T214" s="140" t="s">
        <v>5</v>
      </c>
      <c r="U214" s="38" t="s">
        <v>42</v>
      </c>
      <c r="V214" s="141">
        <v>0</v>
      </c>
      <c r="W214" s="141">
        <f t="shared" si="31"/>
        <v>0</v>
      </c>
      <c r="X214" s="141">
        <v>0</v>
      </c>
      <c r="Y214" s="141">
        <f t="shared" si="32"/>
        <v>0</v>
      </c>
      <c r="Z214" s="141">
        <v>0</v>
      </c>
      <c r="AA214" s="142">
        <f t="shared" si="33"/>
        <v>0</v>
      </c>
      <c r="AR214" s="19" t="s">
        <v>1282</v>
      </c>
      <c r="AT214" s="19" t="s">
        <v>315</v>
      </c>
      <c r="AU214" s="19" t="s">
        <v>83</v>
      </c>
      <c r="AY214" s="19" t="s">
        <v>267</v>
      </c>
      <c r="BE214" s="143">
        <f t="shared" si="34"/>
        <v>0</v>
      </c>
      <c r="BF214" s="143">
        <f t="shared" si="35"/>
        <v>0</v>
      </c>
      <c r="BG214" s="143">
        <f t="shared" si="36"/>
        <v>0</v>
      </c>
      <c r="BH214" s="143">
        <f t="shared" si="37"/>
        <v>0</v>
      </c>
      <c r="BI214" s="143">
        <f t="shared" si="38"/>
        <v>0</v>
      </c>
      <c r="BJ214" s="19" t="s">
        <v>102</v>
      </c>
      <c r="BK214" s="143">
        <f t="shared" si="39"/>
        <v>0</v>
      </c>
      <c r="BL214" s="19" t="s">
        <v>518</v>
      </c>
      <c r="BM214" s="19" t="s">
        <v>1021</v>
      </c>
    </row>
    <row r="215" spans="2:65" s="1" customFormat="1" ht="25.5" customHeight="1">
      <c r="B215" s="134"/>
      <c r="C215" s="144" t="s">
        <v>646</v>
      </c>
      <c r="D215" s="144" t="s">
        <v>315</v>
      </c>
      <c r="E215" s="145" t="s">
        <v>2400</v>
      </c>
      <c r="F215" s="221" t="s">
        <v>2401</v>
      </c>
      <c r="G215" s="221"/>
      <c r="H215" s="221"/>
      <c r="I215" s="221"/>
      <c r="J215" s="146" t="s">
        <v>374</v>
      </c>
      <c r="K215" s="147">
        <v>1</v>
      </c>
      <c r="L215" s="222"/>
      <c r="M215" s="222"/>
      <c r="N215" s="222">
        <f t="shared" si="30"/>
        <v>0</v>
      </c>
      <c r="O215" s="220"/>
      <c r="P215" s="220"/>
      <c r="Q215" s="220"/>
      <c r="R215" s="139"/>
      <c r="T215" s="140" t="s">
        <v>5</v>
      </c>
      <c r="U215" s="38" t="s">
        <v>42</v>
      </c>
      <c r="V215" s="141">
        <v>0</v>
      </c>
      <c r="W215" s="141">
        <f t="shared" si="31"/>
        <v>0</v>
      </c>
      <c r="X215" s="141">
        <v>0</v>
      </c>
      <c r="Y215" s="141">
        <f t="shared" si="32"/>
        <v>0</v>
      </c>
      <c r="Z215" s="141">
        <v>0</v>
      </c>
      <c r="AA215" s="142">
        <f t="shared" si="33"/>
        <v>0</v>
      </c>
      <c r="AR215" s="19" t="s">
        <v>1282</v>
      </c>
      <c r="AT215" s="19" t="s">
        <v>315</v>
      </c>
      <c r="AU215" s="19" t="s">
        <v>83</v>
      </c>
      <c r="AY215" s="19" t="s">
        <v>267</v>
      </c>
      <c r="BE215" s="143">
        <f t="shared" si="34"/>
        <v>0</v>
      </c>
      <c r="BF215" s="143">
        <f t="shared" si="35"/>
        <v>0</v>
      </c>
      <c r="BG215" s="143">
        <f t="shared" si="36"/>
        <v>0</v>
      </c>
      <c r="BH215" s="143">
        <f t="shared" si="37"/>
        <v>0</v>
      </c>
      <c r="BI215" s="143">
        <f t="shared" si="38"/>
        <v>0</v>
      </c>
      <c r="BJ215" s="19" t="s">
        <v>102</v>
      </c>
      <c r="BK215" s="143">
        <f t="shared" si="39"/>
        <v>0</v>
      </c>
      <c r="BL215" s="19" t="s">
        <v>518</v>
      </c>
      <c r="BM215" s="19" t="s">
        <v>1029</v>
      </c>
    </row>
    <row r="216" spans="2:65" s="1" customFormat="1" ht="16.5" customHeight="1">
      <c r="B216" s="134"/>
      <c r="C216" s="144" t="s">
        <v>650</v>
      </c>
      <c r="D216" s="144" t="s">
        <v>315</v>
      </c>
      <c r="E216" s="145" t="s">
        <v>2402</v>
      </c>
      <c r="F216" s="221" t="s">
        <v>2403</v>
      </c>
      <c r="G216" s="221"/>
      <c r="H216" s="221"/>
      <c r="I216" s="221"/>
      <c r="J216" s="146" t="s">
        <v>374</v>
      </c>
      <c r="K216" s="147">
        <v>1</v>
      </c>
      <c r="L216" s="222"/>
      <c r="M216" s="222"/>
      <c r="N216" s="222">
        <f t="shared" si="30"/>
        <v>0</v>
      </c>
      <c r="O216" s="220"/>
      <c r="P216" s="220"/>
      <c r="Q216" s="220"/>
      <c r="R216" s="139"/>
      <c r="T216" s="140" t="s">
        <v>5</v>
      </c>
      <c r="U216" s="38" t="s">
        <v>42</v>
      </c>
      <c r="V216" s="141">
        <v>0</v>
      </c>
      <c r="W216" s="141">
        <f t="shared" si="31"/>
        <v>0</v>
      </c>
      <c r="X216" s="141">
        <v>0</v>
      </c>
      <c r="Y216" s="141">
        <f t="shared" si="32"/>
        <v>0</v>
      </c>
      <c r="Z216" s="141">
        <v>0</v>
      </c>
      <c r="AA216" s="142">
        <f t="shared" si="33"/>
        <v>0</v>
      </c>
      <c r="AR216" s="19" t="s">
        <v>1282</v>
      </c>
      <c r="AT216" s="19" t="s">
        <v>315</v>
      </c>
      <c r="AU216" s="19" t="s">
        <v>83</v>
      </c>
      <c r="AY216" s="19" t="s">
        <v>267</v>
      </c>
      <c r="BE216" s="143">
        <f t="shared" si="34"/>
        <v>0</v>
      </c>
      <c r="BF216" s="143">
        <f t="shared" si="35"/>
        <v>0</v>
      </c>
      <c r="BG216" s="143">
        <f t="shared" si="36"/>
        <v>0</v>
      </c>
      <c r="BH216" s="143">
        <f t="shared" si="37"/>
        <v>0</v>
      </c>
      <c r="BI216" s="143">
        <f t="shared" si="38"/>
        <v>0</v>
      </c>
      <c r="BJ216" s="19" t="s">
        <v>102</v>
      </c>
      <c r="BK216" s="143">
        <f t="shared" si="39"/>
        <v>0</v>
      </c>
      <c r="BL216" s="19" t="s">
        <v>518</v>
      </c>
      <c r="BM216" s="19" t="s">
        <v>1037</v>
      </c>
    </row>
    <row r="217" spans="2:65" s="1" customFormat="1" ht="16.5" customHeight="1">
      <c r="B217" s="134"/>
      <c r="C217" s="144" t="s">
        <v>654</v>
      </c>
      <c r="D217" s="144" t="s">
        <v>315</v>
      </c>
      <c r="E217" s="145" t="s">
        <v>2404</v>
      </c>
      <c r="F217" s="221" t="s">
        <v>2405</v>
      </c>
      <c r="G217" s="221"/>
      <c r="H217" s="221"/>
      <c r="I217" s="221"/>
      <c r="J217" s="146" t="s">
        <v>374</v>
      </c>
      <c r="K217" s="147">
        <v>2</v>
      </c>
      <c r="L217" s="222"/>
      <c r="M217" s="222"/>
      <c r="N217" s="222">
        <f t="shared" si="30"/>
        <v>0</v>
      </c>
      <c r="O217" s="220"/>
      <c r="P217" s="220"/>
      <c r="Q217" s="220"/>
      <c r="R217" s="139"/>
      <c r="T217" s="140" t="s">
        <v>5</v>
      </c>
      <c r="U217" s="38" t="s">
        <v>42</v>
      </c>
      <c r="V217" s="141">
        <v>0</v>
      </c>
      <c r="W217" s="141">
        <f t="shared" si="31"/>
        <v>0</v>
      </c>
      <c r="X217" s="141">
        <v>0</v>
      </c>
      <c r="Y217" s="141">
        <f t="shared" si="32"/>
        <v>0</v>
      </c>
      <c r="Z217" s="141">
        <v>0</v>
      </c>
      <c r="AA217" s="142">
        <f t="shared" si="33"/>
        <v>0</v>
      </c>
      <c r="AR217" s="19" t="s">
        <v>1282</v>
      </c>
      <c r="AT217" s="19" t="s">
        <v>315</v>
      </c>
      <c r="AU217" s="19" t="s">
        <v>83</v>
      </c>
      <c r="AY217" s="19" t="s">
        <v>267</v>
      </c>
      <c r="BE217" s="143">
        <f t="shared" si="34"/>
        <v>0</v>
      </c>
      <c r="BF217" s="143">
        <f t="shared" si="35"/>
        <v>0</v>
      </c>
      <c r="BG217" s="143">
        <f t="shared" si="36"/>
        <v>0</v>
      </c>
      <c r="BH217" s="143">
        <f t="shared" si="37"/>
        <v>0</v>
      </c>
      <c r="BI217" s="143">
        <f t="shared" si="38"/>
        <v>0</v>
      </c>
      <c r="BJ217" s="19" t="s">
        <v>102</v>
      </c>
      <c r="BK217" s="143">
        <f t="shared" si="39"/>
        <v>0</v>
      </c>
      <c r="BL217" s="19" t="s">
        <v>518</v>
      </c>
      <c r="BM217" s="19" t="s">
        <v>1044</v>
      </c>
    </row>
    <row r="218" spans="2:65" s="1" customFormat="1" ht="16.5" customHeight="1">
      <c r="B218" s="134"/>
      <c r="C218" s="144" t="s">
        <v>657</v>
      </c>
      <c r="D218" s="144" t="s">
        <v>315</v>
      </c>
      <c r="E218" s="145" t="s">
        <v>2406</v>
      </c>
      <c r="F218" s="221" t="s">
        <v>2407</v>
      </c>
      <c r="G218" s="221"/>
      <c r="H218" s="221"/>
      <c r="I218" s="221"/>
      <c r="J218" s="146" t="s">
        <v>374</v>
      </c>
      <c r="K218" s="147">
        <v>1</v>
      </c>
      <c r="L218" s="222"/>
      <c r="M218" s="222"/>
      <c r="N218" s="222">
        <f t="shared" si="30"/>
        <v>0</v>
      </c>
      <c r="O218" s="220"/>
      <c r="P218" s="220"/>
      <c r="Q218" s="220"/>
      <c r="R218" s="139"/>
      <c r="T218" s="140" t="s">
        <v>5</v>
      </c>
      <c r="U218" s="38" t="s">
        <v>42</v>
      </c>
      <c r="V218" s="141">
        <v>0</v>
      </c>
      <c r="W218" s="141">
        <f t="shared" si="31"/>
        <v>0</v>
      </c>
      <c r="X218" s="141">
        <v>0</v>
      </c>
      <c r="Y218" s="141">
        <f t="shared" si="32"/>
        <v>0</v>
      </c>
      <c r="Z218" s="141">
        <v>0</v>
      </c>
      <c r="AA218" s="142">
        <f t="shared" si="33"/>
        <v>0</v>
      </c>
      <c r="AR218" s="19" t="s">
        <v>1282</v>
      </c>
      <c r="AT218" s="19" t="s">
        <v>315</v>
      </c>
      <c r="AU218" s="19" t="s">
        <v>83</v>
      </c>
      <c r="AY218" s="19" t="s">
        <v>267</v>
      </c>
      <c r="BE218" s="143">
        <f t="shared" si="34"/>
        <v>0</v>
      </c>
      <c r="BF218" s="143">
        <f t="shared" si="35"/>
        <v>0</v>
      </c>
      <c r="BG218" s="143">
        <f t="shared" si="36"/>
        <v>0</v>
      </c>
      <c r="BH218" s="143">
        <f t="shared" si="37"/>
        <v>0</v>
      </c>
      <c r="BI218" s="143">
        <f t="shared" si="38"/>
        <v>0</v>
      </c>
      <c r="BJ218" s="19" t="s">
        <v>102</v>
      </c>
      <c r="BK218" s="143">
        <f t="shared" si="39"/>
        <v>0</v>
      </c>
      <c r="BL218" s="19" t="s">
        <v>518</v>
      </c>
      <c r="BM218" s="19" t="s">
        <v>1052</v>
      </c>
    </row>
    <row r="219" spans="2:65" s="1" customFormat="1" ht="16.5" customHeight="1">
      <c r="B219" s="134"/>
      <c r="C219" s="144" t="s">
        <v>661</v>
      </c>
      <c r="D219" s="144" t="s">
        <v>315</v>
      </c>
      <c r="E219" s="145" t="s">
        <v>2408</v>
      </c>
      <c r="F219" s="221" t="s">
        <v>2409</v>
      </c>
      <c r="G219" s="221"/>
      <c r="H219" s="221"/>
      <c r="I219" s="221"/>
      <c r="J219" s="146" t="s">
        <v>374</v>
      </c>
      <c r="K219" s="147">
        <v>1</v>
      </c>
      <c r="L219" s="222"/>
      <c r="M219" s="222"/>
      <c r="N219" s="222">
        <f t="shared" si="30"/>
        <v>0</v>
      </c>
      <c r="O219" s="220"/>
      <c r="P219" s="220"/>
      <c r="Q219" s="220"/>
      <c r="R219" s="139"/>
      <c r="T219" s="140" t="s">
        <v>5</v>
      </c>
      <c r="U219" s="38" t="s">
        <v>42</v>
      </c>
      <c r="V219" s="141">
        <v>0</v>
      </c>
      <c r="W219" s="141">
        <f t="shared" si="31"/>
        <v>0</v>
      </c>
      <c r="X219" s="141">
        <v>0</v>
      </c>
      <c r="Y219" s="141">
        <f t="shared" si="32"/>
        <v>0</v>
      </c>
      <c r="Z219" s="141">
        <v>0</v>
      </c>
      <c r="AA219" s="142">
        <f t="shared" si="33"/>
        <v>0</v>
      </c>
      <c r="AR219" s="19" t="s">
        <v>1282</v>
      </c>
      <c r="AT219" s="19" t="s">
        <v>315</v>
      </c>
      <c r="AU219" s="19" t="s">
        <v>83</v>
      </c>
      <c r="AY219" s="19" t="s">
        <v>267</v>
      </c>
      <c r="BE219" s="143">
        <f t="shared" si="34"/>
        <v>0</v>
      </c>
      <c r="BF219" s="143">
        <f t="shared" si="35"/>
        <v>0</v>
      </c>
      <c r="BG219" s="143">
        <f t="shared" si="36"/>
        <v>0</v>
      </c>
      <c r="BH219" s="143">
        <f t="shared" si="37"/>
        <v>0</v>
      </c>
      <c r="BI219" s="143">
        <f t="shared" si="38"/>
        <v>0</v>
      </c>
      <c r="BJ219" s="19" t="s">
        <v>102</v>
      </c>
      <c r="BK219" s="143">
        <f t="shared" si="39"/>
        <v>0</v>
      </c>
      <c r="BL219" s="19" t="s">
        <v>518</v>
      </c>
      <c r="BM219" s="19" t="s">
        <v>1060</v>
      </c>
    </row>
    <row r="220" spans="2:65" s="1" customFormat="1" ht="63.75" customHeight="1">
      <c r="B220" s="134"/>
      <c r="C220" s="144" t="s">
        <v>665</v>
      </c>
      <c r="D220" s="144" t="s">
        <v>315</v>
      </c>
      <c r="E220" s="145" t="s">
        <v>2548</v>
      </c>
      <c r="F220" s="221" t="s">
        <v>2549</v>
      </c>
      <c r="G220" s="221"/>
      <c r="H220" s="221"/>
      <c r="I220" s="221"/>
      <c r="J220" s="146" t="s">
        <v>374</v>
      </c>
      <c r="K220" s="147">
        <v>1</v>
      </c>
      <c r="L220" s="222"/>
      <c r="M220" s="222"/>
      <c r="N220" s="222">
        <f t="shared" si="30"/>
        <v>0</v>
      </c>
      <c r="O220" s="220"/>
      <c r="P220" s="220"/>
      <c r="Q220" s="220"/>
      <c r="R220" s="139"/>
      <c r="T220" s="140" t="s">
        <v>5</v>
      </c>
      <c r="U220" s="38" t="s">
        <v>42</v>
      </c>
      <c r="V220" s="141">
        <v>0</v>
      </c>
      <c r="W220" s="141">
        <f t="shared" si="31"/>
        <v>0</v>
      </c>
      <c r="X220" s="141">
        <v>0</v>
      </c>
      <c r="Y220" s="141">
        <f t="shared" si="32"/>
        <v>0</v>
      </c>
      <c r="Z220" s="141">
        <v>0</v>
      </c>
      <c r="AA220" s="142">
        <f t="shared" si="33"/>
        <v>0</v>
      </c>
      <c r="AR220" s="19" t="s">
        <v>1282</v>
      </c>
      <c r="AT220" s="19" t="s">
        <v>315</v>
      </c>
      <c r="AU220" s="19" t="s">
        <v>83</v>
      </c>
      <c r="AY220" s="19" t="s">
        <v>267</v>
      </c>
      <c r="BE220" s="143">
        <f t="shared" si="34"/>
        <v>0</v>
      </c>
      <c r="BF220" s="143">
        <f t="shared" si="35"/>
        <v>0</v>
      </c>
      <c r="BG220" s="143">
        <f t="shared" si="36"/>
        <v>0</v>
      </c>
      <c r="BH220" s="143">
        <f t="shared" si="37"/>
        <v>0</v>
      </c>
      <c r="BI220" s="143">
        <f t="shared" si="38"/>
        <v>0</v>
      </c>
      <c r="BJ220" s="19" t="s">
        <v>102</v>
      </c>
      <c r="BK220" s="143">
        <f t="shared" si="39"/>
        <v>0</v>
      </c>
      <c r="BL220" s="19" t="s">
        <v>518</v>
      </c>
      <c r="BM220" s="19" t="s">
        <v>1068</v>
      </c>
    </row>
    <row r="221" spans="2:65" s="1" customFormat="1" ht="16.5" customHeight="1">
      <c r="B221" s="134"/>
      <c r="C221" s="144" t="s">
        <v>669</v>
      </c>
      <c r="D221" s="144" t="s">
        <v>315</v>
      </c>
      <c r="E221" s="145" t="s">
        <v>2412</v>
      </c>
      <c r="F221" s="221" t="s">
        <v>2413</v>
      </c>
      <c r="G221" s="221"/>
      <c r="H221" s="221"/>
      <c r="I221" s="221"/>
      <c r="J221" s="146" t="s">
        <v>374</v>
      </c>
      <c r="K221" s="147">
        <v>1</v>
      </c>
      <c r="L221" s="222"/>
      <c r="M221" s="222"/>
      <c r="N221" s="222">
        <f t="shared" si="30"/>
        <v>0</v>
      </c>
      <c r="O221" s="220"/>
      <c r="P221" s="220"/>
      <c r="Q221" s="220"/>
      <c r="R221" s="139"/>
      <c r="T221" s="140" t="s">
        <v>5</v>
      </c>
      <c r="U221" s="38" t="s">
        <v>42</v>
      </c>
      <c r="V221" s="141">
        <v>0</v>
      </c>
      <c r="W221" s="141">
        <f t="shared" si="31"/>
        <v>0</v>
      </c>
      <c r="X221" s="141">
        <v>0</v>
      </c>
      <c r="Y221" s="141">
        <f t="shared" si="32"/>
        <v>0</v>
      </c>
      <c r="Z221" s="141">
        <v>0</v>
      </c>
      <c r="AA221" s="142">
        <f t="shared" si="33"/>
        <v>0</v>
      </c>
      <c r="AR221" s="19" t="s">
        <v>1282</v>
      </c>
      <c r="AT221" s="19" t="s">
        <v>315</v>
      </c>
      <c r="AU221" s="19" t="s">
        <v>83</v>
      </c>
      <c r="AY221" s="19" t="s">
        <v>267</v>
      </c>
      <c r="BE221" s="143">
        <f t="shared" si="34"/>
        <v>0</v>
      </c>
      <c r="BF221" s="143">
        <f t="shared" si="35"/>
        <v>0</v>
      </c>
      <c r="BG221" s="143">
        <f t="shared" si="36"/>
        <v>0</v>
      </c>
      <c r="BH221" s="143">
        <f t="shared" si="37"/>
        <v>0</v>
      </c>
      <c r="BI221" s="143">
        <f t="shared" si="38"/>
        <v>0</v>
      </c>
      <c r="BJ221" s="19" t="s">
        <v>102</v>
      </c>
      <c r="BK221" s="143">
        <f t="shared" si="39"/>
        <v>0</v>
      </c>
      <c r="BL221" s="19" t="s">
        <v>518</v>
      </c>
      <c r="BM221" s="19" t="s">
        <v>1076</v>
      </c>
    </row>
    <row r="222" spans="2:65" s="1" customFormat="1" ht="38.25" customHeight="1">
      <c r="B222" s="134"/>
      <c r="C222" s="144" t="s">
        <v>673</v>
      </c>
      <c r="D222" s="144" t="s">
        <v>315</v>
      </c>
      <c r="E222" s="145" t="s">
        <v>2414</v>
      </c>
      <c r="F222" s="221" t="s">
        <v>4284</v>
      </c>
      <c r="G222" s="221"/>
      <c r="H222" s="221"/>
      <c r="I222" s="221"/>
      <c r="J222" s="146" t="s">
        <v>322</v>
      </c>
      <c r="K222" s="147">
        <v>12</v>
      </c>
      <c r="L222" s="222"/>
      <c r="M222" s="222"/>
      <c r="N222" s="222">
        <f t="shared" si="30"/>
        <v>0</v>
      </c>
      <c r="O222" s="220"/>
      <c r="P222" s="220"/>
      <c r="Q222" s="220"/>
      <c r="R222" s="139"/>
      <c r="T222" s="140" t="s">
        <v>5</v>
      </c>
      <c r="U222" s="38" t="s">
        <v>42</v>
      </c>
      <c r="V222" s="141">
        <v>0</v>
      </c>
      <c r="W222" s="141">
        <f t="shared" si="31"/>
        <v>0</v>
      </c>
      <c r="X222" s="141">
        <v>0</v>
      </c>
      <c r="Y222" s="141">
        <f t="shared" si="32"/>
        <v>0</v>
      </c>
      <c r="Z222" s="141">
        <v>0</v>
      </c>
      <c r="AA222" s="142">
        <f t="shared" si="33"/>
        <v>0</v>
      </c>
      <c r="AR222" s="19" t="s">
        <v>1282</v>
      </c>
      <c r="AT222" s="19" t="s">
        <v>315</v>
      </c>
      <c r="AU222" s="19" t="s">
        <v>83</v>
      </c>
      <c r="AY222" s="19" t="s">
        <v>267</v>
      </c>
      <c r="BE222" s="143">
        <f t="shared" si="34"/>
        <v>0</v>
      </c>
      <c r="BF222" s="143">
        <f t="shared" si="35"/>
        <v>0</v>
      </c>
      <c r="BG222" s="143">
        <f t="shared" si="36"/>
        <v>0</v>
      </c>
      <c r="BH222" s="143">
        <f t="shared" si="37"/>
        <v>0</v>
      </c>
      <c r="BI222" s="143">
        <f t="shared" si="38"/>
        <v>0</v>
      </c>
      <c r="BJ222" s="19" t="s">
        <v>102</v>
      </c>
      <c r="BK222" s="143">
        <f t="shared" si="39"/>
        <v>0</v>
      </c>
      <c r="BL222" s="19" t="s">
        <v>518</v>
      </c>
      <c r="BM222" s="19" t="s">
        <v>1084</v>
      </c>
    </row>
    <row r="223" spans="2:65" s="1" customFormat="1" ht="25.5" customHeight="1">
      <c r="B223" s="134"/>
      <c r="C223" s="144" t="s">
        <v>677</v>
      </c>
      <c r="D223" s="144" t="s">
        <v>315</v>
      </c>
      <c r="E223" s="145" t="s">
        <v>2550</v>
      </c>
      <c r="F223" s="221" t="s">
        <v>2551</v>
      </c>
      <c r="G223" s="221"/>
      <c r="H223" s="221"/>
      <c r="I223" s="221"/>
      <c r="J223" s="146" t="s">
        <v>374</v>
      </c>
      <c r="K223" s="147">
        <v>1</v>
      </c>
      <c r="L223" s="222"/>
      <c r="M223" s="222"/>
      <c r="N223" s="222">
        <f t="shared" si="30"/>
        <v>0</v>
      </c>
      <c r="O223" s="220"/>
      <c r="P223" s="220"/>
      <c r="Q223" s="220"/>
      <c r="R223" s="139"/>
      <c r="T223" s="140" t="s">
        <v>5</v>
      </c>
      <c r="U223" s="38" t="s">
        <v>42</v>
      </c>
      <c r="V223" s="141">
        <v>0</v>
      </c>
      <c r="W223" s="141">
        <f t="shared" si="31"/>
        <v>0</v>
      </c>
      <c r="X223" s="141">
        <v>0</v>
      </c>
      <c r="Y223" s="141">
        <f t="shared" si="32"/>
        <v>0</v>
      </c>
      <c r="Z223" s="141">
        <v>0</v>
      </c>
      <c r="AA223" s="142">
        <f t="shared" si="33"/>
        <v>0</v>
      </c>
      <c r="AR223" s="19" t="s">
        <v>1282</v>
      </c>
      <c r="AT223" s="19" t="s">
        <v>315</v>
      </c>
      <c r="AU223" s="19" t="s">
        <v>83</v>
      </c>
      <c r="AY223" s="19" t="s">
        <v>267</v>
      </c>
      <c r="BE223" s="143">
        <f t="shared" si="34"/>
        <v>0</v>
      </c>
      <c r="BF223" s="143">
        <f t="shared" si="35"/>
        <v>0</v>
      </c>
      <c r="BG223" s="143">
        <f t="shared" si="36"/>
        <v>0</v>
      </c>
      <c r="BH223" s="143">
        <f t="shared" si="37"/>
        <v>0</v>
      </c>
      <c r="BI223" s="143">
        <f t="shared" si="38"/>
        <v>0</v>
      </c>
      <c r="BJ223" s="19" t="s">
        <v>102</v>
      </c>
      <c r="BK223" s="143">
        <f t="shared" si="39"/>
        <v>0</v>
      </c>
      <c r="BL223" s="19" t="s">
        <v>518</v>
      </c>
      <c r="BM223" s="19" t="s">
        <v>1092</v>
      </c>
    </row>
    <row r="224" spans="2:65" s="1" customFormat="1" ht="25.5" customHeight="1">
      <c r="B224" s="134"/>
      <c r="C224" s="144" t="s">
        <v>681</v>
      </c>
      <c r="D224" s="144" t="s">
        <v>315</v>
      </c>
      <c r="E224" s="145" t="s">
        <v>2552</v>
      </c>
      <c r="F224" s="221" t="s">
        <v>2553</v>
      </c>
      <c r="G224" s="221"/>
      <c r="H224" s="221"/>
      <c r="I224" s="221"/>
      <c r="J224" s="146" t="s">
        <v>374</v>
      </c>
      <c r="K224" s="147">
        <v>1</v>
      </c>
      <c r="L224" s="222"/>
      <c r="M224" s="222"/>
      <c r="N224" s="222">
        <f t="shared" si="30"/>
        <v>0</v>
      </c>
      <c r="O224" s="220"/>
      <c r="P224" s="220"/>
      <c r="Q224" s="220"/>
      <c r="R224" s="139"/>
      <c r="T224" s="140" t="s">
        <v>5</v>
      </c>
      <c r="U224" s="38" t="s">
        <v>42</v>
      </c>
      <c r="V224" s="141">
        <v>0</v>
      </c>
      <c r="W224" s="141">
        <f t="shared" si="31"/>
        <v>0</v>
      </c>
      <c r="X224" s="141">
        <v>0</v>
      </c>
      <c r="Y224" s="141">
        <f t="shared" si="32"/>
        <v>0</v>
      </c>
      <c r="Z224" s="141">
        <v>0</v>
      </c>
      <c r="AA224" s="142">
        <f t="shared" si="33"/>
        <v>0</v>
      </c>
      <c r="AR224" s="19" t="s">
        <v>1282</v>
      </c>
      <c r="AT224" s="19" t="s">
        <v>315</v>
      </c>
      <c r="AU224" s="19" t="s">
        <v>83</v>
      </c>
      <c r="AY224" s="19" t="s">
        <v>267</v>
      </c>
      <c r="BE224" s="143">
        <f t="shared" si="34"/>
        <v>0</v>
      </c>
      <c r="BF224" s="143">
        <f t="shared" si="35"/>
        <v>0</v>
      </c>
      <c r="BG224" s="143">
        <f t="shared" si="36"/>
        <v>0</v>
      </c>
      <c r="BH224" s="143">
        <f t="shared" si="37"/>
        <v>0</v>
      </c>
      <c r="BI224" s="143">
        <f t="shared" si="38"/>
        <v>0</v>
      </c>
      <c r="BJ224" s="19" t="s">
        <v>102</v>
      </c>
      <c r="BK224" s="143">
        <f t="shared" si="39"/>
        <v>0</v>
      </c>
      <c r="BL224" s="19" t="s">
        <v>518</v>
      </c>
      <c r="BM224" s="19" t="s">
        <v>1099</v>
      </c>
    </row>
    <row r="225" spans="2:65" s="1" customFormat="1" ht="16.5" customHeight="1">
      <c r="B225" s="134"/>
      <c r="C225" s="144" t="s">
        <v>685</v>
      </c>
      <c r="D225" s="144" t="s">
        <v>315</v>
      </c>
      <c r="E225" s="145" t="s">
        <v>2419</v>
      </c>
      <c r="F225" s="221" t="s">
        <v>2420</v>
      </c>
      <c r="G225" s="221"/>
      <c r="H225" s="221"/>
      <c r="I225" s="221"/>
      <c r="J225" s="146" t="s">
        <v>322</v>
      </c>
      <c r="K225" s="147">
        <v>3</v>
      </c>
      <c r="L225" s="222"/>
      <c r="M225" s="222"/>
      <c r="N225" s="222">
        <f t="shared" si="30"/>
        <v>0</v>
      </c>
      <c r="O225" s="220"/>
      <c r="P225" s="220"/>
      <c r="Q225" s="220"/>
      <c r="R225" s="139"/>
      <c r="T225" s="140" t="s">
        <v>5</v>
      </c>
      <c r="U225" s="38" t="s">
        <v>42</v>
      </c>
      <c r="V225" s="141">
        <v>0</v>
      </c>
      <c r="W225" s="141">
        <f t="shared" si="31"/>
        <v>0</v>
      </c>
      <c r="X225" s="141">
        <v>0</v>
      </c>
      <c r="Y225" s="141">
        <f t="shared" si="32"/>
        <v>0</v>
      </c>
      <c r="Z225" s="141">
        <v>0</v>
      </c>
      <c r="AA225" s="142">
        <f t="shared" si="33"/>
        <v>0</v>
      </c>
      <c r="AR225" s="19" t="s">
        <v>1282</v>
      </c>
      <c r="AT225" s="19" t="s">
        <v>315</v>
      </c>
      <c r="AU225" s="19" t="s">
        <v>83</v>
      </c>
      <c r="AY225" s="19" t="s">
        <v>267</v>
      </c>
      <c r="BE225" s="143">
        <f t="shared" si="34"/>
        <v>0</v>
      </c>
      <c r="BF225" s="143">
        <f t="shared" si="35"/>
        <v>0</v>
      </c>
      <c r="BG225" s="143">
        <f t="shared" si="36"/>
        <v>0</v>
      </c>
      <c r="BH225" s="143">
        <f t="shared" si="37"/>
        <v>0</v>
      </c>
      <c r="BI225" s="143">
        <f t="shared" si="38"/>
        <v>0</v>
      </c>
      <c r="BJ225" s="19" t="s">
        <v>102</v>
      </c>
      <c r="BK225" s="143">
        <f t="shared" si="39"/>
        <v>0</v>
      </c>
      <c r="BL225" s="19" t="s">
        <v>518</v>
      </c>
      <c r="BM225" s="19" t="s">
        <v>1107</v>
      </c>
    </row>
    <row r="226" spans="2:65" s="1" customFormat="1" ht="16.5" customHeight="1">
      <c r="B226" s="134"/>
      <c r="C226" s="144" t="s">
        <v>689</v>
      </c>
      <c r="D226" s="144" t="s">
        <v>315</v>
      </c>
      <c r="E226" s="145" t="s">
        <v>2421</v>
      </c>
      <c r="F226" s="221" t="s">
        <v>2422</v>
      </c>
      <c r="G226" s="221"/>
      <c r="H226" s="221"/>
      <c r="I226" s="221"/>
      <c r="J226" s="146" t="s">
        <v>322</v>
      </c>
      <c r="K226" s="147">
        <v>3</v>
      </c>
      <c r="L226" s="222"/>
      <c r="M226" s="222"/>
      <c r="N226" s="222">
        <f t="shared" si="30"/>
        <v>0</v>
      </c>
      <c r="O226" s="220"/>
      <c r="P226" s="220"/>
      <c r="Q226" s="220"/>
      <c r="R226" s="139"/>
      <c r="T226" s="140" t="s">
        <v>5</v>
      </c>
      <c r="U226" s="38" t="s">
        <v>42</v>
      </c>
      <c r="V226" s="141">
        <v>0</v>
      </c>
      <c r="W226" s="141">
        <f t="shared" si="31"/>
        <v>0</v>
      </c>
      <c r="X226" s="141">
        <v>0</v>
      </c>
      <c r="Y226" s="141">
        <f t="shared" si="32"/>
        <v>0</v>
      </c>
      <c r="Z226" s="141">
        <v>0</v>
      </c>
      <c r="AA226" s="142">
        <f t="shared" si="33"/>
        <v>0</v>
      </c>
      <c r="AR226" s="19" t="s">
        <v>1282</v>
      </c>
      <c r="AT226" s="19" t="s">
        <v>315</v>
      </c>
      <c r="AU226" s="19" t="s">
        <v>83</v>
      </c>
      <c r="AY226" s="19" t="s">
        <v>267</v>
      </c>
      <c r="BE226" s="143">
        <f t="shared" si="34"/>
        <v>0</v>
      </c>
      <c r="BF226" s="143">
        <f t="shared" si="35"/>
        <v>0</v>
      </c>
      <c r="BG226" s="143">
        <f t="shared" si="36"/>
        <v>0</v>
      </c>
      <c r="BH226" s="143">
        <f t="shared" si="37"/>
        <v>0</v>
      </c>
      <c r="BI226" s="143">
        <f t="shared" si="38"/>
        <v>0</v>
      </c>
      <c r="BJ226" s="19" t="s">
        <v>102</v>
      </c>
      <c r="BK226" s="143">
        <f t="shared" si="39"/>
        <v>0</v>
      </c>
      <c r="BL226" s="19" t="s">
        <v>518</v>
      </c>
      <c r="BM226" s="19" t="s">
        <v>1115</v>
      </c>
    </row>
    <row r="227" spans="2:65" s="1" customFormat="1" ht="16.5" customHeight="1">
      <c r="B227" s="134"/>
      <c r="C227" s="144" t="s">
        <v>693</v>
      </c>
      <c r="D227" s="144" t="s">
        <v>315</v>
      </c>
      <c r="E227" s="145" t="s">
        <v>2423</v>
      </c>
      <c r="F227" s="221" t="s">
        <v>2424</v>
      </c>
      <c r="G227" s="221"/>
      <c r="H227" s="221"/>
      <c r="I227" s="221"/>
      <c r="J227" s="146" t="s">
        <v>374</v>
      </c>
      <c r="K227" s="147">
        <v>1</v>
      </c>
      <c r="L227" s="222"/>
      <c r="M227" s="222"/>
      <c r="N227" s="222">
        <f t="shared" si="30"/>
        <v>0</v>
      </c>
      <c r="O227" s="220"/>
      <c r="P227" s="220"/>
      <c r="Q227" s="220"/>
      <c r="R227" s="139"/>
      <c r="T227" s="140" t="s">
        <v>5</v>
      </c>
      <c r="U227" s="38" t="s">
        <v>42</v>
      </c>
      <c r="V227" s="141">
        <v>0</v>
      </c>
      <c r="W227" s="141">
        <f t="shared" si="31"/>
        <v>0</v>
      </c>
      <c r="X227" s="141">
        <v>0</v>
      </c>
      <c r="Y227" s="141">
        <f t="shared" si="32"/>
        <v>0</v>
      </c>
      <c r="Z227" s="141">
        <v>0</v>
      </c>
      <c r="AA227" s="142">
        <f t="shared" si="33"/>
        <v>0</v>
      </c>
      <c r="AR227" s="19" t="s">
        <v>1282</v>
      </c>
      <c r="AT227" s="19" t="s">
        <v>315</v>
      </c>
      <c r="AU227" s="19" t="s">
        <v>83</v>
      </c>
      <c r="AY227" s="19" t="s">
        <v>267</v>
      </c>
      <c r="BE227" s="143">
        <f t="shared" si="34"/>
        <v>0</v>
      </c>
      <c r="BF227" s="143">
        <f t="shared" si="35"/>
        <v>0</v>
      </c>
      <c r="BG227" s="143">
        <f t="shared" si="36"/>
        <v>0</v>
      </c>
      <c r="BH227" s="143">
        <f t="shared" si="37"/>
        <v>0</v>
      </c>
      <c r="BI227" s="143">
        <f t="shared" si="38"/>
        <v>0</v>
      </c>
      <c r="BJ227" s="19" t="s">
        <v>102</v>
      </c>
      <c r="BK227" s="143">
        <f t="shared" si="39"/>
        <v>0</v>
      </c>
      <c r="BL227" s="19" t="s">
        <v>518</v>
      </c>
      <c r="BM227" s="19" t="s">
        <v>1123</v>
      </c>
    </row>
    <row r="228" spans="2:65" s="1" customFormat="1" ht="16.5" customHeight="1">
      <c r="B228" s="134"/>
      <c r="C228" s="144" t="s">
        <v>697</v>
      </c>
      <c r="D228" s="144" t="s">
        <v>315</v>
      </c>
      <c r="E228" s="145" t="s">
        <v>2554</v>
      </c>
      <c r="F228" s="221" t="s">
        <v>2555</v>
      </c>
      <c r="G228" s="221"/>
      <c r="H228" s="221"/>
      <c r="I228" s="221"/>
      <c r="J228" s="146" t="s">
        <v>374</v>
      </c>
      <c r="K228" s="147">
        <v>1</v>
      </c>
      <c r="L228" s="222"/>
      <c r="M228" s="222"/>
      <c r="N228" s="222">
        <f t="shared" si="30"/>
        <v>0</v>
      </c>
      <c r="O228" s="220"/>
      <c r="P228" s="220"/>
      <c r="Q228" s="220"/>
      <c r="R228" s="139"/>
      <c r="T228" s="140" t="s">
        <v>5</v>
      </c>
      <c r="U228" s="38" t="s">
        <v>42</v>
      </c>
      <c r="V228" s="141">
        <v>0</v>
      </c>
      <c r="W228" s="141">
        <f t="shared" si="31"/>
        <v>0</v>
      </c>
      <c r="X228" s="141">
        <v>0</v>
      </c>
      <c r="Y228" s="141">
        <f t="shared" si="32"/>
        <v>0</v>
      </c>
      <c r="Z228" s="141">
        <v>0</v>
      </c>
      <c r="AA228" s="142">
        <f t="shared" si="33"/>
        <v>0</v>
      </c>
      <c r="AR228" s="19" t="s">
        <v>1282</v>
      </c>
      <c r="AT228" s="19" t="s">
        <v>315</v>
      </c>
      <c r="AU228" s="19" t="s">
        <v>83</v>
      </c>
      <c r="AY228" s="19" t="s">
        <v>267</v>
      </c>
      <c r="BE228" s="143">
        <f t="shared" si="34"/>
        <v>0</v>
      </c>
      <c r="BF228" s="143">
        <f t="shared" si="35"/>
        <v>0</v>
      </c>
      <c r="BG228" s="143">
        <f t="shared" si="36"/>
        <v>0</v>
      </c>
      <c r="BH228" s="143">
        <f t="shared" si="37"/>
        <v>0</v>
      </c>
      <c r="BI228" s="143">
        <f t="shared" si="38"/>
        <v>0</v>
      </c>
      <c r="BJ228" s="19" t="s">
        <v>102</v>
      </c>
      <c r="BK228" s="143">
        <f t="shared" si="39"/>
        <v>0</v>
      </c>
      <c r="BL228" s="19" t="s">
        <v>518</v>
      </c>
      <c r="BM228" s="19" t="s">
        <v>1131</v>
      </c>
    </row>
    <row r="229" spans="2:65" s="1" customFormat="1" ht="16.5" customHeight="1">
      <c r="B229" s="134"/>
      <c r="C229" s="144" t="s">
        <v>701</v>
      </c>
      <c r="D229" s="144" t="s">
        <v>315</v>
      </c>
      <c r="E229" s="145" t="s">
        <v>2427</v>
      </c>
      <c r="F229" s="221" t="s">
        <v>2428</v>
      </c>
      <c r="G229" s="221"/>
      <c r="H229" s="221"/>
      <c r="I229" s="221"/>
      <c r="J229" s="146" t="s">
        <v>374</v>
      </c>
      <c r="K229" s="147">
        <v>1</v>
      </c>
      <c r="L229" s="222"/>
      <c r="M229" s="222"/>
      <c r="N229" s="222">
        <f t="shared" si="30"/>
        <v>0</v>
      </c>
      <c r="O229" s="220"/>
      <c r="P229" s="220"/>
      <c r="Q229" s="220"/>
      <c r="R229" s="139"/>
      <c r="T229" s="140" t="s">
        <v>5</v>
      </c>
      <c r="U229" s="38" t="s">
        <v>42</v>
      </c>
      <c r="V229" s="141">
        <v>0</v>
      </c>
      <c r="W229" s="141">
        <f t="shared" si="31"/>
        <v>0</v>
      </c>
      <c r="X229" s="141">
        <v>0</v>
      </c>
      <c r="Y229" s="141">
        <f t="shared" si="32"/>
        <v>0</v>
      </c>
      <c r="Z229" s="141">
        <v>0</v>
      </c>
      <c r="AA229" s="142">
        <f t="shared" si="33"/>
        <v>0</v>
      </c>
      <c r="AR229" s="19" t="s">
        <v>1282</v>
      </c>
      <c r="AT229" s="19" t="s">
        <v>315</v>
      </c>
      <c r="AU229" s="19" t="s">
        <v>83</v>
      </c>
      <c r="AY229" s="19" t="s">
        <v>267</v>
      </c>
      <c r="BE229" s="143">
        <f t="shared" si="34"/>
        <v>0</v>
      </c>
      <c r="BF229" s="143">
        <f t="shared" si="35"/>
        <v>0</v>
      </c>
      <c r="BG229" s="143">
        <f t="shared" si="36"/>
        <v>0</v>
      </c>
      <c r="BH229" s="143">
        <f t="shared" si="37"/>
        <v>0</v>
      </c>
      <c r="BI229" s="143">
        <f t="shared" si="38"/>
        <v>0</v>
      </c>
      <c r="BJ229" s="19" t="s">
        <v>102</v>
      </c>
      <c r="BK229" s="143">
        <f t="shared" si="39"/>
        <v>0</v>
      </c>
      <c r="BL229" s="19" t="s">
        <v>518</v>
      </c>
      <c r="BM229" s="19" t="s">
        <v>1139</v>
      </c>
    </row>
    <row r="230" spans="2:65" s="1" customFormat="1" ht="16.5" customHeight="1">
      <c r="B230" s="134"/>
      <c r="C230" s="144" t="s">
        <v>705</v>
      </c>
      <c r="D230" s="144" t="s">
        <v>315</v>
      </c>
      <c r="E230" s="145" t="s">
        <v>2429</v>
      </c>
      <c r="F230" s="221" t="s">
        <v>2430</v>
      </c>
      <c r="G230" s="221"/>
      <c r="H230" s="221"/>
      <c r="I230" s="221"/>
      <c r="J230" s="146" t="s">
        <v>374</v>
      </c>
      <c r="K230" s="147">
        <v>1</v>
      </c>
      <c r="L230" s="222"/>
      <c r="M230" s="222"/>
      <c r="N230" s="222">
        <f t="shared" si="30"/>
        <v>0</v>
      </c>
      <c r="O230" s="220"/>
      <c r="P230" s="220"/>
      <c r="Q230" s="220"/>
      <c r="R230" s="139"/>
      <c r="T230" s="140" t="s">
        <v>5</v>
      </c>
      <c r="U230" s="38" t="s">
        <v>42</v>
      </c>
      <c r="V230" s="141">
        <v>0</v>
      </c>
      <c r="W230" s="141">
        <f t="shared" si="31"/>
        <v>0</v>
      </c>
      <c r="X230" s="141">
        <v>0</v>
      </c>
      <c r="Y230" s="141">
        <f t="shared" si="32"/>
        <v>0</v>
      </c>
      <c r="Z230" s="141">
        <v>0</v>
      </c>
      <c r="AA230" s="142">
        <f t="shared" si="33"/>
        <v>0</v>
      </c>
      <c r="AR230" s="19" t="s">
        <v>1282</v>
      </c>
      <c r="AT230" s="19" t="s">
        <v>315</v>
      </c>
      <c r="AU230" s="19" t="s">
        <v>83</v>
      </c>
      <c r="AY230" s="19" t="s">
        <v>267</v>
      </c>
      <c r="BE230" s="143">
        <f t="shared" si="34"/>
        <v>0</v>
      </c>
      <c r="BF230" s="143">
        <f t="shared" si="35"/>
        <v>0</v>
      </c>
      <c r="BG230" s="143">
        <f t="shared" si="36"/>
        <v>0</v>
      </c>
      <c r="BH230" s="143">
        <f t="shared" si="37"/>
        <v>0</v>
      </c>
      <c r="BI230" s="143">
        <f t="shared" si="38"/>
        <v>0</v>
      </c>
      <c r="BJ230" s="19" t="s">
        <v>102</v>
      </c>
      <c r="BK230" s="143">
        <f t="shared" si="39"/>
        <v>0</v>
      </c>
      <c r="BL230" s="19" t="s">
        <v>518</v>
      </c>
      <c r="BM230" s="19" t="s">
        <v>1147</v>
      </c>
    </row>
    <row r="231" spans="2:65" s="1" customFormat="1" ht="38.25" customHeight="1">
      <c r="B231" s="134"/>
      <c r="C231" s="144" t="s">
        <v>709</v>
      </c>
      <c r="D231" s="144" t="s">
        <v>315</v>
      </c>
      <c r="E231" s="145" t="s">
        <v>2556</v>
      </c>
      <c r="F231" s="221" t="s">
        <v>2557</v>
      </c>
      <c r="G231" s="221"/>
      <c r="H231" s="221"/>
      <c r="I231" s="221"/>
      <c r="J231" s="146" t="s">
        <v>374</v>
      </c>
      <c r="K231" s="147">
        <v>1</v>
      </c>
      <c r="L231" s="222"/>
      <c r="M231" s="222"/>
      <c r="N231" s="222">
        <f t="shared" si="30"/>
        <v>0</v>
      </c>
      <c r="O231" s="220"/>
      <c r="P231" s="220"/>
      <c r="Q231" s="220"/>
      <c r="R231" s="139"/>
      <c r="T231" s="140" t="s">
        <v>5</v>
      </c>
      <c r="U231" s="38" t="s">
        <v>42</v>
      </c>
      <c r="V231" s="141">
        <v>0</v>
      </c>
      <c r="W231" s="141">
        <f t="shared" si="31"/>
        <v>0</v>
      </c>
      <c r="X231" s="141">
        <v>0</v>
      </c>
      <c r="Y231" s="141">
        <f t="shared" si="32"/>
        <v>0</v>
      </c>
      <c r="Z231" s="141">
        <v>0</v>
      </c>
      <c r="AA231" s="142">
        <f t="shared" si="33"/>
        <v>0</v>
      </c>
      <c r="AR231" s="19" t="s">
        <v>1282</v>
      </c>
      <c r="AT231" s="19" t="s">
        <v>315</v>
      </c>
      <c r="AU231" s="19" t="s">
        <v>83</v>
      </c>
      <c r="AY231" s="19" t="s">
        <v>267</v>
      </c>
      <c r="BE231" s="143">
        <f t="shared" si="34"/>
        <v>0</v>
      </c>
      <c r="BF231" s="143">
        <f t="shared" si="35"/>
        <v>0</v>
      </c>
      <c r="BG231" s="143">
        <f t="shared" si="36"/>
        <v>0</v>
      </c>
      <c r="BH231" s="143">
        <f t="shared" si="37"/>
        <v>0</v>
      </c>
      <c r="BI231" s="143">
        <f t="shared" si="38"/>
        <v>0</v>
      </c>
      <c r="BJ231" s="19" t="s">
        <v>102</v>
      </c>
      <c r="BK231" s="143">
        <f t="shared" si="39"/>
        <v>0</v>
      </c>
      <c r="BL231" s="19" t="s">
        <v>518</v>
      </c>
      <c r="BM231" s="19" t="s">
        <v>1155</v>
      </c>
    </row>
    <row r="232" spans="2:65" s="1" customFormat="1" ht="25.5" customHeight="1">
      <c r="B232" s="134"/>
      <c r="C232" s="144" t="s">
        <v>713</v>
      </c>
      <c r="D232" s="144" t="s">
        <v>315</v>
      </c>
      <c r="E232" s="145" t="s">
        <v>2558</v>
      </c>
      <c r="F232" s="221" t="s">
        <v>2559</v>
      </c>
      <c r="G232" s="221"/>
      <c r="H232" s="221"/>
      <c r="I232" s="221"/>
      <c r="J232" s="146" t="s">
        <v>374</v>
      </c>
      <c r="K232" s="147">
        <v>1</v>
      </c>
      <c r="L232" s="222"/>
      <c r="M232" s="222"/>
      <c r="N232" s="222">
        <f t="shared" si="30"/>
        <v>0</v>
      </c>
      <c r="O232" s="220"/>
      <c r="P232" s="220"/>
      <c r="Q232" s="220"/>
      <c r="R232" s="139"/>
      <c r="T232" s="140" t="s">
        <v>5</v>
      </c>
      <c r="U232" s="38" t="s">
        <v>42</v>
      </c>
      <c r="V232" s="141">
        <v>0</v>
      </c>
      <c r="W232" s="141">
        <f t="shared" si="31"/>
        <v>0</v>
      </c>
      <c r="X232" s="141">
        <v>0</v>
      </c>
      <c r="Y232" s="141">
        <f t="shared" si="32"/>
        <v>0</v>
      </c>
      <c r="Z232" s="141">
        <v>0</v>
      </c>
      <c r="AA232" s="142">
        <f t="shared" si="33"/>
        <v>0</v>
      </c>
      <c r="AR232" s="19" t="s">
        <v>1282</v>
      </c>
      <c r="AT232" s="19" t="s">
        <v>315</v>
      </c>
      <c r="AU232" s="19" t="s">
        <v>83</v>
      </c>
      <c r="AY232" s="19" t="s">
        <v>267</v>
      </c>
      <c r="BE232" s="143">
        <f t="shared" si="34"/>
        <v>0</v>
      </c>
      <c r="BF232" s="143">
        <f t="shared" si="35"/>
        <v>0</v>
      </c>
      <c r="BG232" s="143">
        <f t="shared" si="36"/>
        <v>0</v>
      </c>
      <c r="BH232" s="143">
        <f t="shared" si="37"/>
        <v>0</v>
      </c>
      <c r="BI232" s="143">
        <f t="shared" si="38"/>
        <v>0</v>
      </c>
      <c r="BJ232" s="19" t="s">
        <v>102</v>
      </c>
      <c r="BK232" s="143">
        <f t="shared" si="39"/>
        <v>0</v>
      </c>
      <c r="BL232" s="19" t="s">
        <v>518</v>
      </c>
      <c r="BM232" s="19" t="s">
        <v>1163</v>
      </c>
    </row>
    <row r="233" spans="2:65" s="1" customFormat="1" ht="25.5" customHeight="1">
      <c r="B233" s="134"/>
      <c r="C233" s="144" t="s">
        <v>717</v>
      </c>
      <c r="D233" s="144" t="s">
        <v>315</v>
      </c>
      <c r="E233" s="145" t="s">
        <v>2560</v>
      </c>
      <c r="F233" s="221" t="s">
        <v>2561</v>
      </c>
      <c r="G233" s="221"/>
      <c r="H233" s="221"/>
      <c r="I233" s="221"/>
      <c r="J233" s="146" t="s">
        <v>374</v>
      </c>
      <c r="K233" s="147">
        <v>1</v>
      </c>
      <c r="L233" s="222"/>
      <c r="M233" s="222"/>
      <c r="N233" s="222">
        <f t="shared" si="30"/>
        <v>0</v>
      </c>
      <c r="O233" s="220"/>
      <c r="P233" s="220"/>
      <c r="Q233" s="220"/>
      <c r="R233" s="139"/>
      <c r="T233" s="140" t="s">
        <v>5</v>
      </c>
      <c r="U233" s="38" t="s">
        <v>42</v>
      </c>
      <c r="V233" s="141">
        <v>0</v>
      </c>
      <c r="W233" s="141">
        <f t="shared" si="31"/>
        <v>0</v>
      </c>
      <c r="X233" s="141">
        <v>0</v>
      </c>
      <c r="Y233" s="141">
        <f t="shared" si="32"/>
        <v>0</v>
      </c>
      <c r="Z233" s="141">
        <v>0</v>
      </c>
      <c r="AA233" s="142">
        <f t="shared" si="33"/>
        <v>0</v>
      </c>
      <c r="AR233" s="19" t="s">
        <v>1282</v>
      </c>
      <c r="AT233" s="19" t="s">
        <v>315</v>
      </c>
      <c r="AU233" s="19" t="s">
        <v>83</v>
      </c>
      <c r="AY233" s="19" t="s">
        <v>267</v>
      </c>
      <c r="BE233" s="143">
        <f t="shared" si="34"/>
        <v>0</v>
      </c>
      <c r="BF233" s="143">
        <f t="shared" si="35"/>
        <v>0</v>
      </c>
      <c r="BG233" s="143">
        <f t="shared" si="36"/>
        <v>0</v>
      </c>
      <c r="BH233" s="143">
        <f t="shared" si="37"/>
        <v>0</v>
      </c>
      <c r="BI233" s="143">
        <f t="shared" si="38"/>
        <v>0</v>
      </c>
      <c r="BJ233" s="19" t="s">
        <v>102</v>
      </c>
      <c r="BK233" s="143">
        <f t="shared" si="39"/>
        <v>0</v>
      </c>
      <c r="BL233" s="19" t="s">
        <v>518</v>
      </c>
      <c r="BM233" s="19" t="s">
        <v>1171</v>
      </c>
    </row>
    <row r="234" spans="2:65" s="1" customFormat="1" ht="25.5" customHeight="1">
      <c r="B234" s="134"/>
      <c r="C234" s="144" t="s">
        <v>721</v>
      </c>
      <c r="D234" s="144" t="s">
        <v>315</v>
      </c>
      <c r="E234" s="145" t="s">
        <v>2562</v>
      </c>
      <c r="F234" s="221" t="s">
        <v>2563</v>
      </c>
      <c r="G234" s="221"/>
      <c r="H234" s="221"/>
      <c r="I234" s="221"/>
      <c r="J234" s="146" t="s">
        <v>374</v>
      </c>
      <c r="K234" s="147">
        <v>2</v>
      </c>
      <c r="L234" s="222"/>
      <c r="M234" s="222"/>
      <c r="N234" s="222">
        <f t="shared" si="30"/>
        <v>0</v>
      </c>
      <c r="O234" s="220"/>
      <c r="P234" s="220"/>
      <c r="Q234" s="220"/>
      <c r="R234" s="139"/>
      <c r="T234" s="140" t="s">
        <v>5</v>
      </c>
      <c r="U234" s="38" t="s">
        <v>42</v>
      </c>
      <c r="V234" s="141">
        <v>0</v>
      </c>
      <c r="W234" s="141">
        <f t="shared" si="31"/>
        <v>0</v>
      </c>
      <c r="X234" s="141">
        <v>0</v>
      </c>
      <c r="Y234" s="141">
        <f t="shared" si="32"/>
        <v>0</v>
      </c>
      <c r="Z234" s="141">
        <v>0</v>
      </c>
      <c r="AA234" s="142">
        <f t="shared" si="33"/>
        <v>0</v>
      </c>
      <c r="AR234" s="19" t="s">
        <v>1282</v>
      </c>
      <c r="AT234" s="19" t="s">
        <v>315</v>
      </c>
      <c r="AU234" s="19" t="s">
        <v>83</v>
      </c>
      <c r="AY234" s="19" t="s">
        <v>267</v>
      </c>
      <c r="BE234" s="143">
        <f t="shared" si="34"/>
        <v>0</v>
      </c>
      <c r="BF234" s="143">
        <f t="shared" si="35"/>
        <v>0</v>
      </c>
      <c r="BG234" s="143">
        <f t="shared" si="36"/>
        <v>0</v>
      </c>
      <c r="BH234" s="143">
        <f t="shared" si="37"/>
        <v>0</v>
      </c>
      <c r="BI234" s="143">
        <f t="shared" si="38"/>
        <v>0</v>
      </c>
      <c r="BJ234" s="19" t="s">
        <v>102</v>
      </c>
      <c r="BK234" s="143">
        <f t="shared" si="39"/>
        <v>0</v>
      </c>
      <c r="BL234" s="19" t="s">
        <v>518</v>
      </c>
      <c r="BM234" s="19" t="s">
        <v>1179</v>
      </c>
    </row>
    <row r="235" spans="2:65" s="1" customFormat="1" ht="25.5" customHeight="1">
      <c r="B235" s="134"/>
      <c r="C235" s="144" t="s">
        <v>725</v>
      </c>
      <c r="D235" s="144" t="s">
        <v>315</v>
      </c>
      <c r="E235" s="145" t="s">
        <v>2564</v>
      </c>
      <c r="F235" s="221" t="s">
        <v>2565</v>
      </c>
      <c r="G235" s="221"/>
      <c r="H235" s="221"/>
      <c r="I235" s="221"/>
      <c r="J235" s="146" t="s">
        <v>374</v>
      </c>
      <c r="K235" s="147">
        <v>2</v>
      </c>
      <c r="L235" s="222"/>
      <c r="M235" s="222"/>
      <c r="N235" s="222">
        <f t="shared" si="30"/>
        <v>0</v>
      </c>
      <c r="O235" s="220"/>
      <c r="P235" s="220"/>
      <c r="Q235" s="220"/>
      <c r="R235" s="139"/>
      <c r="T235" s="140" t="s">
        <v>5</v>
      </c>
      <c r="U235" s="38" t="s">
        <v>42</v>
      </c>
      <c r="V235" s="141">
        <v>0</v>
      </c>
      <c r="W235" s="141">
        <f t="shared" si="31"/>
        <v>0</v>
      </c>
      <c r="X235" s="141">
        <v>0</v>
      </c>
      <c r="Y235" s="141">
        <f t="shared" si="32"/>
        <v>0</v>
      </c>
      <c r="Z235" s="141">
        <v>0</v>
      </c>
      <c r="AA235" s="142">
        <f t="shared" si="33"/>
        <v>0</v>
      </c>
      <c r="AR235" s="19" t="s">
        <v>1282</v>
      </c>
      <c r="AT235" s="19" t="s">
        <v>315</v>
      </c>
      <c r="AU235" s="19" t="s">
        <v>83</v>
      </c>
      <c r="AY235" s="19" t="s">
        <v>267</v>
      </c>
      <c r="BE235" s="143">
        <f t="shared" si="34"/>
        <v>0</v>
      </c>
      <c r="BF235" s="143">
        <f t="shared" si="35"/>
        <v>0</v>
      </c>
      <c r="BG235" s="143">
        <f t="shared" si="36"/>
        <v>0</v>
      </c>
      <c r="BH235" s="143">
        <f t="shared" si="37"/>
        <v>0</v>
      </c>
      <c r="BI235" s="143">
        <f t="shared" si="38"/>
        <v>0</v>
      </c>
      <c r="BJ235" s="19" t="s">
        <v>102</v>
      </c>
      <c r="BK235" s="143">
        <f t="shared" si="39"/>
        <v>0</v>
      </c>
      <c r="BL235" s="19" t="s">
        <v>518</v>
      </c>
      <c r="BM235" s="19" t="s">
        <v>1187</v>
      </c>
    </row>
    <row r="236" spans="2:65" s="1" customFormat="1" ht="25.5" customHeight="1">
      <c r="B236" s="134"/>
      <c r="C236" s="144" t="s">
        <v>729</v>
      </c>
      <c r="D236" s="144" t="s">
        <v>315</v>
      </c>
      <c r="E236" s="145" t="s">
        <v>2566</v>
      </c>
      <c r="F236" s="221" t="s">
        <v>2567</v>
      </c>
      <c r="G236" s="221"/>
      <c r="H236" s="221"/>
      <c r="I236" s="221"/>
      <c r="J236" s="146" t="s">
        <v>374</v>
      </c>
      <c r="K236" s="147">
        <v>5</v>
      </c>
      <c r="L236" s="222"/>
      <c r="M236" s="222"/>
      <c r="N236" s="222">
        <f t="shared" ref="N236:N267" si="40">ROUND(L236*K236,2)</f>
        <v>0</v>
      </c>
      <c r="O236" s="220"/>
      <c r="P236" s="220"/>
      <c r="Q236" s="220"/>
      <c r="R236" s="139"/>
      <c r="T236" s="140" t="s">
        <v>5</v>
      </c>
      <c r="U236" s="38" t="s">
        <v>42</v>
      </c>
      <c r="V236" s="141">
        <v>0</v>
      </c>
      <c r="W236" s="141">
        <f t="shared" ref="W236:W267" si="41">V236*K236</f>
        <v>0</v>
      </c>
      <c r="X236" s="141">
        <v>0</v>
      </c>
      <c r="Y236" s="141">
        <f t="shared" ref="Y236:Y267" si="42">X236*K236</f>
        <v>0</v>
      </c>
      <c r="Z236" s="141">
        <v>0</v>
      </c>
      <c r="AA236" s="142">
        <f t="shared" ref="AA236:AA267" si="43">Z236*K236</f>
        <v>0</v>
      </c>
      <c r="AR236" s="19" t="s">
        <v>1282</v>
      </c>
      <c r="AT236" s="19" t="s">
        <v>315</v>
      </c>
      <c r="AU236" s="19" t="s">
        <v>83</v>
      </c>
      <c r="AY236" s="19" t="s">
        <v>267</v>
      </c>
      <c r="BE236" s="143">
        <f t="shared" ref="BE236:BE267" si="44">IF(U236="základná",N236,0)</f>
        <v>0</v>
      </c>
      <c r="BF236" s="143">
        <f t="shared" ref="BF236:BF267" si="45">IF(U236="znížená",N236,0)</f>
        <v>0</v>
      </c>
      <c r="BG236" s="143">
        <f t="shared" ref="BG236:BG267" si="46">IF(U236="zákl. prenesená",N236,0)</f>
        <v>0</v>
      </c>
      <c r="BH236" s="143">
        <f t="shared" ref="BH236:BH267" si="47">IF(U236="zníž. prenesená",N236,0)</f>
        <v>0</v>
      </c>
      <c r="BI236" s="143">
        <f t="shared" ref="BI236:BI267" si="48">IF(U236="nulová",N236,0)</f>
        <v>0</v>
      </c>
      <c r="BJ236" s="19" t="s">
        <v>102</v>
      </c>
      <c r="BK236" s="143">
        <f t="shared" ref="BK236:BK267" si="49">ROUND(L236*K236,2)</f>
        <v>0</v>
      </c>
      <c r="BL236" s="19" t="s">
        <v>518</v>
      </c>
      <c r="BM236" s="19" t="s">
        <v>1195</v>
      </c>
    </row>
    <row r="237" spans="2:65" s="1" customFormat="1" ht="25.5" customHeight="1">
      <c r="B237" s="134"/>
      <c r="C237" s="144" t="s">
        <v>733</v>
      </c>
      <c r="D237" s="144" t="s">
        <v>315</v>
      </c>
      <c r="E237" s="145" t="s">
        <v>2568</v>
      </c>
      <c r="F237" s="221" t="s">
        <v>2569</v>
      </c>
      <c r="G237" s="221"/>
      <c r="H237" s="221"/>
      <c r="I237" s="221"/>
      <c r="J237" s="146" t="s">
        <v>374</v>
      </c>
      <c r="K237" s="147">
        <v>2</v>
      </c>
      <c r="L237" s="222"/>
      <c r="M237" s="222"/>
      <c r="N237" s="222">
        <f t="shared" si="40"/>
        <v>0</v>
      </c>
      <c r="O237" s="220"/>
      <c r="P237" s="220"/>
      <c r="Q237" s="220"/>
      <c r="R237" s="139"/>
      <c r="T237" s="140" t="s">
        <v>5</v>
      </c>
      <c r="U237" s="38" t="s">
        <v>42</v>
      </c>
      <c r="V237" s="141">
        <v>0</v>
      </c>
      <c r="W237" s="141">
        <f t="shared" si="41"/>
        <v>0</v>
      </c>
      <c r="X237" s="141">
        <v>0</v>
      </c>
      <c r="Y237" s="141">
        <f t="shared" si="42"/>
        <v>0</v>
      </c>
      <c r="Z237" s="141">
        <v>0</v>
      </c>
      <c r="AA237" s="142">
        <f t="shared" si="43"/>
        <v>0</v>
      </c>
      <c r="AR237" s="19" t="s">
        <v>1282</v>
      </c>
      <c r="AT237" s="19" t="s">
        <v>315</v>
      </c>
      <c r="AU237" s="19" t="s">
        <v>83</v>
      </c>
      <c r="AY237" s="19" t="s">
        <v>267</v>
      </c>
      <c r="BE237" s="143">
        <f t="shared" si="44"/>
        <v>0</v>
      </c>
      <c r="BF237" s="143">
        <f t="shared" si="45"/>
        <v>0</v>
      </c>
      <c r="BG237" s="143">
        <f t="shared" si="46"/>
        <v>0</v>
      </c>
      <c r="BH237" s="143">
        <f t="shared" si="47"/>
        <v>0</v>
      </c>
      <c r="BI237" s="143">
        <f t="shared" si="48"/>
        <v>0</v>
      </c>
      <c r="BJ237" s="19" t="s">
        <v>102</v>
      </c>
      <c r="BK237" s="143">
        <f t="shared" si="49"/>
        <v>0</v>
      </c>
      <c r="BL237" s="19" t="s">
        <v>518</v>
      </c>
      <c r="BM237" s="19" t="s">
        <v>1203</v>
      </c>
    </row>
    <row r="238" spans="2:65" s="1" customFormat="1" ht="16.5" customHeight="1">
      <c r="B238" s="134"/>
      <c r="C238" s="144" t="s">
        <v>737</v>
      </c>
      <c r="D238" s="144" t="s">
        <v>315</v>
      </c>
      <c r="E238" s="145" t="s">
        <v>2570</v>
      </c>
      <c r="F238" s="221" t="s">
        <v>2571</v>
      </c>
      <c r="G238" s="221"/>
      <c r="H238" s="221"/>
      <c r="I238" s="221"/>
      <c r="J238" s="146" t="s">
        <v>374</v>
      </c>
      <c r="K238" s="147">
        <v>2</v>
      </c>
      <c r="L238" s="222"/>
      <c r="M238" s="222"/>
      <c r="N238" s="222">
        <f t="shared" si="40"/>
        <v>0</v>
      </c>
      <c r="O238" s="220"/>
      <c r="P238" s="220"/>
      <c r="Q238" s="220"/>
      <c r="R238" s="139"/>
      <c r="T238" s="140" t="s">
        <v>5</v>
      </c>
      <c r="U238" s="38" t="s">
        <v>42</v>
      </c>
      <c r="V238" s="141">
        <v>0</v>
      </c>
      <c r="W238" s="141">
        <f t="shared" si="41"/>
        <v>0</v>
      </c>
      <c r="X238" s="141">
        <v>0</v>
      </c>
      <c r="Y238" s="141">
        <f t="shared" si="42"/>
        <v>0</v>
      </c>
      <c r="Z238" s="141">
        <v>0</v>
      </c>
      <c r="AA238" s="142">
        <f t="shared" si="43"/>
        <v>0</v>
      </c>
      <c r="AR238" s="19" t="s">
        <v>1282</v>
      </c>
      <c r="AT238" s="19" t="s">
        <v>315</v>
      </c>
      <c r="AU238" s="19" t="s">
        <v>83</v>
      </c>
      <c r="AY238" s="19" t="s">
        <v>267</v>
      </c>
      <c r="BE238" s="143">
        <f t="shared" si="44"/>
        <v>0</v>
      </c>
      <c r="BF238" s="143">
        <f t="shared" si="45"/>
        <v>0</v>
      </c>
      <c r="BG238" s="143">
        <f t="shared" si="46"/>
        <v>0</v>
      </c>
      <c r="BH238" s="143">
        <f t="shared" si="47"/>
        <v>0</v>
      </c>
      <c r="BI238" s="143">
        <f t="shared" si="48"/>
        <v>0</v>
      </c>
      <c r="BJ238" s="19" t="s">
        <v>102</v>
      </c>
      <c r="BK238" s="143">
        <f t="shared" si="49"/>
        <v>0</v>
      </c>
      <c r="BL238" s="19" t="s">
        <v>518</v>
      </c>
      <c r="BM238" s="19" t="s">
        <v>1211</v>
      </c>
    </row>
    <row r="239" spans="2:65" s="1" customFormat="1" ht="16.5" customHeight="1">
      <c r="B239" s="134"/>
      <c r="C239" s="144" t="s">
        <v>741</v>
      </c>
      <c r="D239" s="144" t="s">
        <v>315</v>
      </c>
      <c r="E239" s="145" t="s">
        <v>2453</v>
      </c>
      <c r="F239" s="221" t="s">
        <v>2454</v>
      </c>
      <c r="G239" s="221"/>
      <c r="H239" s="221"/>
      <c r="I239" s="221"/>
      <c r="J239" s="146" t="s">
        <v>374</v>
      </c>
      <c r="K239" s="147">
        <v>5</v>
      </c>
      <c r="L239" s="222"/>
      <c r="M239" s="222"/>
      <c r="N239" s="222">
        <f t="shared" si="40"/>
        <v>0</v>
      </c>
      <c r="O239" s="220"/>
      <c r="P239" s="220"/>
      <c r="Q239" s="220"/>
      <c r="R239" s="139"/>
      <c r="T239" s="140" t="s">
        <v>5</v>
      </c>
      <c r="U239" s="38" t="s">
        <v>42</v>
      </c>
      <c r="V239" s="141">
        <v>0</v>
      </c>
      <c r="W239" s="141">
        <f t="shared" si="41"/>
        <v>0</v>
      </c>
      <c r="X239" s="141">
        <v>0</v>
      </c>
      <c r="Y239" s="141">
        <f t="shared" si="42"/>
        <v>0</v>
      </c>
      <c r="Z239" s="141">
        <v>0</v>
      </c>
      <c r="AA239" s="142">
        <f t="shared" si="43"/>
        <v>0</v>
      </c>
      <c r="AR239" s="19" t="s">
        <v>1282</v>
      </c>
      <c r="AT239" s="19" t="s">
        <v>315</v>
      </c>
      <c r="AU239" s="19" t="s">
        <v>83</v>
      </c>
      <c r="AY239" s="19" t="s">
        <v>267</v>
      </c>
      <c r="BE239" s="143">
        <f t="shared" si="44"/>
        <v>0</v>
      </c>
      <c r="BF239" s="143">
        <f t="shared" si="45"/>
        <v>0</v>
      </c>
      <c r="BG239" s="143">
        <f t="shared" si="46"/>
        <v>0</v>
      </c>
      <c r="BH239" s="143">
        <f t="shared" si="47"/>
        <v>0</v>
      </c>
      <c r="BI239" s="143">
        <f t="shared" si="48"/>
        <v>0</v>
      </c>
      <c r="BJ239" s="19" t="s">
        <v>102</v>
      </c>
      <c r="BK239" s="143">
        <f t="shared" si="49"/>
        <v>0</v>
      </c>
      <c r="BL239" s="19" t="s">
        <v>518</v>
      </c>
      <c r="BM239" s="19" t="s">
        <v>1219</v>
      </c>
    </row>
    <row r="240" spans="2:65" s="1" customFormat="1" ht="16.5" customHeight="1">
      <c r="B240" s="134"/>
      <c r="C240" s="144" t="s">
        <v>745</v>
      </c>
      <c r="D240" s="144" t="s">
        <v>315</v>
      </c>
      <c r="E240" s="145" t="s">
        <v>2455</v>
      </c>
      <c r="F240" s="221" t="s">
        <v>2456</v>
      </c>
      <c r="G240" s="221"/>
      <c r="H240" s="221"/>
      <c r="I240" s="221"/>
      <c r="J240" s="146" t="s">
        <v>374</v>
      </c>
      <c r="K240" s="147">
        <v>9</v>
      </c>
      <c r="L240" s="222"/>
      <c r="M240" s="222"/>
      <c r="N240" s="222">
        <f t="shared" si="40"/>
        <v>0</v>
      </c>
      <c r="O240" s="220"/>
      <c r="P240" s="220"/>
      <c r="Q240" s="220"/>
      <c r="R240" s="139"/>
      <c r="T240" s="140" t="s">
        <v>5</v>
      </c>
      <c r="U240" s="38" t="s">
        <v>42</v>
      </c>
      <c r="V240" s="141">
        <v>0</v>
      </c>
      <c r="W240" s="141">
        <f t="shared" si="41"/>
        <v>0</v>
      </c>
      <c r="X240" s="141">
        <v>0</v>
      </c>
      <c r="Y240" s="141">
        <f t="shared" si="42"/>
        <v>0</v>
      </c>
      <c r="Z240" s="141">
        <v>0</v>
      </c>
      <c r="AA240" s="142">
        <f t="shared" si="43"/>
        <v>0</v>
      </c>
      <c r="AR240" s="19" t="s">
        <v>1282</v>
      </c>
      <c r="AT240" s="19" t="s">
        <v>315</v>
      </c>
      <c r="AU240" s="19" t="s">
        <v>83</v>
      </c>
      <c r="AY240" s="19" t="s">
        <v>267</v>
      </c>
      <c r="BE240" s="143">
        <f t="shared" si="44"/>
        <v>0</v>
      </c>
      <c r="BF240" s="143">
        <f t="shared" si="45"/>
        <v>0</v>
      </c>
      <c r="BG240" s="143">
        <f t="shared" si="46"/>
        <v>0</v>
      </c>
      <c r="BH240" s="143">
        <f t="shared" si="47"/>
        <v>0</v>
      </c>
      <c r="BI240" s="143">
        <f t="shared" si="48"/>
        <v>0</v>
      </c>
      <c r="BJ240" s="19" t="s">
        <v>102</v>
      </c>
      <c r="BK240" s="143">
        <f t="shared" si="49"/>
        <v>0</v>
      </c>
      <c r="BL240" s="19" t="s">
        <v>518</v>
      </c>
      <c r="BM240" s="19" t="s">
        <v>1227</v>
      </c>
    </row>
    <row r="241" spans="2:65" s="1" customFormat="1" ht="89.25" customHeight="1">
      <c r="B241" s="134"/>
      <c r="C241" s="144" t="s">
        <v>749</v>
      </c>
      <c r="D241" s="144" t="s">
        <v>315</v>
      </c>
      <c r="E241" s="145" t="s">
        <v>2572</v>
      </c>
      <c r="F241" s="221" t="s">
        <v>2573</v>
      </c>
      <c r="G241" s="221"/>
      <c r="H241" s="221"/>
      <c r="I241" s="221"/>
      <c r="J241" s="146" t="s">
        <v>374</v>
      </c>
      <c r="K241" s="147">
        <v>2</v>
      </c>
      <c r="L241" s="222"/>
      <c r="M241" s="222"/>
      <c r="N241" s="222">
        <f t="shared" si="40"/>
        <v>0</v>
      </c>
      <c r="O241" s="220"/>
      <c r="P241" s="220"/>
      <c r="Q241" s="220"/>
      <c r="R241" s="139"/>
      <c r="T241" s="140" t="s">
        <v>5</v>
      </c>
      <c r="U241" s="38" t="s">
        <v>42</v>
      </c>
      <c r="V241" s="141">
        <v>0</v>
      </c>
      <c r="W241" s="141">
        <f t="shared" si="41"/>
        <v>0</v>
      </c>
      <c r="X241" s="141">
        <v>0</v>
      </c>
      <c r="Y241" s="141">
        <f t="shared" si="42"/>
        <v>0</v>
      </c>
      <c r="Z241" s="141">
        <v>0</v>
      </c>
      <c r="AA241" s="142">
        <f t="shared" si="43"/>
        <v>0</v>
      </c>
      <c r="AR241" s="19" t="s">
        <v>1282</v>
      </c>
      <c r="AT241" s="19" t="s">
        <v>315</v>
      </c>
      <c r="AU241" s="19" t="s">
        <v>83</v>
      </c>
      <c r="AY241" s="19" t="s">
        <v>267</v>
      </c>
      <c r="BE241" s="143">
        <f t="shared" si="44"/>
        <v>0</v>
      </c>
      <c r="BF241" s="143">
        <f t="shared" si="45"/>
        <v>0</v>
      </c>
      <c r="BG241" s="143">
        <f t="shared" si="46"/>
        <v>0</v>
      </c>
      <c r="BH241" s="143">
        <f t="shared" si="47"/>
        <v>0</v>
      </c>
      <c r="BI241" s="143">
        <f t="shared" si="48"/>
        <v>0</v>
      </c>
      <c r="BJ241" s="19" t="s">
        <v>102</v>
      </c>
      <c r="BK241" s="143">
        <f t="shared" si="49"/>
        <v>0</v>
      </c>
      <c r="BL241" s="19" t="s">
        <v>518</v>
      </c>
      <c r="BM241" s="19" t="s">
        <v>1235</v>
      </c>
    </row>
    <row r="242" spans="2:65" s="1" customFormat="1" ht="25.5" customHeight="1">
      <c r="B242" s="134"/>
      <c r="C242" s="144" t="s">
        <v>753</v>
      </c>
      <c r="D242" s="144" t="s">
        <v>315</v>
      </c>
      <c r="E242" s="145" t="s">
        <v>2574</v>
      </c>
      <c r="F242" s="221" t="s">
        <v>2575</v>
      </c>
      <c r="G242" s="221"/>
      <c r="H242" s="221"/>
      <c r="I242" s="221"/>
      <c r="J242" s="146" t="s">
        <v>374</v>
      </c>
      <c r="K242" s="147">
        <v>2</v>
      </c>
      <c r="L242" s="222"/>
      <c r="M242" s="222"/>
      <c r="N242" s="222">
        <f t="shared" si="40"/>
        <v>0</v>
      </c>
      <c r="O242" s="220"/>
      <c r="P242" s="220"/>
      <c r="Q242" s="220"/>
      <c r="R242" s="139"/>
      <c r="T242" s="140" t="s">
        <v>5</v>
      </c>
      <c r="U242" s="38" t="s">
        <v>42</v>
      </c>
      <c r="V242" s="141">
        <v>0</v>
      </c>
      <c r="W242" s="141">
        <f t="shared" si="41"/>
        <v>0</v>
      </c>
      <c r="X242" s="141">
        <v>0</v>
      </c>
      <c r="Y242" s="141">
        <f t="shared" si="42"/>
        <v>0</v>
      </c>
      <c r="Z242" s="141">
        <v>0</v>
      </c>
      <c r="AA242" s="142">
        <f t="shared" si="43"/>
        <v>0</v>
      </c>
      <c r="AR242" s="19" t="s">
        <v>1282</v>
      </c>
      <c r="AT242" s="19" t="s">
        <v>315</v>
      </c>
      <c r="AU242" s="19" t="s">
        <v>83</v>
      </c>
      <c r="AY242" s="19" t="s">
        <v>267</v>
      </c>
      <c r="BE242" s="143">
        <f t="shared" si="44"/>
        <v>0</v>
      </c>
      <c r="BF242" s="143">
        <f t="shared" si="45"/>
        <v>0</v>
      </c>
      <c r="BG242" s="143">
        <f t="shared" si="46"/>
        <v>0</v>
      </c>
      <c r="BH242" s="143">
        <f t="shared" si="47"/>
        <v>0</v>
      </c>
      <c r="BI242" s="143">
        <f t="shared" si="48"/>
        <v>0</v>
      </c>
      <c r="BJ242" s="19" t="s">
        <v>102</v>
      </c>
      <c r="BK242" s="143">
        <f t="shared" si="49"/>
        <v>0</v>
      </c>
      <c r="BL242" s="19" t="s">
        <v>518</v>
      </c>
      <c r="BM242" s="19" t="s">
        <v>1243</v>
      </c>
    </row>
    <row r="243" spans="2:65" s="1" customFormat="1" ht="16.5" customHeight="1">
      <c r="B243" s="134"/>
      <c r="C243" s="144" t="s">
        <v>757</v>
      </c>
      <c r="D243" s="144" t="s">
        <v>315</v>
      </c>
      <c r="E243" s="145" t="s">
        <v>2576</v>
      </c>
      <c r="F243" s="221" t="s">
        <v>2577</v>
      </c>
      <c r="G243" s="221"/>
      <c r="H243" s="221"/>
      <c r="I243" s="221"/>
      <c r="J243" s="146" t="s">
        <v>374</v>
      </c>
      <c r="K243" s="147">
        <v>2</v>
      </c>
      <c r="L243" s="222"/>
      <c r="M243" s="222"/>
      <c r="N243" s="222">
        <f t="shared" si="40"/>
        <v>0</v>
      </c>
      <c r="O243" s="220"/>
      <c r="P243" s="220"/>
      <c r="Q243" s="220"/>
      <c r="R243" s="139"/>
      <c r="T243" s="140" t="s">
        <v>5</v>
      </c>
      <c r="U243" s="38" t="s">
        <v>42</v>
      </c>
      <c r="V243" s="141">
        <v>0</v>
      </c>
      <c r="W243" s="141">
        <f t="shared" si="41"/>
        <v>0</v>
      </c>
      <c r="X243" s="141">
        <v>0</v>
      </c>
      <c r="Y243" s="141">
        <f t="shared" si="42"/>
        <v>0</v>
      </c>
      <c r="Z243" s="141">
        <v>0</v>
      </c>
      <c r="AA243" s="142">
        <f t="shared" si="43"/>
        <v>0</v>
      </c>
      <c r="AR243" s="19" t="s">
        <v>1282</v>
      </c>
      <c r="AT243" s="19" t="s">
        <v>315</v>
      </c>
      <c r="AU243" s="19" t="s">
        <v>83</v>
      </c>
      <c r="AY243" s="19" t="s">
        <v>267</v>
      </c>
      <c r="BE243" s="143">
        <f t="shared" si="44"/>
        <v>0</v>
      </c>
      <c r="BF243" s="143">
        <f t="shared" si="45"/>
        <v>0</v>
      </c>
      <c r="BG243" s="143">
        <f t="shared" si="46"/>
        <v>0</v>
      </c>
      <c r="BH243" s="143">
        <f t="shared" si="47"/>
        <v>0</v>
      </c>
      <c r="BI243" s="143">
        <f t="shared" si="48"/>
        <v>0</v>
      </c>
      <c r="BJ243" s="19" t="s">
        <v>102</v>
      </c>
      <c r="BK243" s="143">
        <f t="shared" si="49"/>
        <v>0</v>
      </c>
      <c r="BL243" s="19" t="s">
        <v>518</v>
      </c>
      <c r="BM243" s="19" t="s">
        <v>1251</v>
      </c>
    </row>
    <row r="244" spans="2:65" s="1" customFormat="1" ht="89.25" customHeight="1">
      <c r="B244" s="134"/>
      <c r="C244" s="144" t="s">
        <v>761</v>
      </c>
      <c r="D244" s="144" t="s">
        <v>315</v>
      </c>
      <c r="E244" s="145" t="s">
        <v>2457</v>
      </c>
      <c r="F244" s="221" t="s">
        <v>2458</v>
      </c>
      <c r="G244" s="221"/>
      <c r="H244" s="221"/>
      <c r="I244" s="221"/>
      <c r="J244" s="146" t="s">
        <v>374</v>
      </c>
      <c r="K244" s="147">
        <v>2</v>
      </c>
      <c r="L244" s="222"/>
      <c r="M244" s="222"/>
      <c r="N244" s="222">
        <f t="shared" si="40"/>
        <v>0</v>
      </c>
      <c r="O244" s="220"/>
      <c r="P244" s="220"/>
      <c r="Q244" s="220"/>
      <c r="R244" s="139"/>
      <c r="T244" s="140" t="s">
        <v>5</v>
      </c>
      <c r="U244" s="38" t="s">
        <v>42</v>
      </c>
      <c r="V244" s="141">
        <v>0</v>
      </c>
      <c r="W244" s="141">
        <f t="shared" si="41"/>
        <v>0</v>
      </c>
      <c r="X244" s="141">
        <v>0</v>
      </c>
      <c r="Y244" s="141">
        <f t="shared" si="42"/>
        <v>0</v>
      </c>
      <c r="Z244" s="141">
        <v>0</v>
      </c>
      <c r="AA244" s="142">
        <f t="shared" si="43"/>
        <v>0</v>
      </c>
      <c r="AR244" s="19" t="s">
        <v>1282</v>
      </c>
      <c r="AT244" s="19" t="s">
        <v>315</v>
      </c>
      <c r="AU244" s="19" t="s">
        <v>83</v>
      </c>
      <c r="AY244" s="19" t="s">
        <v>267</v>
      </c>
      <c r="BE244" s="143">
        <f t="shared" si="44"/>
        <v>0</v>
      </c>
      <c r="BF244" s="143">
        <f t="shared" si="45"/>
        <v>0</v>
      </c>
      <c r="BG244" s="143">
        <f t="shared" si="46"/>
        <v>0</v>
      </c>
      <c r="BH244" s="143">
        <f t="shared" si="47"/>
        <v>0</v>
      </c>
      <c r="BI244" s="143">
        <f t="shared" si="48"/>
        <v>0</v>
      </c>
      <c r="BJ244" s="19" t="s">
        <v>102</v>
      </c>
      <c r="BK244" s="143">
        <f t="shared" si="49"/>
        <v>0</v>
      </c>
      <c r="BL244" s="19" t="s">
        <v>518</v>
      </c>
      <c r="BM244" s="19" t="s">
        <v>1259</v>
      </c>
    </row>
    <row r="245" spans="2:65" s="1" customFormat="1" ht="25.5" customHeight="1">
      <c r="B245" s="134"/>
      <c r="C245" s="144" t="s">
        <v>766</v>
      </c>
      <c r="D245" s="144" t="s">
        <v>315</v>
      </c>
      <c r="E245" s="145" t="s">
        <v>2459</v>
      </c>
      <c r="F245" s="221" t="s">
        <v>2460</v>
      </c>
      <c r="G245" s="221"/>
      <c r="H245" s="221"/>
      <c r="I245" s="221"/>
      <c r="J245" s="146" t="s">
        <v>374</v>
      </c>
      <c r="K245" s="147">
        <v>2</v>
      </c>
      <c r="L245" s="222"/>
      <c r="M245" s="222"/>
      <c r="N245" s="222">
        <f t="shared" si="40"/>
        <v>0</v>
      </c>
      <c r="O245" s="220"/>
      <c r="P245" s="220"/>
      <c r="Q245" s="220"/>
      <c r="R245" s="139"/>
      <c r="T245" s="140" t="s">
        <v>5</v>
      </c>
      <c r="U245" s="38" t="s">
        <v>42</v>
      </c>
      <c r="V245" s="141">
        <v>0</v>
      </c>
      <c r="W245" s="141">
        <f t="shared" si="41"/>
        <v>0</v>
      </c>
      <c r="X245" s="141">
        <v>0</v>
      </c>
      <c r="Y245" s="141">
        <f t="shared" si="42"/>
        <v>0</v>
      </c>
      <c r="Z245" s="141">
        <v>0</v>
      </c>
      <c r="AA245" s="142">
        <f t="shared" si="43"/>
        <v>0</v>
      </c>
      <c r="AR245" s="19" t="s">
        <v>1282</v>
      </c>
      <c r="AT245" s="19" t="s">
        <v>315</v>
      </c>
      <c r="AU245" s="19" t="s">
        <v>83</v>
      </c>
      <c r="AY245" s="19" t="s">
        <v>267</v>
      </c>
      <c r="BE245" s="143">
        <f t="shared" si="44"/>
        <v>0</v>
      </c>
      <c r="BF245" s="143">
        <f t="shared" si="45"/>
        <v>0</v>
      </c>
      <c r="BG245" s="143">
        <f t="shared" si="46"/>
        <v>0</v>
      </c>
      <c r="BH245" s="143">
        <f t="shared" si="47"/>
        <v>0</v>
      </c>
      <c r="BI245" s="143">
        <f t="shared" si="48"/>
        <v>0</v>
      </c>
      <c r="BJ245" s="19" t="s">
        <v>102</v>
      </c>
      <c r="BK245" s="143">
        <f t="shared" si="49"/>
        <v>0</v>
      </c>
      <c r="BL245" s="19" t="s">
        <v>518</v>
      </c>
      <c r="BM245" s="19" t="s">
        <v>1267</v>
      </c>
    </row>
    <row r="246" spans="2:65" s="1" customFormat="1" ht="16.5" customHeight="1">
      <c r="B246" s="134"/>
      <c r="C246" s="144" t="s">
        <v>770</v>
      </c>
      <c r="D246" s="144" t="s">
        <v>315</v>
      </c>
      <c r="E246" s="145" t="s">
        <v>2461</v>
      </c>
      <c r="F246" s="221" t="s">
        <v>2462</v>
      </c>
      <c r="G246" s="221"/>
      <c r="H246" s="221"/>
      <c r="I246" s="221"/>
      <c r="J246" s="146" t="s">
        <v>374</v>
      </c>
      <c r="K246" s="147">
        <v>2</v>
      </c>
      <c r="L246" s="222"/>
      <c r="M246" s="222"/>
      <c r="N246" s="222">
        <f t="shared" si="40"/>
        <v>0</v>
      </c>
      <c r="O246" s="220"/>
      <c r="P246" s="220"/>
      <c r="Q246" s="220"/>
      <c r="R246" s="139"/>
      <c r="T246" s="140" t="s">
        <v>5</v>
      </c>
      <c r="U246" s="38" t="s">
        <v>42</v>
      </c>
      <c r="V246" s="141">
        <v>0</v>
      </c>
      <c r="W246" s="141">
        <f t="shared" si="41"/>
        <v>0</v>
      </c>
      <c r="X246" s="141">
        <v>0</v>
      </c>
      <c r="Y246" s="141">
        <f t="shared" si="42"/>
        <v>0</v>
      </c>
      <c r="Z246" s="141">
        <v>0</v>
      </c>
      <c r="AA246" s="142">
        <f t="shared" si="43"/>
        <v>0</v>
      </c>
      <c r="AR246" s="19" t="s">
        <v>1282</v>
      </c>
      <c r="AT246" s="19" t="s">
        <v>315</v>
      </c>
      <c r="AU246" s="19" t="s">
        <v>83</v>
      </c>
      <c r="AY246" s="19" t="s">
        <v>267</v>
      </c>
      <c r="BE246" s="143">
        <f t="shared" si="44"/>
        <v>0</v>
      </c>
      <c r="BF246" s="143">
        <f t="shared" si="45"/>
        <v>0</v>
      </c>
      <c r="BG246" s="143">
        <f t="shared" si="46"/>
        <v>0</v>
      </c>
      <c r="BH246" s="143">
        <f t="shared" si="47"/>
        <v>0</v>
      </c>
      <c r="BI246" s="143">
        <f t="shared" si="48"/>
        <v>0</v>
      </c>
      <c r="BJ246" s="19" t="s">
        <v>102</v>
      </c>
      <c r="BK246" s="143">
        <f t="shared" si="49"/>
        <v>0</v>
      </c>
      <c r="BL246" s="19" t="s">
        <v>518</v>
      </c>
      <c r="BM246" s="19" t="s">
        <v>1274</v>
      </c>
    </row>
    <row r="247" spans="2:65" s="1" customFormat="1" ht="89.25" customHeight="1">
      <c r="B247" s="134"/>
      <c r="C247" s="144" t="s">
        <v>774</v>
      </c>
      <c r="D247" s="144" t="s">
        <v>315</v>
      </c>
      <c r="E247" s="145" t="s">
        <v>2463</v>
      </c>
      <c r="F247" s="221" t="s">
        <v>2464</v>
      </c>
      <c r="G247" s="221"/>
      <c r="H247" s="221"/>
      <c r="I247" s="221"/>
      <c r="J247" s="146" t="s">
        <v>374</v>
      </c>
      <c r="K247" s="147">
        <v>3</v>
      </c>
      <c r="L247" s="222"/>
      <c r="M247" s="222"/>
      <c r="N247" s="222">
        <f t="shared" si="40"/>
        <v>0</v>
      </c>
      <c r="O247" s="220"/>
      <c r="P247" s="220"/>
      <c r="Q247" s="220"/>
      <c r="R247" s="139"/>
      <c r="T247" s="140" t="s">
        <v>5</v>
      </c>
      <c r="U247" s="38" t="s">
        <v>42</v>
      </c>
      <c r="V247" s="141">
        <v>0</v>
      </c>
      <c r="W247" s="141">
        <f t="shared" si="41"/>
        <v>0</v>
      </c>
      <c r="X247" s="141">
        <v>0</v>
      </c>
      <c r="Y247" s="141">
        <f t="shared" si="42"/>
        <v>0</v>
      </c>
      <c r="Z247" s="141">
        <v>0</v>
      </c>
      <c r="AA247" s="142">
        <f t="shared" si="43"/>
        <v>0</v>
      </c>
      <c r="AR247" s="19" t="s">
        <v>1282</v>
      </c>
      <c r="AT247" s="19" t="s">
        <v>315</v>
      </c>
      <c r="AU247" s="19" t="s">
        <v>83</v>
      </c>
      <c r="AY247" s="19" t="s">
        <v>267</v>
      </c>
      <c r="BE247" s="143">
        <f t="shared" si="44"/>
        <v>0</v>
      </c>
      <c r="BF247" s="143">
        <f t="shared" si="45"/>
        <v>0</v>
      </c>
      <c r="BG247" s="143">
        <f t="shared" si="46"/>
        <v>0</v>
      </c>
      <c r="BH247" s="143">
        <f t="shared" si="47"/>
        <v>0</v>
      </c>
      <c r="BI247" s="143">
        <f t="shared" si="48"/>
        <v>0</v>
      </c>
      <c r="BJ247" s="19" t="s">
        <v>102</v>
      </c>
      <c r="BK247" s="143">
        <f t="shared" si="49"/>
        <v>0</v>
      </c>
      <c r="BL247" s="19" t="s">
        <v>518</v>
      </c>
      <c r="BM247" s="19" t="s">
        <v>1282</v>
      </c>
    </row>
    <row r="248" spans="2:65" s="1" customFormat="1" ht="25.5" customHeight="1">
      <c r="B248" s="134"/>
      <c r="C248" s="144" t="s">
        <v>778</v>
      </c>
      <c r="D248" s="144" t="s">
        <v>315</v>
      </c>
      <c r="E248" s="145" t="s">
        <v>2465</v>
      </c>
      <c r="F248" s="221" t="s">
        <v>2466</v>
      </c>
      <c r="G248" s="221"/>
      <c r="H248" s="221"/>
      <c r="I248" s="221"/>
      <c r="J248" s="146" t="s">
        <v>374</v>
      </c>
      <c r="K248" s="147">
        <v>3</v>
      </c>
      <c r="L248" s="222"/>
      <c r="M248" s="222"/>
      <c r="N248" s="222">
        <f t="shared" si="40"/>
        <v>0</v>
      </c>
      <c r="O248" s="220"/>
      <c r="P248" s="220"/>
      <c r="Q248" s="220"/>
      <c r="R248" s="139"/>
      <c r="T248" s="140" t="s">
        <v>5</v>
      </c>
      <c r="U248" s="38" t="s">
        <v>42</v>
      </c>
      <c r="V248" s="141">
        <v>0</v>
      </c>
      <c r="W248" s="141">
        <f t="shared" si="41"/>
        <v>0</v>
      </c>
      <c r="X248" s="141">
        <v>0</v>
      </c>
      <c r="Y248" s="141">
        <f t="shared" si="42"/>
        <v>0</v>
      </c>
      <c r="Z248" s="141">
        <v>0</v>
      </c>
      <c r="AA248" s="142">
        <f t="shared" si="43"/>
        <v>0</v>
      </c>
      <c r="AR248" s="19" t="s">
        <v>1282</v>
      </c>
      <c r="AT248" s="19" t="s">
        <v>315</v>
      </c>
      <c r="AU248" s="19" t="s">
        <v>83</v>
      </c>
      <c r="AY248" s="19" t="s">
        <v>267</v>
      </c>
      <c r="BE248" s="143">
        <f t="shared" si="44"/>
        <v>0</v>
      </c>
      <c r="BF248" s="143">
        <f t="shared" si="45"/>
        <v>0</v>
      </c>
      <c r="BG248" s="143">
        <f t="shared" si="46"/>
        <v>0</v>
      </c>
      <c r="BH248" s="143">
        <f t="shared" si="47"/>
        <v>0</v>
      </c>
      <c r="BI248" s="143">
        <f t="shared" si="48"/>
        <v>0</v>
      </c>
      <c r="BJ248" s="19" t="s">
        <v>102</v>
      </c>
      <c r="BK248" s="143">
        <f t="shared" si="49"/>
        <v>0</v>
      </c>
      <c r="BL248" s="19" t="s">
        <v>518</v>
      </c>
      <c r="BM248" s="19" t="s">
        <v>1290</v>
      </c>
    </row>
    <row r="249" spans="2:65" s="1" customFormat="1" ht="16.5" customHeight="1">
      <c r="B249" s="134"/>
      <c r="C249" s="144" t="s">
        <v>782</v>
      </c>
      <c r="D249" s="144" t="s">
        <v>315</v>
      </c>
      <c r="E249" s="145" t="s">
        <v>2467</v>
      </c>
      <c r="F249" s="221" t="s">
        <v>2468</v>
      </c>
      <c r="G249" s="221"/>
      <c r="H249" s="221"/>
      <c r="I249" s="221"/>
      <c r="J249" s="146" t="s">
        <v>374</v>
      </c>
      <c r="K249" s="147">
        <v>3</v>
      </c>
      <c r="L249" s="222"/>
      <c r="M249" s="222"/>
      <c r="N249" s="222">
        <f t="shared" si="40"/>
        <v>0</v>
      </c>
      <c r="O249" s="220"/>
      <c r="P249" s="220"/>
      <c r="Q249" s="220"/>
      <c r="R249" s="139"/>
      <c r="T249" s="140" t="s">
        <v>5</v>
      </c>
      <c r="U249" s="38" t="s">
        <v>42</v>
      </c>
      <c r="V249" s="141">
        <v>0</v>
      </c>
      <c r="W249" s="141">
        <f t="shared" si="41"/>
        <v>0</v>
      </c>
      <c r="X249" s="141">
        <v>0</v>
      </c>
      <c r="Y249" s="141">
        <f t="shared" si="42"/>
        <v>0</v>
      </c>
      <c r="Z249" s="141">
        <v>0</v>
      </c>
      <c r="AA249" s="142">
        <f t="shared" si="43"/>
        <v>0</v>
      </c>
      <c r="AR249" s="19" t="s">
        <v>1282</v>
      </c>
      <c r="AT249" s="19" t="s">
        <v>315</v>
      </c>
      <c r="AU249" s="19" t="s">
        <v>83</v>
      </c>
      <c r="AY249" s="19" t="s">
        <v>267</v>
      </c>
      <c r="BE249" s="143">
        <f t="shared" si="44"/>
        <v>0</v>
      </c>
      <c r="BF249" s="143">
        <f t="shared" si="45"/>
        <v>0</v>
      </c>
      <c r="BG249" s="143">
        <f t="shared" si="46"/>
        <v>0</v>
      </c>
      <c r="BH249" s="143">
        <f t="shared" si="47"/>
        <v>0</v>
      </c>
      <c r="BI249" s="143">
        <f t="shared" si="48"/>
        <v>0</v>
      </c>
      <c r="BJ249" s="19" t="s">
        <v>102</v>
      </c>
      <c r="BK249" s="143">
        <f t="shared" si="49"/>
        <v>0</v>
      </c>
      <c r="BL249" s="19" t="s">
        <v>518</v>
      </c>
      <c r="BM249" s="19" t="s">
        <v>1297</v>
      </c>
    </row>
    <row r="250" spans="2:65" s="1" customFormat="1" ht="89.25" customHeight="1">
      <c r="B250" s="134"/>
      <c r="C250" s="144" t="s">
        <v>787</v>
      </c>
      <c r="D250" s="144" t="s">
        <v>315</v>
      </c>
      <c r="E250" s="145" t="s">
        <v>2469</v>
      </c>
      <c r="F250" s="221" t="s">
        <v>2470</v>
      </c>
      <c r="G250" s="221"/>
      <c r="H250" s="221"/>
      <c r="I250" s="221"/>
      <c r="J250" s="146" t="s">
        <v>374</v>
      </c>
      <c r="K250" s="147">
        <v>9</v>
      </c>
      <c r="L250" s="222"/>
      <c r="M250" s="222"/>
      <c r="N250" s="222">
        <f t="shared" si="40"/>
        <v>0</v>
      </c>
      <c r="O250" s="220"/>
      <c r="P250" s="220"/>
      <c r="Q250" s="220"/>
      <c r="R250" s="139"/>
      <c r="T250" s="140" t="s">
        <v>5</v>
      </c>
      <c r="U250" s="38" t="s">
        <v>42</v>
      </c>
      <c r="V250" s="141">
        <v>0</v>
      </c>
      <c r="W250" s="141">
        <f t="shared" si="41"/>
        <v>0</v>
      </c>
      <c r="X250" s="141">
        <v>0</v>
      </c>
      <c r="Y250" s="141">
        <f t="shared" si="42"/>
        <v>0</v>
      </c>
      <c r="Z250" s="141">
        <v>0</v>
      </c>
      <c r="AA250" s="142">
        <f t="shared" si="43"/>
        <v>0</v>
      </c>
      <c r="AR250" s="19" t="s">
        <v>1282</v>
      </c>
      <c r="AT250" s="19" t="s">
        <v>315</v>
      </c>
      <c r="AU250" s="19" t="s">
        <v>83</v>
      </c>
      <c r="AY250" s="19" t="s">
        <v>267</v>
      </c>
      <c r="BE250" s="143">
        <f t="shared" si="44"/>
        <v>0</v>
      </c>
      <c r="BF250" s="143">
        <f t="shared" si="45"/>
        <v>0</v>
      </c>
      <c r="BG250" s="143">
        <f t="shared" si="46"/>
        <v>0</v>
      </c>
      <c r="BH250" s="143">
        <f t="shared" si="47"/>
        <v>0</v>
      </c>
      <c r="BI250" s="143">
        <f t="shared" si="48"/>
        <v>0</v>
      </c>
      <c r="BJ250" s="19" t="s">
        <v>102</v>
      </c>
      <c r="BK250" s="143">
        <f t="shared" si="49"/>
        <v>0</v>
      </c>
      <c r="BL250" s="19" t="s">
        <v>518</v>
      </c>
      <c r="BM250" s="19" t="s">
        <v>1305</v>
      </c>
    </row>
    <row r="251" spans="2:65" s="1" customFormat="1" ht="25.5" customHeight="1">
      <c r="B251" s="134"/>
      <c r="C251" s="144" t="s">
        <v>791</v>
      </c>
      <c r="D251" s="144" t="s">
        <v>315</v>
      </c>
      <c r="E251" s="145" t="s">
        <v>2471</v>
      </c>
      <c r="F251" s="221" t="s">
        <v>2472</v>
      </c>
      <c r="G251" s="221"/>
      <c r="H251" s="221"/>
      <c r="I251" s="221"/>
      <c r="J251" s="146" t="s">
        <v>374</v>
      </c>
      <c r="K251" s="147">
        <v>9</v>
      </c>
      <c r="L251" s="222"/>
      <c r="M251" s="222"/>
      <c r="N251" s="222">
        <f t="shared" si="40"/>
        <v>0</v>
      </c>
      <c r="O251" s="220"/>
      <c r="P251" s="220"/>
      <c r="Q251" s="220"/>
      <c r="R251" s="139"/>
      <c r="T251" s="140" t="s">
        <v>5</v>
      </c>
      <c r="U251" s="38" t="s">
        <v>42</v>
      </c>
      <c r="V251" s="141">
        <v>0</v>
      </c>
      <c r="W251" s="141">
        <f t="shared" si="41"/>
        <v>0</v>
      </c>
      <c r="X251" s="141">
        <v>0</v>
      </c>
      <c r="Y251" s="141">
        <f t="shared" si="42"/>
        <v>0</v>
      </c>
      <c r="Z251" s="141">
        <v>0</v>
      </c>
      <c r="AA251" s="142">
        <f t="shared" si="43"/>
        <v>0</v>
      </c>
      <c r="AR251" s="19" t="s">
        <v>1282</v>
      </c>
      <c r="AT251" s="19" t="s">
        <v>315</v>
      </c>
      <c r="AU251" s="19" t="s">
        <v>83</v>
      </c>
      <c r="AY251" s="19" t="s">
        <v>267</v>
      </c>
      <c r="BE251" s="143">
        <f t="shared" si="44"/>
        <v>0</v>
      </c>
      <c r="BF251" s="143">
        <f t="shared" si="45"/>
        <v>0</v>
      </c>
      <c r="BG251" s="143">
        <f t="shared" si="46"/>
        <v>0</v>
      </c>
      <c r="BH251" s="143">
        <f t="shared" si="47"/>
        <v>0</v>
      </c>
      <c r="BI251" s="143">
        <f t="shared" si="48"/>
        <v>0</v>
      </c>
      <c r="BJ251" s="19" t="s">
        <v>102</v>
      </c>
      <c r="BK251" s="143">
        <f t="shared" si="49"/>
        <v>0</v>
      </c>
      <c r="BL251" s="19" t="s">
        <v>518</v>
      </c>
      <c r="BM251" s="19" t="s">
        <v>1313</v>
      </c>
    </row>
    <row r="252" spans="2:65" s="1" customFormat="1" ht="16.5" customHeight="1">
      <c r="B252" s="134"/>
      <c r="C252" s="144" t="s">
        <v>795</v>
      </c>
      <c r="D252" s="144" t="s">
        <v>315</v>
      </c>
      <c r="E252" s="145" t="s">
        <v>2473</v>
      </c>
      <c r="F252" s="221" t="s">
        <v>2474</v>
      </c>
      <c r="G252" s="221"/>
      <c r="H252" s="221"/>
      <c r="I252" s="221"/>
      <c r="J252" s="146" t="s">
        <v>374</v>
      </c>
      <c r="K252" s="147">
        <v>9</v>
      </c>
      <c r="L252" s="222"/>
      <c r="M252" s="222"/>
      <c r="N252" s="222">
        <f t="shared" si="40"/>
        <v>0</v>
      </c>
      <c r="O252" s="220"/>
      <c r="P252" s="220"/>
      <c r="Q252" s="220"/>
      <c r="R252" s="139"/>
      <c r="T252" s="140" t="s">
        <v>5</v>
      </c>
      <c r="U252" s="38" t="s">
        <v>42</v>
      </c>
      <c r="V252" s="141">
        <v>0</v>
      </c>
      <c r="W252" s="141">
        <f t="shared" si="41"/>
        <v>0</v>
      </c>
      <c r="X252" s="141">
        <v>0</v>
      </c>
      <c r="Y252" s="141">
        <f t="shared" si="42"/>
        <v>0</v>
      </c>
      <c r="Z252" s="141">
        <v>0</v>
      </c>
      <c r="AA252" s="142">
        <f t="shared" si="43"/>
        <v>0</v>
      </c>
      <c r="AR252" s="19" t="s">
        <v>1282</v>
      </c>
      <c r="AT252" s="19" t="s">
        <v>315</v>
      </c>
      <c r="AU252" s="19" t="s">
        <v>83</v>
      </c>
      <c r="AY252" s="19" t="s">
        <v>267</v>
      </c>
      <c r="BE252" s="143">
        <f t="shared" si="44"/>
        <v>0</v>
      </c>
      <c r="BF252" s="143">
        <f t="shared" si="45"/>
        <v>0</v>
      </c>
      <c r="BG252" s="143">
        <f t="shared" si="46"/>
        <v>0</v>
      </c>
      <c r="BH252" s="143">
        <f t="shared" si="47"/>
        <v>0</v>
      </c>
      <c r="BI252" s="143">
        <f t="shared" si="48"/>
        <v>0</v>
      </c>
      <c r="BJ252" s="19" t="s">
        <v>102</v>
      </c>
      <c r="BK252" s="143">
        <f t="shared" si="49"/>
        <v>0</v>
      </c>
      <c r="BL252" s="19" t="s">
        <v>518</v>
      </c>
      <c r="BM252" s="19" t="s">
        <v>1321</v>
      </c>
    </row>
    <row r="253" spans="2:65" s="1" customFormat="1" ht="25.5" customHeight="1">
      <c r="B253" s="134"/>
      <c r="C253" s="144" t="s">
        <v>799</v>
      </c>
      <c r="D253" s="144" t="s">
        <v>315</v>
      </c>
      <c r="E253" s="145" t="s">
        <v>2475</v>
      </c>
      <c r="F253" s="221" t="s">
        <v>2476</v>
      </c>
      <c r="G253" s="221"/>
      <c r="H253" s="221"/>
      <c r="I253" s="221"/>
      <c r="J253" s="146" t="s">
        <v>374</v>
      </c>
      <c r="K253" s="147">
        <v>4</v>
      </c>
      <c r="L253" s="222"/>
      <c r="M253" s="222"/>
      <c r="N253" s="222">
        <f t="shared" si="40"/>
        <v>0</v>
      </c>
      <c r="O253" s="220"/>
      <c r="P253" s="220"/>
      <c r="Q253" s="220"/>
      <c r="R253" s="139"/>
      <c r="T253" s="140" t="s">
        <v>5</v>
      </c>
      <c r="U253" s="38" t="s">
        <v>42</v>
      </c>
      <c r="V253" s="141">
        <v>0</v>
      </c>
      <c r="W253" s="141">
        <f t="shared" si="41"/>
        <v>0</v>
      </c>
      <c r="X253" s="141">
        <v>0</v>
      </c>
      <c r="Y253" s="141">
        <f t="shared" si="42"/>
        <v>0</v>
      </c>
      <c r="Z253" s="141">
        <v>0</v>
      </c>
      <c r="AA253" s="142">
        <f t="shared" si="43"/>
        <v>0</v>
      </c>
      <c r="AR253" s="19" t="s">
        <v>1282</v>
      </c>
      <c r="AT253" s="19" t="s">
        <v>315</v>
      </c>
      <c r="AU253" s="19" t="s">
        <v>83</v>
      </c>
      <c r="AY253" s="19" t="s">
        <v>267</v>
      </c>
      <c r="BE253" s="143">
        <f t="shared" si="44"/>
        <v>0</v>
      </c>
      <c r="BF253" s="143">
        <f t="shared" si="45"/>
        <v>0</v>
      </c>
      <c r="BG253" s="143">
        <f t="shared" si="46"/>
        <v>0</v>
      </c>
      <c r="BH253" s="143">
        <f t="shared" si="47"/>
        <v>0</v>
      </c>
      <c r="BI253" s="143">
        <f t="shared" si="48"/>
        <v>0</v>
      </c>
      <c r="BJ253" s="19" t="s">
        <v>102</v>
      </c>
      <c r="BK253" s="143">
        <f t="shared" si="49"/>
        <v>0</v>
      </c>
      <c r="BL253" s="19" t="s">
        <v>518</v>
      </c>
      <c r="BM253" s="19" t="s">
        <v>1594</v>
      </c>
    </row>
    <row r="254" spans="2:65" s="1" customFormat="1" ht="25.5" customHeight="1">
      <c r="B254" s="134"/>
      <c r="C254" s="144" t="s">
        <v>803</v>
      </c>
      <c r="D254" s="144" t="s">
        <v>315</v>
      </c>
      <c r="E254" s="145" t="s">
        <v>2477</v>
      </c>
      <c r="F254" s="221" t="s">
        <v>2478</v>
      </c>
      <c r="G254" s="221"/>
      <c r="H254" s="221"/>
      <c r="I254" s="221"/>
      <c r="J254" s="146" t="s">
        <v>374</v>
      </c>
      <c r="K254" s="147">
        <v>4</v>
      </c>
      <c r="L254" s="222"/>
      <c r="M254" s="222"/>
      <c r="N254" s="222">
        <f t="shared" si="40"/>
        <v>0</v>
      </c>
      <c r="O254" s="220"/>
      <c r="P254" s="220"/>
      <c r="Q254" s="220"/>
      <c r="R254" s="139"/>
      <c r="T254" s="140" t="s">
        <v>5</v>
      </c>
      <c r="U254" s="38" t="s">
        <v>42</v>
      </c>
      <c r="V254" s="141">
        <v>0</v>
      </c>
      <c r="W254" s="141">
        <f t="shared" si="41"/>
        <v>0</v>
      </c>
      <c r="X254" s="141">
        <v>0</v>
      </c>
      <c r="Y254" s="141">
        <f t="shared" si="42"/>
        <v>0</v>
      </c>
      <c r="Z254" s="141">
        <v>0</v>
      </c>
      <c r="AA254" s="142">
        <f t="shared" si="43"/>
        <v>0</v>
      </c>
      <c r="AR254" s="19" t="s">
        <v>1282</v>
      </c>
      <c r="AT254" s="19" t="s">
        <v>315</v>
      </c>
      <c r="AU254" s="19" t="s">
        <v>83</v>
      </c>
      <c r="AY254" s="19" t="s">
        <v>267</v>
      </c>
      <c r="BE254" s="143">
        <f t="shared" si="44"/>
        <v>0</v>
      </c>
      <c r="BF254" s="143">
        <f t="shared" si="45"/>
        <v>0</v>
      </c>
      <c r="BG254" s="143">
        <f t="shared" si="46"/>
        <v>0</v>
      </c>
      <c r="BH254" s="143">
        <f t="shared" si="47"/>
        <v>0</v>
      </c>
      <c r="BI254" s="143">
        <f t="shared" si="48"/>
        <v>0</v>
      </c>
      <c r="BJ254" s="19" t="s">
        <v>102</v>
      </c>
      <c r="BK254" s="143">
        <f t="shared" si="49"/>
        <v>0</v>
      </c>
      <c r="BL254" s="19" t="s">
        <v>518</v>
      </c>
      <c r="BM254" s="19" t="s">
        <v>1597</v>
      </c>
    </row>
    <row r="255" spans="2:65" s="1" customFormat="1" ht="25.5" customHeight="1">
      <c r="B255" s="134"/>
      <c r="C255" s="144" t="s">
        <v>807</v>
      </c>
      <c r="D255" s="144" t="s">
        <v>315</v>
      </c>
      <c r="E255" s="145" t="s">
        <v>2578</v>
      </c>
      <c r="F255" s="221" t="s">
        <v>2579</v>
      </c>
      <c r="G255" s="221"/>
      <c r="H255" s="221"/>
      <c r="I255" s="221"/>
      <c r="J255" s="146" t="s">
        <v>374</v>
      </c>
      <c r="K255" s="147">
        <v>1</v>
      </c>
      <c r="L255" s="222"/>
      <c r="M255" s="222"/>
      <c r="N255" s="222">
        <f t="shared" si="40"/>
        <v>0</v>
      </c>
      <c r="O255" s="220"/>
      <c r="P255" s="220"/>
      <c r="Q255" s="220"/>
      <c r="R255" s="139"/>
      <c r="T255" s="140" t="s">
        <v>5</v>
      </c>
      <c r="U255" s="38" t="s">
        <v>42</v>
      </c>
      <c r="V255" s="141">
        <v>0</v>
      </c>
      <c r="W255" s="141">
        <f t="shared" si="41"/>
        <v>0</v>
      </c>
      <c r="X255" s="141">
        <v>0</v>
      </c>
      <c r="Y255" s="141">
        <f t="shared" si="42"/>
        <v>0</v>
      </c>
      <c r="Z255" s="141">
        <v>0</v>
      </c>
      <c r="AA255" s="142">
        <f t="shared" si="43"/>
        <v>0</v>
      </c>
      <c r="AR255" s="19" t="s">
        <v>1282</v>
      </c>
      <c r="AT255" s="19" t="s">
        <v>315</v>
      </c>
      <c r="AU255" s="19" t="s">
        <v>83</v>
      </c>
      <c r="AY255" s="19" t="s">
        <v>267</v>
      </c>
      <c r="BE255" s="143">
        <f t="shared" si="44"/>
        <v>0</v>
      </c>
      <c r="BF255" s="143">
        <f t="shared" si="45"/>
        <v>0</v>
      </c>
      <c r="BG255" s="143">
        <f t="shared" si="46"/>
        <v>0</v>
      </c>
      <c r="BH255" s="143">
        <f t="shared" si="47"/>
        <v>0</v>
      </c>
      <c r="BI255" s="143">
        <f t="shared" si="48"/>
        <v>0</v>
      </c>
      <c r="BJ255" s="19" t="s">
        <v>102</v>
      </c>
      <c r="BK255" s="143">
        <f t="shared" si="49"/>
        <v>0</v>
      </c>
      <c r="BL255" s="19" t="s">
        <v>518</v>
      </c>
      <c r="BM255" s="19" t="s">
        <v>1600</v>
      </c>
    </row>
    <row r="256" spans="2:65" s="1" customFormat="1" ht="25.5" customHeight="1">
      <c r="B256" s="134"/>
      <c r="C256" s="144" t="s">
        <v>811</v>
      </c>
      <c r="D256" s="144" t="s">
        <v>315</v>
      </c>
      <c r="E256" s="145" t="s">
        <v>2580</v>
      </c>
      <c r="F256" s="221" t="s">
        <v>2581</v>
      </c>
      <c r="G256" s="221"/>
      <c r="H256" s="221"/>
      <c r="I256" s="221"/>
      <c r="J256" s="146" t="s">
        <v>374</v>
      </c>
      <c r="K256" s="147">
        <v>2</v>
      </c>
      <c r="L256" s="222"/>
      <c r="M256" s="222"/>
      <c r="N256" s="222">
        <f t="shared" si="40"/>
        <v>0</v>
      </c>
      <c r="O256" s="220"/>
      <c r="P256" s="220"/>
      <c r="Q256" s="220"/>
      <c r="R256" s="139"/>
      <c r="T256" s="140" t="s">
        <v>5</v>
      </c>
      <c r="U256" s="38" t="s">
        <v>42</v>
      </c>
      <c r="V256" s="141">
        <v>0</v>
      </c>
      <c r="W256" s="141">
        <f t="shared" si="41"/>
        <v>0</v>
      </c>
      <c r="X256" s="141">
        <v>0</v>
      </c>
      <c r="Y256" s="141">
        <f t="shared" si="42"/>
        <v>0</v>
      </c>
      <c r="Z256" s="141">
        <v>0</v>
      </c>
      <c r="AA256" s="142">
        <f t="shared" si="43"/>
        <v>0</v>
      </c>
      <c r="AR256" s="19" t="s">
        <v>1282</v>
      </c>
      <c r="AT256" s="19" t="s">
        <v>315</v>
      </c>
      <c r="AU256" s="19" t="s">
        <v>83</v>
      </c>
      <c r="AY256" s="19" t="s">
        <v>267</v>
      </c>
      <c r="BE256" s="143">
        <f t="shared" si="44"/>
        <v>0</v>
      </c>
      <c r="BF256" s="143">
        <f t="shared" si="45"/>
        <v>0</v>
      </c>
      <c r="BG256" s="143">
        <f t="shared" si="46"/>
        <v>0</v>
      </c>
      <c r="BH256" s="143">
        <f t="shared" si="47"/>
        <v>0</v>
      </c>
      <c r="BI256" s="143">
        <f t="shared" si="48"/>
        <v>0</v>
      </c>
      <c r="BJ256" s="19" t="s">
        <v>102</v>
      </c>
      <c r="BK256" s="143">
        <f t="shared" si="49"/>
        <v>0</v>
      </c>
      <c r="BL256" s="19" t="s">
        <v>518</v>
      </c>
      <c r="BM256" s="19" t="s">
        <v>1603</v>
      </c>
    </row>
    <row r="257" spans="2:65" s="1" customFormat="1" ht="25.5" customHeight="1">
      <c r="B257" s="134"/>
      <c r="C257" s="144" t="s">
        <v>815</v>
      </c>
      <c r="D257" s="144" t="s">
        <v>315</v>
      </c>
      <c r="E257" s="145" t="s">
        <v>2481</v>
      </c>
      <c r="F257" s="221" t="s">
        <v>2482</v>
      </c>
      <c r="G257" s="221"/>
      <c r="H257" s="221"/>
      <c r="I257" s="221"/>
      <c r="J257" s="146" t="s">
        <v>374</v>
      </c>
      <c r="K257" s="147">
        <v>2</v>
      </c>
      <c r="L257" s="222"/>
      <c r="M257" s="222"/>
      <c r="N257" s="222">
        <f t="shared" si="40"/>
        <v>0</v>
      </c>
      <c r="O257" s="220"/>
      <c r="P257" s="220"/>
      <c r="Q257" s="220"/>
      <c r="R257" s="139"/>
      <c r="T257" s="140" t="s">
        <v>5</v>
      </c>
      <c r="U257" s="38" t="s">
        <v>42</v>
      </c>
      <c r="V257" s="141">
        <v>0</v>
      </c>
      <c r="W257" s="141">
        <f t="shared" si="41"/>
        <v>0</v>
      </c>
      <c r="X257" s="141">
        <v>0</v>
      </c>
      <c r="Y257" s="141">
        <f t="shared" si="42"/>
        <v>0</v>
      </c>
      <c r="Z257" s="141">
        <v>0</v>
      </c>
      <c r="AA257" s="142">
        <f t="shared" si="43"/>
        <v>0</v>
      </c>
      <c r="AR257" s="19" t="s">
        <v>1282</v>
      </c>
      <c r="AT257" s="19" t="s">
        <v>315</v>
      </c>
      <c r="AU257" s="19" t="s">
        <v>83</v>
      </c>
      <c r="AY257" s="19" t="s">
        <v>267</v>
      </c>
      <c r="BE257" s="143">
        <f t="shared" si="44"/>
        <v>0</v>
      </c>
      <c r="BF257" s="143">
        <f t="shared" si="45"/>
        <v>0</v>
      </c>
      <c r="BG257" s="143">
        <f t="shared" si="46"/>
        <v>0</v>
      </c>
      <c r="BH257" s="143">
        <f t="shared" si="47"/>
        <v>0</v>
      </c>
      <c r="BI257" s="143">
        <f t="shared" si="48"/>
        <v>0</v>
      </c>
      <c r="BJ257" s="19" t="s">
        <v>102</v>
      </c>
      <c r="BK257" s="143">
        <f t="shared" si="49"/>
        <v>0</v>
      </c>
      <c r="BL257" s="19" t="s">
        <v>518</v>
      </c>
      <c r="BM257" s="19" t="s">
        <v>1606</v>
      </c>
    </row>
    <row r="258" spans="2:65" s="1" customFormat="1" ht="25.5" customHeight="1">
      <c r="B258" s="134"/>
      <c r="C258" s="144" t="s">
        <v>817</v>
      </c>
      <c r="D258" s="144" t="s">
        <v>315</v>
      </c>
      <c r="E258" s="145" t="s">
        <v>2582</v>
      </c>
      <c r="F258" s="221" t="s">
        <v>2583</v>
      </c>
      <c r="G258" s="221"/>
      <c r="H258" s="221"/>
      <c r="I258" s="221"/>
      <c r="J258" s="146" t="s">
        <v>374</v>
      </c>
      <c r="K258" s="147">
        <v>1</v>
      </c>
      <c r="L258" s="222"/>
      <c r="M258" s="222"/>
      <c r="N258" s="222">
        <f t="shared" si="40"/>
        <v>0</v>
      </c>
      <c r="O258" s="220"/>
      <c r="P258" s="220"/>
      <c r="Q258" s="220"/>
      <c r="R258" s="139"/>
      <c r="T258" s="140" t="s">
        <v>5</v>
      </c>
      <c r="U258" s="38" t="s">
        <v>42</v>
      </c>
      <c r="V258" s="141">
        <v>0</v>
      </c>
      <c r="W258" s="141">
        <f t="shared" si="41"/>
        <v>0</v>
      </c>
      <c r="X258" s="141">
        <v>0</v>
      </c>
      <c r="Y258" s="141">
        <f t="shared" si="42"/>
        <v>0</v>
      </c>
      <c r="Z258" s="141">
        <v>0</v>
      </c>
      <c r="AA258" s="142">
        <f t="shared" si="43"/>
        <v>0</v>
      </c>
      <c r="AR258" s="19" t="s">
        <v>1282</v>
      </c>
      <c r="AT258" s="19" t="s">
        <v>315</v>
      </c>
      <c r="AU258" s="19" t="s">
        <v>83</v>
      </c>
      <c r="AY258" s="19" t="s">
        <v>267</v>
      </c>
      <c r="BE258" s="143">
        <f t="shared" si="44"/>
        <v>0</v>
      </c>
      <c r="BF258" s="143">
        <f t="shared" si="45"/>
        <v>0</v>
      </c>
      <c r="BG258" s="143">
        <f t="shared" si="46"/>
        <v>0</v>
      </c>
      <c r="BH258" s="143">
        <f t="shared" si="47"/>
        <v>0</v>
      </c>
      <c r="BI258" s="143">
        <f t="shared" si="48"/>
        <v>0</v>
      </c>
      <c r="BJ258" s="19" t="s">
        <v>102</v>
      </c>
      <c r="BK258" s="143">
        <f t="shared" si="49"/>
        <v>0</v>
      </c>
      <c r="BL258" s="19" t="s">
        <v>518</v>
      </c>
      <c r="BM258" s="19" t="s">
        <v>1609</v>
      </c>
    </row>
    <row r="259" spans="2:65" s="1" customFormat="1" ht="25.5" customHeight="1">
      <c r="B259" s="134"/>
      <c r="C259" s="144" t="s">
        <v>821</v>
      </c>
      <c r="D259" s="144" t="s">
        <v>315</v>
      </c>
      <c r="E259" s="145" t="s">
        <v>2584</v>
      </c>
      <c r="F259" s="221" t="s">
        <v>2585</v>
      </c>
      <c r="G259" s="221"/>
      <c r="H259" s="221"/>
      <c r="I259" s="221"/>
      <c r="J259" s="146" t="s">
        <v>374</v>
      </c>
      <c r="K259" s="147">
        <v>2</v>
      </c>
      <c r="L259" s="222"/>
      <c r="M259" s="222"/>
      <c r="N259" s="222">
        <f t="shared" si="40"/>
        <v>0</v>
      </c>
      <c r="O259" s="220"/>
      <c r="P259" s="220"/>
      <c r="Q259" s="220"/>
      <c r="R259" s="139"/>
      <c r="T259" s="140" t="s">
        <v>5</v>
      </c>
      <c r="U259" s="38" t="s">
        <v>42</v>
      </c>
      <c r="V259" s="141">
        <v>0</v>
      </c>
      <c r="W259" s="141">
        <f t="shared" si="41"/>
        <v>0</v>
      </c>
      <c r="X259" s="141">
        <v>0</v>
      </c>
      <c r="Y259" s="141">
        <f t="shared" si="42"/>
        <v>0</v>
      </c>
      <c r="Z259" s="141">
        <v>0</v>
      </c>
      <c r="AA259" s="142">
        <f t="shared" si="43"/>
        <v>0</v>
      </c>
      <c r="AR259" s="19" t="s">
        <v>1282</v>
      </c>
      <c r="AT259" s="19" t="s">
        <v>315</v>
      </c>
      <c r="AU259" s="19" t="s">
        <v>83</v>
      </c>
      <c r="AY259" s="19" t="s">
        <v>267</v>
      </c>
      <c r="BE259" s="143">
        <f t="shared" si="44"/>
        <v>0</v>
      </c>
      <c r="BF259" s="143">
        <f t="shared" si="45"/>
        <v>0</v>
      </c>
      <c r="BG259" s="143">
        <f t="shared" si="46"/>
        <v>0</v>
      </c>
      <c r="BH259" s="143">
        <f t="shared" si="47"/>
        <v>0</v>
      </c>
      <c r="BI259" s="143">
        <f t="shared" si="48"/>
        <v>0</v>
      </c>
      <c r="BJ259" s="19" t="s">
        <v>102</v>
      </c>
      <c r="BK259" s="143">
        <f t="shared" si="49"/>
        <v>0</v>
      </c>
      <c r="BL259" s="19" t="s">
        <v>518</v>
      </c>
      <c r="BM259" s="19" t="s">
        <v>1612</v>
      </c>
    </row>
    <row r="260" spans="2:65" s="1" customFormat="1" ht="25.5" customHeight="1">
      <c r="B260" s="134"/>
      <c r="C260" s="144" t="s">
        <v>825</v>
      </c>
      <c r="D260" s="144" t="s">
        <v>315</v>
      </c>
      <c r="E260" s="145" t="s">
        <v>2493</v>
      </c>
      <c r="F260" s="221" t="s">
        <v>2494</v>
      </c>
      <c r="G260" s="221"/>
      <c r="H260" s="221"/>
      <c r="I260" s="221"/>
      <c r="J260" s="146" t="s">
        <v>374</v>
      </c>
      <c r="K260" s="147">
        <v>2</v>
      </c>
      <c r="L260" s="222"/>
      <c r="M260" s="222"/>
      <c r="N260" s="222">
        <f t="shared" si="40"/>
        <v>0</v>
      </c>
      <c r="O260" s="220"/>
      <c r="P260" s="220"/>
      <c r="Q260" s="220"/>
      <c r="R260" s="139"/>
      <c r="T260" s="140" t="s">
        <v>5</v>
      </c>
      <c r="U260" s="38" t="s">
        <v>42</v>
      </c>
      <c r="V260" s="141">
        <v>0</v>
      </c>
      <c r="W260" s="141">
        <f t="shared" si="41"/>
        <v>0</v>
      </c>
      <c r="X260" s="141">
        <v>0</v>
      </c>
      <c r="Y260" s="141">
        <f t="shared" si="42"/>
        <v>0</v>
      </c>
      <c r="Z260" s="141">
        <v>0</v>
      </c>
      <c r="AA260" s="142">
        <f t="shared" si="43"/>
        <v>0</v>
      </c>
      <c r="AR260" s="19" t="s">
        <v>1282</v>
      </c>
      <c r="AT260" s="19" t="s">
        <v>315</v>
      </c>
      <c r="AU260" s="19" t="s">
        <v>83</v>
      </c>
      <c r="AY260" s="19" t="s">
        <v>267</v>
      </c>
      <c r="BE260" s="143">
        <f t="shared" si="44"/>
        <v>0</v>
      </c>
      <c r="BF260" s="143">
        <f t="shared" si="45"/>
        <v>0</v>
      </c>
      <c r="BG260" s="143">
        <f t="shared" si="46"/>
        <v>0</v>
      </c>
      <c r="BH260" s="143">
        <f t="shared" si="47"/>
        <v>0</v>
      </c>
      <c r="BI260" s="143">
        <f t="shared" si="48"/>
        <v>0</v>
      </c>
      <c r="BJ260" s="19" t="s">
        <v>102</v>
      </c>
      <c r="BK260" s="143">
        <f t="shared" si="49"/>
        <v>0</v>
      </c>
      <c r="BL260" s="19" t="s">
        <v>518</v>
      </c>
      <c r="BM260" s="19" t="s">
        <v>1615</v>
      </c>
    </row>
    <row r="261" spans="2:65" s="1" customFormat="1" ht="16.5" customHeight="1">
      <c r="B261" s="134"/>
      <c r="C261" s="144" t="s">
        <v>829</v>
      </c>
      <c r="D261" s="144" t="s">
        <v>315</v>
      </c>
      <c r="E261" s="145" t="s">
        <v>2586</v>
      </c>
      <c r="F261" s="221" t="s">
        <v>2587</v>
      </c>
      <c r="G261" s="221"/>
      <c r="H261" s="221"/>
      <c r="I261" s="221"/>
      <c r="J261" s="146" t="s">
        <v>322</v>
      </c>
      <c r="K261" s="147">
        <v>2</v>
      </c>
      <c r="L261" s="222"/>
      <c r="M261" s="222"/>
      <c r="N261" s="222">
        <f t="shared" si="40"/>
        <v>0</v>
      </c>
      <c r="O261" s="220"/>
      <c r="P261" s="220"/>
      <c r="Q261" s="220"/>
      <c r="R261" s="139"/>
      <c r="T261" s="140" t="s">
        <v>5</v>
      </c>
      <c r="U261" s="38" t="s">
        <v>42</v>
      </c>
      <c r="V261" s="141">
        <v>0</v>
      </c>
      <c r="W261" s="141">
        <f t="shared" si="41"/>
        <v>0</v>
      </c>
      <c r="X261" s="141">
        <v>0</v>
      </c>
      <c r="Y261" s="141">
        <f t="shared" si="42"/>
        <v>0</v>
      </c>
      <c r="Z261" s="141">
        <v>0</v>
      </c>
      <c r="AA261" s="142">
        <f t="shared" si="43"/>
        <v>0</v>
      </c>
      <c r="AR261" s="19" t="s">
        <v>1282</v>
      </c>
      <c r="AT261" s="19" t="s">
        <v>315</v>
      </c>
      <c r="AU261" s="19" t="s">
        <v>83</v>
      </c>
      <c r="AY261" s="19" t="s">
        <v>267</v>
      </c>
      <c r="BE261" s="143">
        <f t="shared" si="44"/>
        <v>0</v>
      </c>
      <c r="BF261" s="143">
        <f t="shared" si="45"/>
        <v>0</v>
      </c>
      <c r="BG261" s="143">
        <f t="shared" si="46"/>
        <v>0</v>
      </c>
      <c r="BH261" s="143">
        <f t="shared" si="47"/>
        <v>0</v>
      </c>
      <c r="BI261" s="143">
        <f t="shared" si="48"/>
        <v>0</v>
      </c>
      <c r="BJ261" s="19" t="s">
        <v>102</v>
      </c>
      <c r="BK261" s="143">
        <f t="shared" si="49"/>
        <v>0</v>
      </c>
      <c r="BL261" s="19" t="s">
        <v>518</v>
      </c>
      <c r="BM261" s="19" t="s">
        <v>1618</v>
      </c>
    </row>
    <row r="262" spans="2:65" s="1" customFormat="1" ht="16.5" customHeight="1">
      <c r="B262" s="134"/>
      <c r="C262" s="144" t="s">
        <v>833</v>
      </c>
      <c r="D262" s="144" t="s">
        <v>315</v>
      </c>
      <c r="E262" s="145" t="s">
        <v>2495</v>
      </c>
      <c r="F262" s="221" t="s">
        <v>2496</v>
      </c>
      <c r="G262" s="221"/>
      <c r="H262" s="221"/>
      <c r="I262" s="221"/>
      <c r="J262" s="146" t="s">
        <v>322</v>
      </c>
      <c r="K262" s="147">
        <v>6</v>
      </c>
      <c r="L262" s="222"/>
      <c r="M262" s="222"/>
      <c r="N262" s="222">
        <f t="shared" si="40"/>
        <v>0</v>
      </c>
      <c r="O262" s="220"/>
      <c r="P262" s="220"/>
      <c r="Q262" s="220"/>
      <c r="R262" s="139"/>
      <c r="T262" s="140" t="s">
        <v>5</v>
      </c>
      <c r="U262" s="38" t="s">
        <v>42</v>
      </c>
      <c r="V262" s="141">
        <v>0</v>
      </c>
      <c r="W262" s="141">
        <f t="shared" si="41"/>
        <v>0</v>
      </c>
      <c r="X262" s="141">
        <v>0</v>
      </c>
      <c r="Y262" s="141">
        <f t="shared" si="42"/>
        <v>0</v>
      </c>
      <c r="Z262" s="141">
        <v>0</v>
      </c>
      <c r="AA262" s="142">
        <f t="shared" si="43"/>
        <v>0</v>
      </c>
      <c r="AR262" s="19" t="s">
        <v>1282</v>
      </c>
      <c r="AT262" s="19" t="s">
        <v>315</v>
      </c>
      <c r="AU262" s="19" t="s">
        <v>83</v>
      </c>
      <c r="AY262" s="19" t="s">
        <v>267</v>
      </c>
      <c r="BE262" s="143">
        <f t="shared" si="44"/>
        <v>0</v>
      </c>
      <c r="BF262" s="143">
        <f t="shared" si="45"/>
        <v>0</v>
      </c>
      <c r="BG262" s="143">
        <f t="shared" si="46"/>
        <v>0</v>
      </c>
      <c r="BH262" s="143">
        <f t="shared" si="47"/>
        <v>0</v>
      </c>
      <c r="BI262" s="143">
        <f t="shared" si="48"/>
        <v>0</v>
      </c>
      <c r="BJ262" s="19" t="s">
        <v>102</v>
      </c>
      <c r="BK262" s="143">
        <f t="shared" si="49"/>
        <v>0</v>
      </c>
      <c r="BL262" s="19" t="s">
        <v>518</v>
      </c>
      <c r="BM262" s="19" t="s">
        <v>1620</v>
      </c>
    </row>
    <row r="263" spans="2:65" s="1" customFormat="1" ht="16.5" customHeight="1">
      <c r="B263" s="134"/>
      <c r="C263" s="144" t="s">
        <v>837</v>
      </c>
      <c r="D263" s="144" t="s">
        <v>315</v>
      </c>
      <c r="E263" s="145" t="s">
        <v>2497</v>
      </c>
      <c r="F263" s="221" t="s">
        <v>2498</v>
      </c>
      <c r="G263" s="221"/>
      <c r="H263" s="221"/>
      <c r="I263" s="221"/>
      <c r="J263" s="146" t="s">
        <v>322</v>
      </c>
      <c r="K263" s="147">
        <v>7</v>
      </c>
      <c r="L263" s="222"/>
      <c r="M263" s="222"/>
      <c r="N263" s="222">
        <f t="shared" si="40"/>
        <v>0</v>
      </c>
      <c r="O263" s="220"/>
      <c r="P263" s="220"/>
      <c r="Q263" s="220"/>
      <c r="R263" s="139"/>
      <c r="T263" s="140" t="s">
        <v>5</v>
      </c>
      <c r="U263" s="38" t="s">
        <v>42</v>
      </c>
      <c r="V263" s="141">
        <v>0</v>
      </c>
      <c r="W263" s="141">
        <f t="shared" si="41"/>
        <v>0</v>
      </c>
      <c r="X263" s="141">
        <v>0</v>
      </c>
      <c r="Y263" s="141">
        <f t="shared" si="42"/>
        <v>0</v>
      </c>
      <c r="Z263" s="141">
        <v>0</v>
      </c>
      <c r="AA263" s="142">
        <f t="shared" si="43"/>
        <v>0</v>
      </c>
      <c r="AR263" s="19" t="s">
        <v>1282</v>
      </c>
      <c r="AT263" s="19" t="s">
        <v>315</v>
      </c>
      <c r="AU263" s="19" t="s">
        <v>83</v>
      </c>
      <c r="AY263" s="19" t="s">
        <v>267</v>
      </c>
      <c r="BE263" s="143">
        <f t="shared" si="44"/>
        <v>0</v>
      </c>
      <c r="BF263" s="143">
        <f t="shared" si="45"/>
        <v>0</v>
      </c>
      <c r="BG263" s="143">
        <f t="shared" si="46"/>
        <v>0</v>
      </c>
      <c r="BH263" s="143">
        <f t="shared" si="47"/>
        <v>0</v>
      </c>
      <c r="BI263" s="143">
        <f t="shared" si="48"/>
        <v>0</v>
      </c>
      <c r="BJ263" s="19" t="s">
        <v>102</v>
      </c>
      <c r="BK263" s="143">
        <f t="shared" si="49"/>
        <v>0</v>
      </c>
      <c r="BL263" s="19" t="s">
        <v>518</v>
      </c>
      <c r="BM263" s="19" t="s">
        <v>1623</v>
      </c>
    </row>
    <row r="264" spans="2:65" s="1" customFormat="1" ht="16.5" customHeight="1">
      <c r="B264" s="134"/>
      <c r="C264" s="144" t="s">
        <v>841</v>
      </c>
      <c r="D264" s="144" t="s">
        <v>315</v>
      </c>
      <c r="E264" s="145" t="s">
        <v>2588</v>
      </c>
      <c r="F264" s="221" t="s">
        <v>4268</v>
      </c>
      <c r="G264" s="221"/>
      <c r="H264" s="221"/>
      <c r="I264" s="221"/>
      <c r="J264" s="146" t="s">
        <v>322</v>
      </c>
      <c r="K264" s="147">
        <v>1</v>
      </c>
      <c r="L264" s="222"/>
      <c r="M264" s="222"/>
      <c r="N264" s="222">
        <f t="shared" si="40"/>
        <v>0</v>
      </c>
      <c r="O264" s="220"/>
      <c r="P264" s="220"/>
      <c r="Q264" s="220"/>
      <c r="R264" s="139"/>
      <c r="T264" s="140" t="s">
        <v>5</v>
      </c>
      <c r="U264" s="38" t="s">
        <v>42</v>
      </c>
      <c r="V264" s="141">
        <v>0</v>
      </c>
      <c r="W264" s="141">
        <f t="shared" si="41"/>
        <v>0</v>
      </c>
      <c r="X264" s="141">
        <v>0</v>
      </c>
      <c r="Y264" s="141">
        <f t="shared" si="42"/>
        <v>0</v>
      </c>
      <c r="Z264" s="141">
        <v>0</v>
      </c>
      <c r="AA264" s="142">
        <f t="shared" si="43"/>
        <v>0</v>
      </c>
      <c r="AR264" s="19" t="s">
        <v>1282</v>
      </c>
      <c r="AT264" s="19" t="s">
        <v>315</v>
      </c>
      <c r="AU264" s="19" t="s">
        <v>83</v>
      </c>
      <c r="AY264" s="19" t="s">
        <v>267</v>
      </c>
      <c r="BE264" s="143">
        <f t="shared" si="44"/>
        <v>0</v>
      </c>
      <c r="BF264" s="143">
        <f t="shared" si="45"/>
        <v>0</v>
      </c>
      <c r="BG264" s="143">
        <f t="shared" si="46"/>
        <v>0</v>
      </c>
      <c r="BH264" s="143">
        <f t="shared" si="47"/>
        <v>0</v>
      </c>
      <c r="BI264" s="143">
        <f t="shared" si="48"/>
        <v>0</v>
      </c>
      <c r="BJ264" s="19" t="s">
        <v>102</v>
      </c>
      <c r="BK264" s="143">
        <f t="shared" si="49"/>
        <v>0</v>
      </c>
      <c r="BL264" s="19" t="s">
        <v>518</v>
      </c>
      <c r="BM264" s="19" t="s">
        <v>1626</v>
      </c>
    </row>
    <row r="265" spans="2:65" s="1" customFormat="1" ht="16.5" customHeight="1">
      <c r="B265" s="134"/>
      <c r="C265" s="144" t="s">
        <v>845</v>
      </c>
      <c r="D265" s="144" t="s">
        <v>315</v>
      </c>
      <c r="E265" s="145" t="s">
        <v>2589</v>
      </c>
      <c r="F265" s="221" t="s">
        <v>4269</v>
      </c>
      <c r="G265" s="221"/>
      <c r="H265" s="221"/>
      <c r="I265" s="221"/>
      <c r="J265" s="146" t="s">
        <v>374</v>
      </c>
      <c r="K265" s="147">
        <v>2</v>
      </c>
      <c r="L265" s="222"/>
      <c r="M265" s="222"/>
      <c r="N265" s="222">
        <f t="shared" si="40"/>
        <v>0</v>
      </c>
      <c r="O265" s="220"/>
      <c r="P265" s="220"/>
      <c r="Q265" s="220"/>
      <c r="R265" s="139"/>
      <c r="T265" s="140" t="s">
        <v>5</v>
      </c>
      <c r="U265" s="38" t="s">
        <v>42</v>
      </c>
      <c r="V265" s="141">
        <v>0</v>
      </c>
      <c r="W265" s="141">
        <f t="shared" si="41"/>
        <v>0</v>
      </c>
      <c r="X265" s="141">
        <v>0</v>
      </c>
      <c r="Y265" s="141">
        <f t="shared" si="42"/>
        <v>0</v>
      </c>
      <c r="Z265" s="141">
        <v>0</v>
      </c>
      <c r="AA265" s="142">
        <f t="shared" si="43"/>
        <v>0</v>
      </c>
      <c r="AR265" s="19" t="s">
        <v>1282</v>
      </c>
      <c r="AT265" s="19" t="s">
        <v>315</v>
      </c>
      <c r="AU265" s="19" t="s">
        <v>83</v>
      </c>
      <c r="AY265" s="19" t="s">
        <v>267</v>
      </c>
      <c r="BE265" s="143">
        <f t="shared" si="44"/>
        <v>0</v>
      </c>
      <c r="BF265" s="143">
        <f t="shared" si="45"/>
        <v>0</v>
      </c>
      <c r="BG265" s="143">
        <f t="shared" si="46"/>
        <v>0</v>
      </c>
      <c r="BH265" s="143">
        <f t="shared" si="47"/>
        <v>0</v>
      </c>
      <c r="BI265" s="143">
        <f t="shared" si="48"/>
        <v>0</v>
      </c>
      <c r="BJ265" s="19" t="s">
        <v>102</v>
      </c>
      <c r="BK265" s="143">
        <f t="shared" si="49"/>
        <v>0</v>
      </c>
      <c r="BL265" s="19" t="s">
        <v>518</v>
      </c>
      <c r="BM265" s="19" t="s">
        <v>1629</v>
      </c>
    </row>
    <row r="266" spans="2:65" s="1" customFormat="1" ht="16.5" customHeight="1">
      <c r="B266" s="134"/>
      <c r="C266" s="144" t="s">
        <v>849</v>
      </c>
      <c r="D266" s="144" t="s">
        <v>315</v>
      </c>
      <c r="E266" s="145" t="s">
        <v>2504</v>
      </c>
      <c r="F266" s="221" t="s">
        <v>4262</v>
      </c>
      <c r="G266" s="221"/>
      <c r="H266" s="221"/>
      <c r="I266" s="221"/>
      <c r="J266" s="146" t="s">
        <v>322</v>
      </c>
      <c r="K266" s="147">
        <v>13</v>
      </c>
      <c r="L266" s="222"/>
      <c r="M266" s="222"/>
      <c r="N266" s="222">
        <f t="shared" si="40"/>
        <v>0</v>
      </c>
      <c r="O266" s="220"/>
      <c r="P266" s="220"/>
      <c r="Q266" s="220"/>
      <c r="R266" s="139"/>
      <c r="T266" s="140" t="s">
        <v>5</v>
      </c>
      <c r="U266" s="38" t="s">
        <v>42</v>
      </c>
      <c r="V266" s="141">
        <v>0</v>
      </c>
      <c r="W266" s="141">
        <f t="shared" si="41"/>
        <v>0</v>
      </c>
      <c r="X266" s="141">
        <v>0</v>
      </c>
      <c r="Y266" s="141">
        <f t="shared" si="42"/>
        <v>0</v>
      </c>
      <c r="Z266" s="141">
        <v>0</v>
      </c>
      <c r="AA266" s="142">
        <f t="shared" si="43"/>
        <v>0</v>
      </c>
      <c r="AR266" s="19" t="s">
        <v>1282</v>
      </c>
      <c r="AT266" s="19" t="s">
        <v>315</v>
      </c>
      <c r="AU266" s="19" t="s">
        <v>83</v>
      </c>
      <c r="AY266" s="19" t="s">
        <v>267</v>
      </c>
      <c r="BE266" s="143">
        <f t="shared" si="44"/>
        <v>0</v>
      </c>
      <c r="BF266" s="143">
        <f t="shared" si="45"/>
        <v>0</v>
      </c>
      <c r="BG266" s="143">
        <f t="shared" si="46"/>
        <v>0</v>
      </c>
      <c r="BH266" s="143">
        <f t="shared" si="47"/>
        <v>0</v>
      </c>
      <c r="BI266" s="143">
        <f t="shared" si="48"/>
        <v>0</v>
      </c>
      <c r="BJ266" s="19" t="s">
        <v>102</v>
      </c>
      <c r="BK266" s="143">
        <f t="shared" si="49"/>
        <v>0</v>
      </c>
      <c r="BL266" s="19" t="s">
        <v>518</v>
      </c>
      <c r="BM266" s="19" t="s">
        <v>1632</v>
      </c>
    </row>
    <row r="267" spans="2:65" s="1" customFormat="1" ht="16.5" customHeight="1">
      <c r="B267" s="134"/>
      <c r="C267" s="144" t="s">
        <v>853</v>
      </c>
      <c r="D267" s="144" t="s">
        <v>315</v>
      </c>
      <c r="E267" s="145" t="s">
        <v>2506</v>
      </c>
      <c r="F267" s="221" t="s">
        <v>4264</v>
      </c>
      <c r="G267" s="221"/>
      <c r="H267" s="221"/>
      <c r="I267" s="221"/>
      <c r="J267" s="146" t="s">
        <v>374</v>
      </c>
      <c r="K267" s="147">
        <v>7</v>
      </c>
      <c r="L267" s="222"/>
      <c r="M267" s="222"/>
      <c r="N267" s="222">
        <f t="shared" si="40"/>
        <v>0</v>
      </c>
      <c r="O267" s="220"/>
      <c r="P267" s="220"/>
      <c r="Q267" s="220"/>
      <c r="R267" s="139"/>
      <c r="T267" s="140" t="s">
        <v>5</v>
      </c>
      <c r="U267" s="38" t="s">
        <v>42</v>
      </c>
      <c r="V267" s="141">
        <v>0</v>
      </c>
      <c r="W267" s="141">
        <f t="shared" si="41"/>
        <v>0</v>
      </c>
      <c r="X267" s="141">
        <v>0</v>
      </c>
      <c r="Y267" s="141">
        <f t="shared" si="42"/>
        <v>0</v>
      </c>
      <c r="Z267" s="141">
        <v>0</v>
      </c>
      <c r="AA267" s="142">
        <f t="shared" si="43"/>
        <v>0</v>
      </c>
      <c r="AR267" s="19" t="s">
        <v>1282</v>
      </c>
      <c r="AT267" s="19" t="s">
        <v>315</v>
      </c>
      <c r="AU267" s="19" t="s">
        <v>83</v>
      </c>
      <c r="AY267" s="19" t="s">
        <v>267</v>
      </c>
      <c r="BE267" s="143">
        <f t="shared" si="44"/>
        <v>0</v>
      </c>
      <c r="BF267" s="143">
        <f t="shared" si="45"/>
        <v>0</v>
      </c>
      <c r="BG267" s="143">
        <f t="shared" si="46"/>
        <v>0</v>
      </c>
      <c r="BH267" s="143">
        <f t="shared" si="47"/>
        <v>0</v>
      </c>
      <c r="BI267" s="143">
        <f t="shared" si="48"/>
        <v>0</v>
      </c>
      <c r="BJ267" s="19" t="s">
        <v>102</v>
      </c>
      <c r="BK267" s="143">
        <f t="shared" si="49"/>
        <v>0</v>
      </c>
      <c r="BL267" s="19" t="s">
        <v>518</v>
      </c>
      <c r="BM267" s="19" t="s">
        <v>1635</v>
      </c>
    </row>
    <row r="268" spans="2:65" s="1" customFormat="1" ht="16.5" customHeight="1">
      <c r="B268" s="134"/>
      <c r="C268" s="144" t="s">
        <v>857</v>
      </c>
      <c r="D268" s="144" t="s">
        <v>315</v>
      </c>
      <c r="E268" s="145" t="s">
        <v>2507</v>
      </c>
      <c r="F268" s="221" t="s">
        <v>4265</v>
      </c>
      <c r="G268" s="221"/>
      <c r="H268" s="221"/>
      <c r="I268" s="221"/>
      <c r="J268" s="146" t="s">
        <v>322</v>
      </c>
      <c r="K268" s="147">
        <v>6</v>
      </c>
      <c r="L268" s="222"/>
      <c r="M268" s="222"/>
      <c r="N268" s="222">
        <f t="shared" ref="N268:N287" si="50">ROUND(L268*K268,2)</f>
        <v>0</v>
      </c>
      <c r="O268" s="220"/>
      <c r="P268" s="220"/>
      <c r="Q268" s="220"/>
      <c r="R268" s="139"/>
      <c r="T268" s="140" t="s">
        <v>5</v>
      </c>
      <c r="U268" s="38" t="s">
        <v>42</v>
      </c>
      <c r="V268" s="141">
        <v>0</v>
      </c>
      <c r="W268" s="141">
        <f t="shared" ref="W268:W287" si="51">V268*K268</f>
        <v>0</v>
      </c>
      <c r="X268" s="141">
        <v>0</v>
      </c>
      <c r="Y268" s="141">
        <f t="shared" ref="Y268:Y287" si="52">X268*K268</f>
        <v>0</v>
      </c>
      <c r="Z268" s="141">
        <v>0</v>
      </c>
      <c r="AA268" s="142">
        <f t="shared" ref="AA268:AA287" si="53">Z268*K268</f>
        <v>0</v>
      </c>
      <c r="AR268" s="19" t="s">
        <v>1282</v>
      </c>
      <c r="AT268" s="19" t="s">
        <v>315</v>
      </c>
      <c r="AU268" s="19" t="s">
        <v>83</v>
      </c>
      <c r="AY268" s="19" t="s">
        <v>267</v>
      </c>
      <c r="BE268" s="143">
        <f t="shared" ref="BE268:BE287" si="54">IF(U268="základná",N268,0)</f>
        <v>0</v>
      </c>
      <c r="BF268" s="143">
        <f t="shared" ref="BF268:BF287" si="55">IF(U268="znížená",N268,0)</f>
        <v>0</v>
      </c>
      <c r="BG268" s="143">
        <f t="shared" ref="BG268:BG287" si="56">IF(U268="zákl. prenesená",N268,0)</f>
        <v>0</v>
      </c>
      <c r="BH268" s="143">
        <f t="shared" ref="BH268:BH287" si="57">IF(U268="zníž. prenesená",N268,0)</f>
        <v>0</v>
      </c>
      <c r="BI268" s="143">
        <f t="shared" ref="BI268:BI287" si="58">IF(U268="nulová",N268,0)</f>
        <v>0</v>
      </c>
      <c r="BJ268" s="19" t="s">
        <v>102</v>
      </c>
      <c r="BK268" s="143">
        <f t="shared" ref="BK268:BK287" si="59">ROUND(L268*K268,2)</f>
        <v>0</v>
      </c>
      <c r="BL268" s="19" t="s">
        <v>518</v>
      </c>
      <c r="BM268" s="19" t="s">
        <v>1638</v>
      </c>
    </row>
    <row r="269" spans="2:65" s="1" customFormat="1" ht="16.5" customHeight="1">
      <c r="B269" s="134"/>
      <c r="C269" s="144" t="s">
        <v>861</v>
      </c>
      <c r="D269" s="144" t="s">
        <v>315</v>
      </c>
      <c r="E269" s="145" t="s">
        <v>2508</v>
      </c>
      <c r="F269" s="221" t="s">
        <v>4266</v>
      </c>
      <c r="G269" s="221"/>
      <c r="H269" s="221"/>
      <c r="I269" s="221"/>
      <c r="J269" s="146" t="s">
        <v>374</v>
      </c>
      <c r="K269" s="147">
        <v>7</v>
      </c>
      <c r="L269" s="222"/>
      <c r="M269" s="222"/>
      <c r="N269" s="222">
        <f t="shared" si="50"/>
        <v>0</v>
      </c>
      <c r="O269" s="220"/>
      <c r="P269" s="220"/>
      <c r="Q269" s="220"/>
      <c r="R269" s="139"/>
      <c r="T269" s="140" t="s">
        <v>5</v>
      </c>
      <c r="U269" s="38" t="s">
        <v>42</v>
      </c>
      <c r="V269" s="141">
        <v>0</v>
      </c>
      <c r="W269" s="141">
        <f t="shared" si="51"/>
        <v>0</v>
      </c>
      <c r="X269" s="141">
        <v>0</v>
      </c>
      <c r="Y269" s="141">
        <f t="shared" si="52"/>
        <v>0</v>
      </c>
      <c r="Z269" s="141">
        <v>0</v>
      </c>
      <c r="AA269" s="142">
        <f t="shared" si="53"/>
        <v>0</v>
      </c>
      <c r="AR269" s="19" t="s">
        <v>1282</v>
      </c>
      <c r="AT269" s="19" t="s">
        <v>315</v>
      </c>
      <c r="AU269" s="19" t="s">
        <v>83</v>
      </c>
      <c r="AY269" s="19" t="s">
        <v>267</v>
      </c>
      <c r="BE269" s="143">
        <f t="shared" si="54"/>
        <v>0</v>
      </c>
      <c r="BF269" s="143">
        <f t="shared" si="55"/>
        <v>0</v>
      </c>
      <c r="BG269" s="143">
        <f t="shared" si="56"/>
        <v>0</v>
      </c>
      <c r="BH269" s="143">
        <f t="shared" si="57"/>
        <v>0</v>
      </c>
      <c r="BI269" s="143">
        <f t="shared" si="58"/>
        <v>0</v>
      </c>
      <c r="BJ269" s="19" t="s">
        <v>102</v>
      </c>
      <c r="BK269" s="143">
        <f t="shared" si="59"/>
        <v>0</v>
      </c>
      <c r="BL269" s="19" t="s">
        <v>518</v>
      </c>
      <c r="BM269" s="19" t="s">
        <v>1641</v>
      </c>
    </row>
    <row r="270" spans="2:65" s="1" customFormat="1" ht="16.5" customHeight="1">
      <c r="B270" s="134"/>
      <c r="C270" s="144" t="s">
        <v>865</v>
      </c>
      <c r="D270" s="144" t="s">
        <v>315</v>
      </c>
      <c r="E270" s="145" t="s">
        <v>2509</v>
      </c>
      <c r="F270" s="221" t="s">
        <v>4267</v>
      </c>
      <c r="G270" s="221"/>
      <c r="H270" s="221"/>
      <c r="I270" s="221"/>
      <c r="J270" s="146" t="s">
        <v>374</v>
      </c>
      <c r="K270" s="147">
        <v>3</v>
      </c>
      <c r="L270" s="222"/>
      <c r="M270" s="222"/>
      <c r="N270" s="222">
        <f t="shared" si="50"/>
        <v>0</v>
      </c>
      <c r="O270" s="220"/>
      <c r="P270" s="220"/>
      <c r="Q270" s="220"/>
      <c r="R270" s="139"/>
      <c r="T270" s="140" t="s">
        <v>5</v>
      </c>
      <c r="U270" s="38" t="s">
        <v>42</v>
      </c>
      <c r="V270" s="141">
        <v>0</v>
      </c>
      <c r="W270" s="141">
        <f t="shared" si="51"/>
        <v>0</v>
      </c>
      <c r="X270" s="141">
        <v>0</v>
      </c>
      <c r="Y270" s="141">
        <f t="shared" si="52"/>
        <v>0</v>
      </c>
      <c r="Z270" s="141">
        <v>0</v>
      </c>
      <c r="AA270" s="142">
        <f t="shared" si="53"/>
        <v>0</v>
      </c>
      <c r="AR270" s="19" t="s">
        <v>1282</v>
      </c>
      <c r="AT270" s="19" t="s">
        <v>315</v>
      </c>
      <c r="AU270" s="19" t="s">
        <v>83</v>
      </c>
      <c r="AY270" s="19" t="s">
        <v>267</v>
      </c>
      <c r="BE270" s="143">
        <f t="shared" si="54"/>
        <v>0</v>
      </c>
      <c r="BF270" s="143">
        <f t="shared" si="55"/>
        <v>0</v>
      </c>
      <c r="BG270" s="143">
        <f t="shared" si="56"/>
        <v>0</v>
      </c>
      <c r="BH270" s="143">
        <f t="shared" si="57"/>
        <v>0</v>
      </c>
      <c r="BI270" s="143">
        <f t="shared" si="58"/>
        <v>0</v>
      </c>
      <c r="BJ270" s="19" t="s">
        <v>102</v>
      </c>
      <c r="BK270" s="143">
        <f t="shared" si="59"/>
        <v>0</v>
      </c>
      <c r="BL270" s="19" t="s">
        <v>518</v>
      </c>
      <c r="BM270" s="19" t="s">
        <v>1644</v>
      </c>
    </row>
    <row r="271" spans="2:65" s="1" customFormat="1" ht="38.25" customHeight="1">
      <c r="B271" s="134"/>
      <c r="C271" s="144" t="s">
        <v>869</v>
      </c>
      <c r="D271" s="144" t="s">
        <v>315</v>
      </c>
      <c r="E271" s="145" t="s">
        <v>2590</v>
      </c>
      <c r="F271" s="221" t="s">
        <v>2591</v>
      </c>
      <c r="G271" s="221"/>
      <c r="H271" s="221"/>
      <c r="I271" s="221"/>
      <c r="J271" s="146" t="s">
        <v>322</v>
      </c>
      <c r="K271" s="147">
        <v>14</v>
      </c>
      <c r="L271" s="222"/>
      <c r="M271" s="222"/>
      <c r="N271" s="222">
        <f t="shared" si="50"/>
        <v>0</v>
      </c>
      <c r="O271" s="220"/>
      <c r="P271" s="220"/>
      <c r="Q271" s="220"/>
      <c r="R271" s="139"/>
      <c r="T271" s="140" t="s">
        <v>5</v>
      </c>
      <c r="U271" s="38" t="s">
        <v>42</v>
      </c>
      <c r="V271" s="141">
        <v>0</v>
      </c>
      <c r="W271" s="141">
        <f t="shared" si="51"/>
        <v>0</v>
      </c>
      <c r="X271" s="141">
        <v>0</v>
      </c>
      <c r="Y271" s="141">
        <f t="shared" si="52"/>
        <v>0</v>
      </c>
      <c r="Z271" s="141">
        <v>0</v>
      </c>
      <c r="AA271" s="142">
        <f t="shared" si="53"/>
        <v>0</v>
      </c>
      <c r="AR271" s="19" t="s">
        <v>1282</v>
      </c>
      <c r="AT271" s="19" t="s">
        <v>315</v>
      </c>
      <c r="AU271" s="19" t="s">
        <v>83</v>
      </c>
      <c r="AY271" s="19" t="s">
        <v>267</v>
      </c>
      <c r="BE271" s="143">
        <f t="shared" si="54"/>
        <v>0</v>
      </c>
      <c r="BF271" s="143">
        <f t="shared" si="55"/>
        <v>0</v>
      </c>
      <c r="BG271" s="143">
        <f t="shared" si="56"/>
        <v>0</v>
      </c>
      <c r="BH271" s="143">
        <f t="shared" si="57"/>
        <v>0</v>
      </c>
      <c r="BI271" s="143">
        <f t="shared" si="58"/>
        <v>0</v>
      </c>
      <c r="BJ271" s="19" t="s">
        <v>102</v>
      </c>
      <c r="BK271" s="143">
        <f t="shared" si="59"/>
        <v>0</v>
      </c>
      <c r="BL271" s="19" t="s">
        <v>518</v>
      </c>
      <c r="BM271" s="19" t="s">
        <v>1647</v>
      </c>
    </row>
    <row r="272" spans="2:65" s="1" customFormat="1" ht="38.25" customHeight="1">
      <c r="B272" s="134"/>
      <c r="C272" s="144" t="s">
        <v>873</v>
      </c>
      <c r="D272" s="144" t="s">
        <v>315</v>
      </c>
      <c r="E272" s="145" t="s">
        <v>2592</v>
      </c>
      <c r="F272" s="221" t="s">
        <v>2593</v>
      </c>
      <c r="G272" s="221"/>
      <c r="H272" s="221"/>
      <c r="I272" s="221"/>
      <c r="J272" s="146" t="s">
        <v>322</v>
      </c>
      <c r="K272" s="147">
        <v>17</v>
      </c>
      <c r="L272" s="222"/>
      <c r="M272" s="222"/>
      <c r="N272" s="222">
        <f t="shared" si="50"/>
        <v>0</v>
      </c>
      <c r="O272" s="220"/>
      <c r="P272" s="220"/>
      <c r="Q272" s="220"/>
      <c r="R272" s="139"/>
      <c r="T272" s="140" t="s">
        <v>5</v>
      </c>
      <c r="U272" s="38" t="s">
        <v>42</v>
      </c>
      <c r="V272" s="141">
        <v>0</v>
      </c>
      <c r="W272" s="141">
        <f t="shared" si="51"/>
        <v>0</v>
      </c>
      <c r="X272" s="141">
        <v>0</v>
      </c>
      <c r="Y272" s="141">
        <f t="shared" si="52"/>
        <v>0</v>
      </c>
      <c r="Z272" s="141">
        <v>0</v>
      </c>
      <c r="AA272" s="142">
        <f t="shared" si="53"/>
        <v>0</v>
      </c>
      <c r="AR272" s="19" t="s">
        <v>1282</v>
      </c>
      <c r="AT272" s="19" t="s">
        <v>315</v>
      </c>
      <c r="AU272" s="19" t="s">
        <v>83</v>
      </c>
      <c r="AY272" s="19" t="s">
        <v>267</v>
      </c>
      <c r="BE272" s="143">
        <f t="shared" si="54"/>
        <v>0</v>
      </c>
      <c r="BF272" s="143">
        <f t="shared" si="55"/>
        <v>0</v>
      </c>
      <c r="BG272" s="143">
        <f t="shared" si="56"/>
        <v>0</v>
      </c>
      <c r="BH272" s="143">
        <f t="shared" si="57"/>
        <v>0</v>
      </c>
      <c r="BI272" s="143">
        <f t="shared" si="58"/>
        <v>0</v>
      </c>
      <c r="BJ272" s="19" t="s">
        <v>102</v>
      </c>
      <c r="BK272" s="143">
        <f t="shared" si="59"/>
        <v>0</v>
      </c>
      <c r="BL272" s="19" t="s">
        <v>518</v>
      </c>
      <c r="BM272" s="19" t="s">
        <v>1650</v>
      </c>
    </row>
    <row r="273" spans="2:65" s="1" customFormat="1" ht="38.25" customHeight="1">
      <c r="B273" s="134"/>
      <c r="C273" s="144" t="s">
        <v>877</v>
      </c>
      <c r="D273" s="144" t="s">
        <v>315</v>
      </c>
      <c r="E273" s="145" t="s">
        <v>2594</v>
      </c>
      <c r="F273" s="221" t="s">
        <v>2595</v>
      </c>
      <c r="G273" s="221"/>
      <c r="H273" s="221"/>
      <c r="I273" s="221"/>
      <c r="J273" s="146" t="s">
        <v>322</v>
      </c>
      <c r="K273" s="147">
        <v>11</v>
      </c>
      <c r="L273" s="222"/>
      <c r="M273" s="222"/>
      <c r="N273" s="222">
        <f t="shared" si="50"/>
        <v>0</v>
      </c>
      <c r="O273" s="220"/>
      <c r="P273" s="220"/>
      <c r="Q273" s="220"/>
      <c r="R273" s="139"/>
      <c r="T273" s="140" t="s">
        <v>5</v>
      </c>
      <c r="U273" s="38" t="s">
        <v>42</v>
      </c>
      <c r="V273" s="141">
        <v>0</v>
      </c>
      <c r="W273" s="141">
        <f t="shared" si="51"/>
        <v>0</v>
      </c>
      <c r="X273" s="141">
        <v>0</v>
      </c>
      <c r="Y273" s="141">
        <f t="shared" si="52"/>
        <v>0</v>
      </c>
      <c r="Z273" s="141">
        <v>0</v>
      </c>
      <c r="AA273" s="142">
        <f t="shared" si="53"/>
        <v>0</v>
      </c>
      <c r="AR273" s="19" t="s">
        <v>1282</v>
      </c>
      <c r="AT273" s="19" t="s">
        <v>315</v>
      </c>
      <c r="AU273" s="19" t="s">
        <v>83</v>
      </c>
      <c r="AY273" s="19" t="s">
        <v>267</v>
      </c>
      <c r="BE273" s="143">
        <f t="shared" si="54"/>
        <v>0</v>
      </c>
      <c r="BF273" s="143">
        <f t="shared" si="55"/>
        <v>0</v>
      </c>
      <c r="BG273" s="143">
        <f t="shared" si="56"/>
        <v>0</v>
      </c>
      <c r="BH273" s="143">
        <f t="shared" si="57"/>
        <v>0</v>
      </c>
      <c r="BI273" s="143">
        <f t="shared" si="58"/>
        <v>0</v>
      </c>
      <c r="BJ273" s="19" t="s">
        <v>102</v>
      </c>
      <c r="BK273" s="143">
        <f t="shared" si="59"/>
        <v>0</v>
      </c>
      <c r="BL273" s="19" t="s">
        <v>518</v>
      </c>
      <c r="BM273" s="19" t="s">
        <v>1653</v>
      </c>
    </row>
    <row r="274" spans="2:65" s="1" customFormat="1" ht="38.25" customHeight="1">
      <c r="B274" s="134"/>
      <c r="C274" s="144" t="s">
        <v>881</v>
      </c>
      <c r="D274" s="144" t="s">
        <v>315</v>
      </c>
      <c r="E274" s="145" t="s">
        <v>2596</v>
      </c>
      <c r="F274" s="221" t="s">
        <v>2597</v>
      </c>
      <c r="G274" s="221"/>
      <c r="H274" s="221"/>
      <c r="I274" s="221"/>
      <c r="J274" s="146" t="s">
        <v>322</v>
      </c>
      <c r="K274" s="147">
        <v>35</v>
      </c>
      <c r="L274" s="222"/>
      <c r="M274" s="222"/>
      <c r="N274" s="222">
        <f t="shared" si="50"/>
        <v>0</v>
      </c>
      <c r="O274" s="220"/>
      <c r="P274" s="220"/>
      <c r="Q274" s="220"/>
      <c r="R274" s="139"/>
      <c r="T274" s="140" t="s">
        <v>5</v>
      </c>
      <c r="U274" s="38" t="s">
        <v>42</v>
      </c>
      <c r="V274" s="141">
        <v>0</v>
      </c>
      <c r="W274" s="141">
        <f t="shared" si="51"/>
        <v>0</v>
      </c>
      <c r="X274" s="141">
        <v>0</v>
      </c>
      <c r="Y274" s="141">
        <f t="shared" si="52"/>
        <v>0</v>
      </c>
      <c r="Z274" s="141">
        <v>0</v>
      </c>
      <c r="AA274" s="142">
        <f t="shared" si="53"/>
        <v>0</v>
      </c>
      <c r="AR274" s="19" t="s">
        <v>1282</v>
      </c>
      <c r="AT274" s="19" t="s">
        <v>315</v>
      </c>
      <c r="AU274" s="19" t="s">
        <v>83</v>
      </c>
      <c r="AY274" s="19" t="s">
        <v>267</v>
      </c>
      <c r="BE274" s="143">
        <f t="shared" si="54"/>
        <v>0</v>
      </c>
      <c r="BF274" s="143">
        <f t="shared" si="55"/>
        <v>0</v>
      </c>
      <c r="BG274" s="143">
        <f t="shared" si="56"/>
        <v>0</v>
      </c>
      <c r="BH274" s="143">
        <f t="shared" si="57"/>
        <v>0</v>
      </c>
      <c r="BI274" s="143">
        <f t="shared" si="58"/>
        <v>0</v>
      </c>
      <c r="BJ274" s="19" t="s">
        <v>102</v>
      </c>
      <c r="BK274" s="143">
        <f t="shared" si="59"/>
        <v>0</v>
      </c>
      <c r="BL274" s="19" t="s">
        <v>518</v>
      </c>
      <c r="BM274" s="19" t="s">
        <v>1656</v>
      </c>
    </row>
    <row r="275" spans="2:65" s="1" customFormat="1" ht="38.25" customHeight="1">
      <c r="B275" s="134"/>
      <c r="C275" s="144" t="s">
        <v>885</v>
      </c>
      <c r="D275" s="144" t="s">
        <v>315</v>
      </c>
      <c r="E275" s="145" t="s">
        <v>2518</v>
      </c>
      <c r="F275" s="221" t="s">
        <v>2519</v>
      </c>
      <c r="G275" s="221"/>
      <c r="H275" s="221"/>
      <c r="I275" s="221"/>
      <c r="J275" s="146" t="s">
        <v>322</v>
      </c>
      <c r="K275" s="147">
        <v>6</v>
      </c>
      <c r="L275" s="222"/>
      <c r="M275" s="222"/>
      <c r="N275" s="222">
        <f t="shared" si="50"/>
        <v>0</v>
      </c>
      <c r="O275" s="220"/>
      <c r="P275" s="220"/>
      <c r="Q275" s="220"/>
      <c r="R275" s="139"/>
      <c r="T275" s="140" t="s">
        <v>5</v>
      </c>
      <c r="U275" s="38" t="s">
        <v>42</v>
      </c>
      <c r="V275" s="141">
        <v>0</v>
      </c>
      <c r="W275" s="141">
        <f t="shared" si="51"/>
        <v>0</v>
      </c>
      <c r="X275" s="141">
        <v>0</v>
      </c>
      <c r="Y275" s="141">
        <f t="shared" si="52"/>
        <v>0</v>
      </c>
      <c r="Z275" s="141">
        <v>0</v>
      </c>
      <c r="AA275" s="142">
        <f t="shared" si="53"/>
        <v>0</v>
      </c>
      <c r="AR275" s="19" t="s">
        <v>1282</v>
      </c>
      <c r="AT275" s="19" t="s">
        <v>315</v>
      </c>
      <c r="AU275" s="19" t="s">
        <v>83</v>
      </c>
      <c r="AY275" s="19" t="s">
        <v>267</v>
      </c>
      <c r="BE275" s="143">
        <f t="shared" si="54"/>
        <v>0</v>
      </c>
      <c r="BF275" s="143">
        <f t="shared" si="55"/>
        <v>0</v>
      </c>
      <c r="BG275" s="143">
        <f t="shared" si="56"/>
        <v>0</v>
      </c>
      <c r="BH275" s="143">
        <f t="shared" si="57"/>
        <v>0</v>
      </c>
      <c r="BI275" s="143">
        <f t="shared" si="58"/>
        <v>0</v>
      </c>
      <c r="BJ275" s="19" t="s">
        <v>102</v>
      </c>
      <c r="BK275" s="143">
        <f t="shared" si="59"/>
        <v>0</v>
      </c>
      <c r="BL275" s="19" t="s">
        <v>518</v>
      </c>
      <c r="BM275" s="19" t="s">
        <v>1659</v>
      </c>
    </row>
    <row r="276" spans="2:65" s="1" customFormat="1" ht="38.25" customHeight="1">
      <c r="B276" s="134"/>
      <c r="C276" s="144" t="s">
        <v>889</v>
      </c>
      <c r="D276" s="144" t="s">
        <v>315</v>
      </c>
      <c r="E276" s="145" t="s">
        <v>2598</v>
      </c>
      <c r="F276" s="221" t="s">
        <v>2599</v>
      </c>
      <c r="G276" s="221"/>
      <c r="H276" s="221"/>
      <c r="I276" s="221"/>
      <c r="J276" s="146" t="s">
        <v>322</v>
      </c>
      <c r="K276" s="147">
        <v>24</v>
      </c>
      <c r="L276" s="222"/>
      <c r="M276" s="222"/>
      <c r="N276" s="222">
        <f t="shared" si="50"/>
        <v>0</v>
      </c>
      <c r="O276" s="220"/>
      <c r="P276" s="220"/>
      <c r="Q276" s="220"/>
      <c r="R276" s="139"/>
      <c r="T276" s="140" t="s">
        <v>5</v>
      </c>
      <c r="U276" s="38" t="s">
        <v>42</v>
      </c>
      <c r="V276" s="141">
        <v>0</v>
      </c>
      <c r="W276" s="141">
        <f t="shared" si="51"/>
        <v>0</v>
      </c>
      <c r="X276" s="141">
        <v>0</v>
      </c>
      <c r="Y276" s="141">
        <f t="shared" si="52"/>
        <v>0</v>
      </c>
      <c r="Z276" s="141">
        <v>0</v>
      </c>
      <c r="AA276" s="142">
        <f t="shared" si="53"/>
        <v>0</v>
      </c>
      <c r="AR276" s="19" t="s">
        <v>1282</v>
      </c>
      <c r="AT276" s="19" t="s">
        <v>315</v>
      </c>
      <c r="AU276" s="19" t="s">
        <v>83</v>
      </c>
      <c r="AY276" s="19" t="s">
        <v>267</v>
      </c>
      <c r="BE276" s="143">
        <f t="shared" si="54"/>
        <v>0</v>
      </c>
      <c r="BF276" s="143">
        <f t="shared" si="55"/>
        <v>0</v>
      </c>
      <c r="BG276" s="143">
        <f t="shared" si="56"/>
        <v>0</v>
      </c>
      <c r="BH276" s="143">
        <f t="shared" si="57"/>
        <v>0</v>
      </c>
      <c r="BI276" s="143">
        <f t="shared" si="58"/>
        <v>0</v>
      </c>
      <c r="BJ276" s="19" t="s">
        <v>102</v>
      </c>
      <c r="BK276" s="143">
        <f t="shared" si="59"/>
        <v>0</v>
      </c>
      <c r="BL276" s="19" t="s">
        <v>518</v>
      </c>
      <c r="BM276" s="19" t="s">
        <v>1662</v>
      </c>
    </row>
    <row r="277" spans="2:65" s="1" customFormat="1" ht="38.25" customHeight="1">
      <c r="B277" s="134"/>
      <c r="C277" s="144" t="s">
        <v>893</v>
      </c>
      <c r="D277" s="144" t="s">
        <v>315</v>
      </c>
      <c r="E277" s="145" t="s">
        <v>2600</v>
      </c>
      <c r="F277" s="221" t="s">
        <v>2601</v>
      </c>
      <c r="G277" s="221"/>
      <c r="H277" s="221"/>
      <c r="I277" s="221"/>
      <c r="J277" s="146" t="s">
        <v>322</v>
      </c>
      <c r="K277" s="147">
        <v>11</v>
      </c>
      <c r="L277" s="222"/>
      <c r="M277" s="222"/>
      <c r="N277" s="222">
        <f t="shared" si="50"/>
        <v>0</v>
      </c>
      <c r="O277" s="220"/>
      <c r="P277" s="220"/>
      <c r="Q277" s="220"/>
      <c r="R277" s="139"/>
      <c r="T277" s="140" t="s">
        <v>5</v>
      </c>
      <c r="U277" s="38" t="s">
        <v>42</v>
      </c>
      <c r="V277" s="141">
        <v>0</v>
      </c>
      <c r="W277" s="141">
        <f t="shared" si="51"/>
        <v>0</v>
      </c>
      <c r="X277" s="141">
        <v>0</v>
      </c>
      <c r="Y277" s="141">
        <f t="shared" si="52"/>
        <v>0</v>
      </c>
      <c r="Z277" s="141">
        <v>0</v>
      </c>
      <c r="AA277" s="142">
        <f t="shared" si="53"/>
        <v>0</v>
      </c>
      <c r="AR277" s="19" t="s">
        <v>1282</v>
      </c>
      <c r="AT277" s="19" t="s">
        <v>315</v>
      </c>
      <c r="AU277" s="19" t="s">
        <v>83</v>
      </c>
      <c r="AY277" s="19" t="s">
        <v>267</v>
      </c>
      <c r="BE277" s="143">
        <f t="shared" si="54"/>
        <v>0</v>
      </c>
      <c r="BF277" s="143">
        <f t="shared" si="55"/>
        <v>0</v>
      </c>
      <c r="BG277" s="143">
        <f t="shared" si="56"/>
        <v>0</v>
      </c>
      <c r="BH277" s="143">
        <f t="shared" si="57"/>
        <v>0</v>
      </c>
      <c r="BI277" s="143">
        <f t="shared" si="58"/>
        <v>0</v>
      </c>
      <c r="BJ277" s="19" t="s">
        <v>102</v>
      </c>
      <c r="BK277" s="143">
        <f t="shared" si="59"/>
        <v>0</v>
      </c>
      <c r="BL277" s="19" t="s">
        <v>518</v>
      </c>
      <c r="BM277" s="19" t="s">
        <v>1665</v>
      </c>
    </row>
    <row r="278" spans="2:65" s="1" customFormat="1" ht="38.25" customHeight="1">
      <c r="B278" s="134"/>
      <c r="C278" s="144" t="s">
        <v>897</v>
      </c>
      <c r="D278" s="144" t="s">
        <v>315</v>
      </c>
      <c r="E278" s="145" t="s">
        <v>2602</v>
      </c>
      <c r="F278" s="221" t="s">
        <v>2603</v>
      </c>
      <c r="G278" s="221"/>
      <c r="H278" s="221"/>
      <c r="I278" s="221"/>
      <c r="J278" s="146" t="s">
        <v>322</v>
      </c>
      <c r="K278" s="147">
        <v>4</v>
      </c>
      <c r="L278" s="222"/>
      <c r="M278" s="222"/>
      <c r="N278" s="222">
        <f t="shared" si="50"/>
        <v>0</v>
      </c>
      <c r="O278" s="220"/>
      <c r="P278" s="220"/>
      <c r="Q278" s="220"/>
      <c r="R278" s="139"/>
      <c r="T278" s="140" t="s">
        <v>5</v>
      </c>
      <c r="U278" s="38" t="s">
        <v>42</v>
      </c>
      <c r="V278" s="141">
        <v>0</v>
      </c>
      <c r="W278" s="141">
        <f t="shared" si="51"/>
        <v>0</v>
      </c>
      <c r="X278" s="141">
        <v>0</v>
      </c>
      <c r="Y278" s="141">
        <f t="shared" si="52"/>
        <v>0</v>
      </c>
      <c r="Z278" s="141">
        <v>0</v>
      </c>
      <c r="AA278" s="142">
        <f t="shared" si="53"/>
        <v>0</v>
      </c>
      <c r="AR278" s="19" t="s">
        <v>1282</v>
      </c>
      <c r="AT278" s="19" t="s">
        <v>315</v>
      </c>
      <c r="AU278" s="19" t="s">
        <v>83</v>
      </c>
      <c r="AY278" s="19" t="s">
        <v>267</v>
      </c>
      <c r="BE278" s="143">
        <f t="shared" si="54"/>
        <v>0</v>
      </c>
      <c r="BF278" s="143">
        <f t="shared" si="55"/>
        <v>0</v>
      </c>
      <c r="BG278" s="143">
        <f t="shared" si="56"/>
        <v>0</v>
      </c>
      <c r="BH278" s="143">
        <f t="shared" si="57"/>
        <v>0</v>
      </c>
      <c r="BI278" s="143">
        <f t="shared" si="58"/>
        <v>0</v>
      </c>
      <c r="BJ278" s="19" t="s">
        <v>102</v>
      </c>
      <c r="BK278" s="143">
        <f t="shared" si="59"/>
        <v>0</v>
      </c>
      <c r="BL278" s="19" t="s">
        <v>518</v>
      </c>
      <c r="BM278" s="19" t="s">
        <v>1668</v>
      </c>
    </row>
    <row r="279" spans="2:65" s="1" customFormat="1" ht="38.25" customHeight="1">
      <c r="B279" s="134"/>
      <c r="C279" s="144" t="s">
        <v>901</v>
      </c>
      <c r="D279" s="144" t="s">
        <v>315</v>
      </c>
      <c r="E279" s="145" t="s">
        <v>2604</v>
      </c>
      <c r="F279" s="221" t="s">
        <v>2605</v>
      </c>
      <c r="G279" s="221"/>
      <c r="H279" s="221"/>
      <c r="I279" s="221"/>
      <c r="J279" s="146" t="s">
        <v>322</v>
      </c>
      <c r="K279" s="147">
        <v>13</v>
      </c>
      <c r="L279" s="222"/>
      <c r="M279" s="222"/>
      <c r="N279" s="222">
        <f t="shared" si="50"/>
        <v>0</v>
      </c>
      <c r="O279" s="220"/>
      <c r="P279" s="220"/>
      <c r="Q279" s="220"/>
      <c r="R279" s="139"/>
      <c r="T279" s="140" t="s">
        <v>5</v>
      </c>
      <c r="U279" s="38" t="s">
        <v>42</v>
      </c>
      <c r="V279" s="141">
        <v>0</v>
      </c>
      <c r="W279" s="141">
        <f t="shared" si="51"/>
        <v>0</v>
      </c>
      <c r="X279" s="141">
        <v>0</v>
      </c>
      <c r="Y279" s="141">
        <f t="shared" si="52"/>
        <v>0</v>
      </c>
      <c r="Z279" s="141">
        <v>0</v>
      </c>
      <c r="AA279" s="142">
        <f t="shared" si="53"/>
        <v>0</v>
      </c>
      <c r="AR279" s="19" t="s">
        <v>1282</v>
      </c>
      <c r="AT279" s="19" t="s">
        <v>315</v>
      </c>
      <c r="AU279" s="19" t="s">
        <v>83</v>
      </c>
      <c r="AY279" s="19" t="s">
        <v>267</v>
      </c>
      <c r="BE279" s="143">
        <f t="shared" si="54"/>
        <v>0</v>
      </c>
      <c r="BF279" s="143">
        <f t="shared" si="55"/>
        <v>0</v>
      </c>
      <c r="BG279" s="143">
        <f t="shared" si="56"/>
        <v>0</v>
      </c>
      <c r="BH279" s="143">
        <f t="shared" si="57"/>
        <v>0</v>
      </c>
      <c r="BI279" s="143">
        <f t="shared" si="58"/>
        <v>0</v>
      </c>
      <c r="BJ279" s="19" t="s">
        <v>102</v>
      </c>
      <c r="BK279" s="143">
        <f t="shared" si="59"/>
        <v>0</v>
      </c>
      <c r="BL279" s="19" t="s">
        <v>518</v>
      </c>
      <c r="BM279" s="19" t="s">
        <v>1671</v>
      </c>
    </row>
    <row r="280" spans="2:65" s="1" customFormat="1" ht="38.25" customHeight="1">
      <c r="B280" s="134"/>
      <c r="C280" s="144" t="s">
        <v>905</v>
      </c>
      <c r="D280" s="144" t="s">
        <v>315</v>
      </c>
      <c r="E280" s="145" t="s">
        <v>2606</v>
      </c>
      <c r="F280" s="221" t="s">
        <v>2607</v>
      </c>
      <c r="G280" s="221"/>
      <c r="H280" s="221"/>
      <c r="I280" s="221"/>
      <c r="J280" s="146" t="s">
        <v>322</v>
      </c>
      <c r="K280" s="147">
        <v>8</v>
      </c>
      <c r="L280" s="222"/>
      <c r="M280" s="222"/>
      <c r="N280" s="222">
        <f t="shared" si="50"/>
        <v>0</v>
      </c>
      <c r="O280" s="220"/>
      <c r="P280" s="220"/>
      <c r="Q280" s="220"/>
      <c r="R280" s="139"/>
      <c r="T280" s="140" t="s">
        <v>5</v>
      </c>
      <c r="U280" s="38" t="s">
        <v>42</v>
      </c>
      <c r="V280" s="141">
        <v>0</v>
      </c>
      <c r="W280" s="141">
        <f t="shared" si="51"/>
        <v>0</v>
      </c>
      <c r="X280" s="141">
        <v>0</v>
      </c>
      <c r="Y280" s="141">
        <f t="shared" si="52"/>
        <v>0</v>
      </c>
      <c r="Z280" s="141">
        <v>0</v>
      </c>
      <c r="AA280" s="142">
        <f t="shared" si="53"/>
        <v>0</v>
      </c>
      <c r="AR280" s="19" t="s">
        <v>1282</v>
      </c>
      <c r="AT280" s="19" t="s">
        <v>315</v>
      </c>
      <c r="AU280" s="19" t="s">
        <v>83</v>
      </c>
      <c r="AY280" s="19" t="s">
        <v>267</v>
      </c>
      <c r="BE280" s="143">
        <f t="shared" si="54"/>
        <v>0</v>
      </c>
      <c r="BF280" s="143">
        <f t="shared" si="55"/>
        <v>0</v>
      </c>
      <c r="BG280" s="143">
        <f t="shared" si="56"/>
        <v>0</v>
      </c>
      <c r="BH280" s="143">
        <f t="shared" si="57"/>
        <v>0</v>
      </c>
      <c r="BI280" s="143">
        <f t="shared" si="58"/>
        <v>0</v>
      </c>
      <c r="BJ280" s="19" t="s">
        <v>102</v>
      </c>
      <c r="BK280" s="143">
        <f t="shared" si="59"/>
        <v>0</v>
      </c>
      <c r="BL280" s="19" t="s">
        <v>518</v>
      </c>
      <c r="BM280" s="19" t="s">
        <v>1677</v>
      </c>
    </row>
    <row r="281" spans="2:65" s="1" customFormat="1" ht="38.25" customHeight="1">
      <c r="B281" s="134"/>
      <c r="C281" s="144" t="s">
        <v>909</v>
      </c>
      <c r="D281" s="144" t="s">
        <v>315</v>
      </c>
      <c r="E281" s="145" t="s">
        <v>2608</v>
      </c>
      <c r="F281" s="221" t="s">
        <v>2609</v>
      </c>
      <c r="G281" s="221"/>
      <c r="H281" s="221"/>
      <c r="I281" s="221"/>
      <c r="J281" s="146" t="s">
        <v>322</v>
      </c>
      <c r="K281" s="147">
        <v>3</v>
      </c>
      <c r="L281" s="222"/>
      <c r="M281" s="222"/>
      <c r="N281" s="222">
        <f t="shared" si="50"/>
        <v>0</v>
      </c>
      <c r="O281" s="220"/>
      <c r="P281" s="220"/>
      <c r="Q281" s="220"/>
      <c r="R281" s="139"/>
      <c r="T281" s="140" t="s">
        <v>5</v>
      </c>
      <c r="U281" s="38" t="s">
        <v>42</v>
      </c>
      <c r="V281" s="141">
        <v>0</v>
      </c>
      <c r="W281" s="141">
        <f t="shared" si="51"/>
        <v>0</v>
      </c>
      <c r="X281" s="141">
        <v>0</v>
      </c>
      <c r="Y281" s="141">
        <f t="shared" si="52"/>
        <v>0</v>
      </c>
      <c r="Z281" s="141">
        <v>0</v>
      </c>
      <c r="AA281" s="142">
        <f t="shared" si="53"/>
        <v>0</v>
      </c>
      <c r="AR281" s="19" t="s">
        <v>1282</v>
      </c>
      <c r="AT281" s="19" t="s">
        <v>315</v>
      </c>
      <c r="AU281" s="19" t="s">
        <v>83</v>
      </c>
      <c r="AY281" s="19" t="s">
        <v>267</v>
      </c>
      <c r="BE281" s="143">
        <f t="shared" si="54"/>
        <v>0</v>
      </c>
      <c r="BF281" s="143">
        <f t="shared" si="55"/>
        <v>0</v>
      </c>
      <c r="BG281" s="143">
        <f t="shared" si="56"/>
        <v>0</v>
      </c>
      <c r="BH281" s="143">
        <f t="shared" si="57"/>
        <v>0</v>
      </c>
      <c r="BI281" s="143">
        <f t="shared" si="58"/>
        <v>0</v>
      </c>
      <c r="BJ281" s="19" t="s">
        <v>102</v>
      </c>
      <c r="BK281" s="143">
        <f t="shared" si="59"/>
        <v>0</v>
      </c>
      <c r="BL281" s="19" t="s">
        <v>518</v>
      </c>
      <c r="BM281" s="19" t="s">
        <v>1680</v>
      </c>
    </row>
    <row r="282" spans="2:65" s="1" customFormat="1" ht="51" customHeight="1">
      <c r="B282" s="134"/>
      <c r="C282" s="135" t="s">
        <v>913</v>
      </c>
      <c r="D282" s="135" t="s">
        <v>268</v>
      </c>
      <c r="E282" s="136" t="s">
        <v>2524</v>
      </c>
      <c r="F282" s="219" t="s">
        <v>2525</v>
      </c>
      <c r="G282" s="219"/>
      <c r="H282" s="219"/>
      <c r="I282" s="219"/>
      <c r="J282" s="137" t="s">
        <v>271</v>
      </c>
      <c r="K282" s="138">
        <v>60</v>
      </c>
      <c r="L282" s="220"/>
      <c r="M282" s="220"/>
      <c r="N282" s="220">
        <f t="shared" si="50"/>
        <v>0</v>
      </c>
      <c r="O282" s="220"/>
      <c r="P282" s="220"/>
      <c r="Q282" s="220"/>
      <c r="R282" s="139"/>
      <c r="T282" s="140" t="s">
        <v>5</v>
      </c>
      <c r="U282" s="38" t="s">
        <v>42</v>
      </c>
      <c r="V282" s="141">
        <v>0</v>
      </c>
      <c r="W282" s="141">
        <f t="shared" si="51"/>
        <v>0</v>
      </c>
      <c r="X282" s="141">
        <v>0</v>
      </c>
      <c r="Y282" s="141">
        <f t="shared" si="52"/>
        <v>0</v>
      </c>
      <c r="Z282" s="141">
        <v>0</v>
      </c>
      <c r="AA282" s="142">
        <f t="shared" si="53"/>
        <v>0</v>
      </c>
      <c r="AR282" s="19" t="s">
        <v>518</v>
      </c>
      <c r="AT282" s="19" t="s">
        <v>268</v>
      </c>
      <c r="AU282" s="19" t="s">
        <v>83</v>
      </c>
      <c r="AY282" s="19" t="s">
        <v>267</v>
      </c>
      <c r="BE282" s="143">
        <f t="shared" si="54"/>
        <v>0</v>
      </c>
      <c r="BF282" s="143">
        <f t="shared" si="55"/>
        <v>0</v>
      </c>
      <c r="BG282" s="143">
        <f t="shared" si="56"/>
        <v>0</v>
      </c>
      <c r="BH282" s="143">
        <f t="shared" si="57"/>
        <v>0</v>
      </c>
      <c r="BI282" s="143">
        <f t="shared" si="58"/>
        <v>0</v>
      </c>
      <c r="BJ282" s="19" t="s">
        <v>102</v>
      </c>
      <c r="BK282" s="143">
        <f t="shared" si="59"/>
        <v>0</v>
      </c>
      <c r="BL282" s="19" t="s">
        <v>518</v>
      </c>
      <c r="BM282" s="19" t="s">
        <v>1683</v>
      </c>
    </row>
    <row r="283" spans="2:65" s="1" customFormat="1" ht="38.25" customHeight="1">
      <c r="B283" s="134"/>
      <c r="C283" s="135" t="s">
        <v>917</v>
      </c>
      <c r="D283" s="135" t="s">
        <v>268</v>
      </c>
      <c r="E283" s="136" t="s">
        <v>2610</v>
      </c>
      <c r="F283" s="219" t="s">
        <v>2611</v>
      </c>
      <c r="G283" s="219"/>
      <c r="H283" s="219"/>
      <c r="I283" s="219"/>
      <c r="J283" s="137" t="s">
        <v>271</v>
      </c>
      <c r="K283" s="138">
        <v>24</v>
      </c>
      <c r="L283" s="220"/>
      <c r="M283" s="220"/>
      <c r="N283" s="220">
        <f t="shared" si="50"/>
        <v>0</v>
      </c>
      <c r="O283" s="220"/>
      <c r="P283" s="220"/>
      <c r="Q283" s="220"/>
      <c r="R283" s="139"/>
      <c r="T283" s="140" t="s">
        <v>5</v>
      </c>
      <c r="U283" s="38" t="s">
        <v>42</v>
      </c>
      <c r="V283" s="141">
        <v>0</v>
      </c>
      <c r="W283" s="141">
        <f t="shared" si="51"/>
        <v>0</v>
      </c>
      <c r="X283" s="141">
        <v>0</v>
      </c>
      <c r="Y283" s="141">
        <f t="shared" si="52"/>
        <v>0</v>
      </c>
      <c r="Z283" s="141">
        <v>0</v>
      </c>
      <c r="AA283" s="142">
        <f t="shared" si="53"/>
        <v>0</v>
      </c>
      <c r="AR283" s="19" t="s">
        <v>518</v>
      </c>
      <c r="AT283" s="19" t="s">
        <v>268</v>
      </c>
      <c r="AU283" s="19" t="s">
        <v>83</v>
      </c>
      <c r="AY283" s="19" t="s">
        <v>267</v>
      </c>
      <c r="BE283" s="143">
        <f t="shared" si="54"/>
        <v>0</v>
      </c>
      <c r="BF283" s="143">
        <f t="shared" si="55"/>
        <v>0</v>
      </c>
      <c r="BG283" s="143">
        <f t="shared" si="56"/>
        <v>0</v>
      </c>
      <c r="BH283" s="143">
        <f t="shared" si="57"/>
        <v>0</v>
      </c>
      <c r="BI283" s="143">
        <f t="shared" si="58"/>
        <v>0</v>
      </c>
      <c r="BJ283" s="19" t="s">
        <v>102</v>
      </c>
      <c r="BK283" s="143">
        <f t="shared" si="59"/>
        <v>0</v>
      </c>
      <c r="BL283" s="19" t="s">
        <v>518</v>
      </c>
      <c r="BM283" s="19" t="s">
        <v>1686</v>
      </c>
    </row>
    <row r="284" spans="2:65" s="1" customFormat="1" ht="25.5" customHeight="1">
      <c r="B284" s="134"/>
      <c r="C284" s="135" t="s">
        <v>921</v>
      </c>
      <c r="D284" s="135" t="s">
        <v>268</v>
      </c>
      <c r="E284" s="136" t="s">
        <v>2528</v>
      </c>
      <c r="F284" s="219" t="s">
        <v>2529</v>
      </c>
      <c r="G284" s="219"/>
      <c r="H284" s="219"/>
      <c r="I284" s="219"/>
      <c r="J284" s="137" t="s">
        <v>271</v>
      </c>
      <c r="K284" s="138">
        <v>2</v>
      </c>
      <c r="L284" s="220"/>
      <c r="M284" s="220"/>
      <c r="N284" s="220">
        <f t="shared" si="50"/>
        <v>0</v>
      </c>
      <c r="O284" s="220"/>
      <c r="P284" s="220"/>
      <c r="Q284" s="220"/>
      <c r="R284" s="139"/>
      <c r="T284" s="140" t="s">
        <v>5</v>
      </c>
      <c r="U284" s="38" t="s">
        <v>42</v>
      </c>
      <c r="V284" s="141">
        <v>0</v>
      </c>
      <c r="W284" s="141">
        <f t="shared" si="51"/>
        <v>0</v>
      </c>
      <c r="X284" s="141">
        <v>0</v>
      </c>
      <c r="Y284" s="141">
        <f t="shared" si="52"/>
        <v>0</v>
      </c>
      <c r="Z284" s="141">
        <v>0</v>
      </c>
      <c r="AA284" s="142">
        <f t="shared" si="53"/>
        <v>0</v>
      </c>
      <c r="AR284" s="19" t="s">
        <v>518</v>
      </c>
      <c r="AT284" s="19" t="s">
        <v>268</v>
      </c>
      <c r="AU284" s="19" t="s">
        <v>83</v>
      </c>
      <c r="AY284" s="19" t="s">
        <v>267</v>
      </c>
      <c r="BE284" s="143">
        <f t="shared" si="54"/>
        <v>0</v>
      </c>
      <c r="BF284" s="143">
        <f t="shared" si="55"/>
        <v>0</v>
      </c>
      <c r="BG284" s="143">
        <f t="shared" si="56"/>
        <v>0</v>
      </c>
      <c r="BH284" s="143">
        <f t="shared" si="57"/>
        <v>0</v>
      </c>
      <c r="BI284" s="143">
        <f t="shared" si="58"/>
        <v>0</v>
      </c>
      <c r="BJ284" s="19" t="s">
        <v>102</v>
      </c>
      <c r="BK284" s="143">
        <f t="shared" si="59"/>
        <v>0</v>
      </c>
      <c r="BL284" s="19" t="s">
        <v>518</v>
      </c>
      <c r="BM284" s="19" t="s">
        <v>1689</v>
      </c>
    </row>
    <row r="285" spans="2:65" s="1" customFormat="1" ht="25.5" customHeight="1">
      <c r="B285" s="134"/>
      <c r="C285" s="135" t="s">
        <v>925</v>
      </c>
      <c r="D285" s="135" t="s">
        <v>268</v>
      </c>
      <c r="E285" s="136" t="s">
        <v>2612</v>
      </c>
      <c r="F285" s="219" t="s">
        <v>2613</v>
      </c>
      <c r="G285" s="219"/>
      <c r="H285" s="219"/>
      <c r="I285" s="219"/>
      <c r="J285" s="137" t="s">
        <v>271</v>
      </c>
      <c r="K285" s="138">
        <v>44</v>
      </c>
      <c r="L285" s="220"/>
      <c r="M285" s="220"/>
      <c r="N285" s="220">
        <f t="shared" si="50"/>
        <v>0</v>
      </c>
      <c r="O285" s="220"/>
      <c r="P285" s="220"/>
      <c r="Q285" s="220"/>
      <c r="R285" s="139"/>
      <c r="T285" s="140" t="s">
        <v>5</v>
      </c>
      <c r="U285" s="38" t="s">
        <v>42</v>
      </c>
      <c r="V285" s="141">
        <v>0</v>
      </c>
      <c r="W285" s="141">
        <f t="shared" si="51"/>
        <v>0</v>
      </c>
      <c r="X285" s="141">
        <v>0</v>
      </c>
      <c r="Y285" s="141">
        <f t="shared" si="52"/>
        <v>0</v>
      </c>
      <c r="Z285" s="141">
        <v>0</v>
      </c>
      <c r="AA285" s="142">
        <f t="shared" si="53"/>
        <v>0</v>
      </c>
      <c r="AR285" s="19" t="s">
        <v>518</v>
      </c>
      <c r="AT285" s="19" t="s">
        <v>268</v>
      </c>
      <c r="AU285" s="19" t="s">
        <v>83</v>
      </c>
      <c r="AY285" s="19" t="s">
        <v>267</v>
      </c>
      <c r="BE285" s="143">
        <f t="shared" si="54"/>
        <v>0</v>
      </c>
      <c r="BF285" s="143">
        <f t="shared" si="55"/>
        <v>0</v>
      </c>
      <c r="BG285" s="143">
        <f t="shared" si="56"/>
        <v>0</v>
      </c>
      <c r="BH285" s="143">
        <f t="shared" si="57"/>
        <v>0</v>
      </c>
      <c r="BI285" s="143">
        <f t="shared" si="58"/>
        <v>0</v>
      </c>
      <c r="BJ285" s="19" t="s">
        <v>102</v>
      </c>
      <c r="BK285" s="143">
        <f t="shared" si="59"/>
        <v>0</v>
      </c>
      <c r="BL285" s="19" t="s">
        <v>518</v>
      </c>
      <c r="BM285" s="19" t="s">
        <v>1692</v>
      </c>
    </row>
    <row r="286" spans="2:65" s="1" customFormat="1" ht="38.25" customHeight="1">
      <c r="B286" s="134"/>
      <c r="C286" s="135" t="s">
        <v>929</v>
      </c>
      <c r="D286" s="135" t="s">
        <v>268</v>
      </c>
      <c r="E286" s="136" t="s">
        <v>2530</v>
      </c>
      <c r="F286" s="219" t="s">
        <v>2531</v>
      </c>
      <c r="G286" s="219"/>
      <c r="H286" s="219"/>
      <c r="I286" s="219"/>
      <c r="J286" s="137" t="s">
        <v>764</v>
      </c>
      <c r="K286" s="138">
        <v>80</v>
      </c>
      <c r="L286" s="220"/>
      <c r="M286" s="220"/>
      <c r="N286" s="220">
        <f t="shared" si="50"/>
        <v>0</v>
      </c>
      <c r="O286" s="220"/>
      <c r="P286" s="220"/>
      <c r="Q286" s="220"/>
      <c r="R286" s="139"/>
      <c r="T286" s="140" t="s">
        <v>5</v>
      </c>
      <c r="U286" s="38" t="s">
        <v>42</v>
      </c>
      <c r="V286" s="141">
        <v>0</v>
      </c>
      <c r="W286" s="141">
        <f t="shared" si="51"/>
        <v>0</v>
      </c>
      <c r="X286" s="141">
        <v>0</v>
      </c>
      <c r="Y286" s="141">
        <f t="shared" si="52"/>
        <v>0</v>
      </c>
      <c r="Z286" s="141">
        <v>0</v>
      </c>
      <c r="AA286" s="142">
        <f t="shared" si="53"/>
        <v>0</v>
      </c>
      <c r="AR286" s="19" t="s">
        <v>518</v>
      </c>
      <c r="AT286" s="19" t="s">
        <v>268</v>
      </c>
      <c r="AU286" s="19" t="s">
        <v>83</v>
      </c>
      <c r="AY286" s="19" t="s">
        <v>267</v>
      </c>
      <c r="BE286" s="143">
        <f t="shared" si="54"/>
        <v>0</v>
      </c>
      <c r="BF286" s="143">
        <f t="shared" si="55"/>
        <v>0</v>
      </c>
      <c r="BG286" s="143">
        <f t="shared" si="56"/>
        <v>0</v>
      </c>
      <c r="BH286" s="143">
        <f t="shared" si="57"/>
        <v>0</v>
      </c>
      <c r="BI286" s="143">
        <f t="shared" si="58"/>
        <v>0</v>
      </c>
      <c r="BJ286" s="19" t="s">
        <v>102</v>
      </c>
      <c r="BK286" s="143">
        <f t="shared" si="59"/>
        <v>0</v>
      </c>
      <c r="BL286" s="19" t="s">
        <v>518</v>
      </c>
      <c r="BM286" s="19" t="s">
        <v>1695</v>
      </c>
    </row>
    <row r="287" spans="2:65" s="1" customFormat="1" ht="25.5" customHeight="1">
      <c r="B287" s="134"/>
      <c r="C287" s="135" t="s">
        <v>933</v>
      </c>
      <c r="D287" s="135" t="s">
        <v>268</v>
      </c>
      <c r="E287" s="136" t="s">
        <v>2614</v>
      </c>
      <c r="F287" s="219" t="s">
        <v>2533</v>
      </c>
      <c r="G287" s="219"/>
      <c r="H287" s="219"/>
      <c r="I287" s="219"/>
      <c r="J287" s="137" t="s">
        <v>785</v>
      </c>
      <c r="K287" s="138">
        <v>20</v>
      </c>
      <c r="L287" s="220"/>
      <c r="M287" s="220"/>
      <c r="N287" s="220">
        <f t="shared" si="50"/>
        <v>0</v>
      </c>
      <c r="O287" s="220"/>
      <c r="P287" s="220"/>
      <c r="Q287" s="220"/>
      <c r="R287" s="139"/>
      <c r="T287" s="140" t="s">
        <v>5</v>
      </c>
      <c r="U287" s="38" t="s">
        <v>42</v>
      </c>
      <c r="V287" s="141">
        <v>0</v>
      </c>
      <c r="W287" s="141">
        <f t="shared" si="51"/>
        <v>0</v>
      </c>
      <c r="X287" s="141">
        <v>0</v>
      </c>
      <c r="Y287" s="141">
        <f t="shared" si="52"/>
        <v>0</v>
      </c>
      <c r="Z287" s="141">
        <v>0</v>
      </c>
      <c r="AA287" s="142">
        <f t="shared" si="53"/>
        <v>0</v>
      </c>
      <c r="AR287" s="19" t="s">
        <v>518</v>
      </c>
      <c r="AT287" s="19" t="s">
        <v>268</v>
      </c>
      <c r="AU287" s="19" t="s">
        <v>83</v>
      </c>
      <c r="AY287" s="19" t="s">
        <v>267</v>
      </c>
      <c r="BE287" s="143">
        <f t="shared" si="54"/>
        <v>0</v>
      </c>
      <c r="BF287" s="143">
        <f t="shared" si="55"/>
        <v>0</v>
      </c>
      <c r="BG287" s="143">
        <f t="shared" si="56"/>
        <v>0</v>
      </c>
      <c r="BH287" s="143">
        <f t="shared" si="57"/>
        <v>0</v>
      </c>
      <c r="BI287" s="143">
        <f t="shared" si="58"/>
        <v>0</v>
      </c>
      <c r="BJ287" s="19" t="s">
        <v>102</v>
      </c>
      <c r="BK287" s="143">
        <f t="shared" si="59"/>
        <v>0</v>
      </c>
      <c r="BL287" s="19" t="s">
        <v>518</v>
      </c>
      <c r="BM287" s="19" t="s">
        <v>1698</v>
      </c>
    </row>
    <row r="288" spans="2:65" s="10" customFormat="1" ht="37.35" customHeight="1">
      <c r="B288" s="124"/>
      <c r="D288" s="125" t="s">
        <v>2374</v>
      </c>
      <c r="E288" s="125"/>
      <c r="F288" s="125"/>
      <c r="G288" s="125"/>
      <c r="H288" s="125"/>
      <c r="I288" s="125"/>
      <c r="J288" s="125"/>
      <c r="K288" s="125"/>
      <c r="L288" s="125"/>
      <c r="M288" s="125"/>
      <c r="N288" s="238">
        <f>BK288</f>
        <v>0</v>
      </c>
      <c r="O288" s="239"/>
      <c r="P288" s="239"/>
      <c r="Q288" s="239"/>
      <c r="R288" s="126"/>
      <c r="T288" s="127"/>
      <c r="W288" s="128">
        <f>SUM(W289:W357)</f>
        <v>0</v>
      </c>
      <c r="Y288" s="128">
        <f>SUM(Y289:Y357)</f>
        <v>0</v>
      </c>
      <c r="AA288" s="129">
        <f>SUM(AA289:AA357)</f>
        <v>0</v>
      </c>
      <c r="AR288" s="130" t="s">
        <v>277</v>
      </c>
      <c r="AT288" s="131" t="s">
        <v>74</v>
      </c>
      <c r="AU288" s="131" t="s">
        <v>75</v>
      </c>
      <c r="AY288" s="130" t="s">
        <v>267</v>
      </c>
      <c r="BK288" s="132">
        <f>SUM(BK289:BK357)</f>
        <v>0</v>
      </c>
    </row>
    <row r="289" spans="2:65" s="1" customFormat="1" ht="408.95" customHeight="1">
      <c r="B289" s="134"/>
      <c r="C289" s="144" t="s">
        <v>937</v>
      </c>
      <c r="D289" s="144" t="s">
        <v>315</v>
      </c>
      <c r="E289" s="145" t="s">
        <v>2379</v>
      </c>
      <c r="F289" s="221" t="s">
        <v>4251</v>
      </c>
      <c r="G289" s="221"/>
      <c r="H289" s="221"/>
      <c r="I289" s="221"/>
      <c r="J289" s="146" t="s">
        <v>374</v>
      </c>
      <c r="K289" s="147">
        <v>1</v>
      </c>
      <c r="L289" s="222"/>
      <c r="M289" s="222"/>
      <c r="N289" s="222">
        <f t="shared" ref="N289:N320" si="60">ROUND(L289*K289,2)</f>
        <v>0</v>
      </c>
      <c r="O289" s="220"/>
      <c r="P289" s="220"/>
      <c r="Q289" s="220"/>
      <c r="R289" s="139"/>
      <c r="T289" s="140" t="s">
        <v>5</v>
      </c>
      <c r="U289" s="38" t="s">
        <v>42</v>
      </c>
      <c r="V289" s="141">
        <v>0</v>
      </c>
      <c r="W289" s="141">
        <f t="shared" ref="W289:W320" si="61">V289*K289</f>
        <v>0</v>
      </c>
      <c r="X289" s="141">
        <v>0</v>
      </c>
      <c r="Y289" s="141">
        <f t="shared" ref="Y289:Y320" si="62">X289*K289</f>
        <v>0</v>
      </c>
      <c r="Z289" s="141">
        <v>0</v>
      </c>
      <c r="AA289" s="142">
        <f t="shared" ref="AA289:AA320" si="63">Z289*K289</f>
        <v>0</v>
      </c>
      <c r="AR289" s="19" t="s">
        <v>1282</v>
      </c>
      <c r="AT289" s="19" t="s">
        <v>315</v>
      </c>
      <c r="AU289" s="19" t="s">
        <v>83</v>
      </c>
      <c r="AY289" s="19" t="s">
        <v>267</v>
      </c>
      <c r="BE289" s="143">
        <f t="shared" ref="BE289:BE320" si="64">IF(U289="základná",N289,0)</f>
        <v>0</v>
      </c>
      <c r="BF289" s="143">
        <f t="shared" ref="BF289:BF320" si="65">IF(U289="znížená",N289,0)</f>
        <v>0</v>
      </c>
      <c r="BG289" s="143">
        <f t="shared" ref="BG289:BG320" si="66">IF(U289="zákl. prenesená",N289,0)</f>
        <v>0</v>
      </c>
      <c r="BH289" s="143">
        <f t="shared" ref="BH289:BH320" si="67">IF(U289="zníž. prenesená",N289,0)</f>
        <v>0</v>
      </c>
      <c r="BI289" s="143">
        <f t="shared" ref="BI289:BI320" si="68">IF(U289="nulová",N289,0)</f>
        <v>0</v>
      </c>
      <c r="BJ289" s="19" t="s">
        <v>102</v>
      </c>
      <c r="BK289" s="143">
        <f t="shared" ref="BK289:BK320" si="69">ROUND(L289*K289,2)</f>
        <v>0</v>
      </c>
      <c r="BL289" s="19" t="s">
        <v>518</v>
      </c>
      <c r="BM289" s="19" t="s">
        <v>1701</v>
      </c>
    </row>
    <row r="290" spans="2:65" s="1" customFormat="1" ht="25.5" customHeight="1">
      <c r="B290" s="134"/>
      <c r="C290" s="144" t="s">
        <v>941</v>
      </c>
      <c r="D290" s="144" t="s">
        <v>315</v>
      </c>
      <c r="E290" s="145" t="s">
        <v>2615</v>
      </c>
      <c r="F290" s="221" t="s">
        <v>2381</v>
      </c>
      <c r="G290" s="221"/>
      <c r="H290" s="221"/>
      <c r="I290" s="221"/>
      <c r="J290" s="146" t="s">
        <v>374</v>
      </c>
      <c r="K290" s="147">
        <v>1</v>
      </c>
      <c r="L290" s="222"/>
      <c r="M290" s="222"/>
      <c r="N290" s="222">
        <f t="shared" si="60"/>
        <v>0</v>
      </c>
      <c r="O290" s="220"/>
      <c r="P290" s="220"/>
      <c r="Q290" s="220"/>
      <c r="R290" s="139"/>
      <c r="T290" s="140" t="s">
        <v>5</v>
      </c>
      <c r="U290" s="38" t="s">
        <v>42</v>
      </c>
      <c r="V290" s="141">
        <v>0</v>
      </c>
      <c r="W290" s="141">
        <f t="shared" si="61"/>
        <v>0</v>
      </c>
      <c r="X290" s="141">
        <v>0</v>
      </c>
      <c r="Y290" s="141">
        <f t="shared" si="62"/>
        <v>0</v>
      </c>
      <c r="Z290" s="141">
        <v>0</v>
      </c>
      <c r="AA290" s="142">
        <f t="shared" si="63"/>
        <v>0</v>
      </c>
      <c r="AR290" s="19" t="s">
        <v>1282</v>
      </c>
      <c r="AT290" s="19" t="s">
        <v>315</v>
      </c>
      <c r="AU290" s="19" t="s">
        <v>83</v>
      </c>
      <c r="AY290" s="19" t="s">
        <v>267</v>
      </c>
      <c r="BE290" s="143">
        <f t="shared" si="64"/>
        <v>0</v>
      </c>
      <c r="BF290" s="143">
        <f t="shared" si="65"/>
        <v>0</v>
      </c>
      <c r="BG290" s="143">
        <f t="shared" si="66"/>
        <v>0</v>
      </c>
      <c r="BH290" s="143">
        <f t="shared" si="67"/>
        <v>0</v>
      </c>
      <c r="BI290" s="143">
        <f t="shared" si="68"/>
        <v>0</v>
      </c>
      <c r="BJ290" s="19" t="s">
        <v>102</v>
      </c>
      <c r="BK290" s="143">
        <f t="shared" si="69"/>
        <v>0</v>
      </c>
      <c r="BL290" s="19" t="s">
        <v>518</v>
      </c>
      <c r="BM290" s="19" t="s">
        <v>1704</v>
      </c>
    </row>
    <row r="291" spans="2:65" s="1" customFormat="1" ht="16.5" customHeight="1">
      <c r="B291" s="134"/>
      <c r="C291" s="144" t="s">
        <v>945</v>
      </c>
      <c r="D291" s="144" t="s">
        <v>315</v>
      </c>
      <c r="E291" s="145" t="s">
        <v>2616</v>
      </c>
      <c r="F291" s="221" t="s">
        <v>2617</v>
      </c>
      <c r="G291" s="221"/>
      <c r="H291" s="221"/>
      <c r="I291" s="221"/>
      <c r="J291" s="146" t="s">
        <v>374</v>
      </c>
      <c r="K291" s="147">
        <v>1</v>
      </c>
      <c r="L291" s="222"/>
      <c r="M291" s="222"/>
      <c r="N291" s="222">
        <f t="shared" si="60"/>
        <v>0</v>
      </c>
      <c r="O291" s="220"/>
      <c r="P291" s="220"/>
      <c r="Q291" s="220"/>
      <c r="R291" s="139"/>
      <c r="T291" s="140" t="s">
        <v>5</v>
      </c>
      <c r="U291" s="38" t="s">
        <v>42</v>
      </c>
      <c r="V291" s="141">
        <v>0</v>
      </c>
      <c r="W291" s="141">
        <f t="shared" si="61"/>
        <v>0</v>
      </c>
      <c r="X291" s="141">
        <v>0</v>
      </c>
      <c r="Y291" s="141">
        <f t="shared" si="62"/>
        <v>0</v>
      </c>
      <c r="Z291" s="141">
        <v>0</v>
      </c>
      <c r="AA291" s="142">
        <f t="shared" si="63"/>
        <v>0</v>
      </c>
      <c r="AR291" s="19" t="s">
        <v>1282</v>
      </c>
      <c r="AT291" s="19" t="s">
        <v>315</v>
      </c>
      <c r="AU291" s="19" t="s">
        <v>83</v>
      </c>
      <c r="AY291" s="19" t="s">
        <v>267</v>
      </c>
      <c r="BE291" s="143">
        <f t="shared" si="64"/>
        <v>0</v>
      </c>
      <c r="BF291" s="143">
        <f t="shared" si="65"/>
        <v>0</v>
      </c>
      <c r="BG291" s="143">
        <f t="shared" si="66"/>
        <v>0</v>
      </c>
      <c r="BH291" s="143">
        <f t="shared" si="67"/>
        <v>0</v>
      </c>
      <c r="BI291" s="143">
        <f t="shared" si="68"/>
        <v>0</v>
      </c>
      <c r="BJ291" s="19" t="s">
        <v>102</v>
      </c>
      <c r="BK291" s="143">
        <f t="shared" si="69"/>
        <v>0</v>
      </c>
      <c r="BL291" s="19" t="s">
        <v>518</v>
      </c>
      <c r="BM291" s="19" t="s">
        <v>1707</v>
      </c>
    </row>
    <row r="292" spans="2:65" s="1" customFormat="1" ht="16.5" customHeight="1">
      <c r="B292" s="134"/>
      <c r="C292" s="144" t="s">
        <v>949</v>
      </c>
      <c r="D292" s="144" t="s">
        <v>315</v>
      </c>
      <c r="E292" s="145" t="s">
        <v>2618</v>
      </c>
      <c r="F292" s="221" t="s">
        <v>2385</v>
      </c>
      <c r="G292" s="221"/>
      <c r="H292" s="221"/>
      <c r="I292" s="221"/>
      <c r="J292" s="146" t="s">
        <v>374</v>
      </c>
      <c r="K292" s="147">
        <v>1</v>
      </c>
      <c r="L292" s="222"/>
      <c r="M292" s="222"/>
      <c r="N292" s="222">
        <f t="shared" si="60"/>
        <v>0</v>
      </c>
      <c r="O292" s="220"/>
      <c r="P292" s="220"/>
      <c r="Q292" s="220"/>
      <c r="R292" s="139"/>
      <c r="T292" s="140" t="s">
        <v>5</v>
      </c>
      <c r="U292" s="38" t="s">
        <v>42</v>
      </c>
      <c r="V292" s="141">
        <v>0</v>
      </c>
      <c r="W292" s="141">
        <f t="shared" si="61"/>
        <v>0</v>
      </c>
      <c r="X292" s="141">
        <v>0</v>
      </c>
      <c r="Y292" s="141">
        <f t="shared" si="62"/>
        <v>0</v>
      </c>
      <c r="Z292" s="141">
        <v>0</v>
      </c>
      <c r="AA292" s="142">
        <f t="shared" si="63"/>
        <v>0</v>
      </c>
      <c r="AR292" s="19" t="s">
        <v>1282</v>
      </c>
      <c r="AT292" s="19" t="s">
        <v>315</v>
      </c>
      <c r="AU292" s="19" t="s">
        <v>83</v>
      </c>
      <c r="AY292" s="19" t="s">
        <v>267</v>
      </c>
      <c r="BE292" s="143">
        <f t="shared" si="64"/>
        <v>0</v>
      </c>
      <c r="BF292" s="143">
        <f t="shared" si="65"/>
        <v>0</v>
      </c>
      <c r="BG292" s="143">
        <f t="shared" si="66"/>
        <v>0</v>
      </c>
      <c r="BH292" s="143">
        <f t="shared" si="67"/>
        <v>0</v>
      </c>
      <c r="BI292" s="143">
        <f t="shared" si="68"/>
        <v>0</v>
      </c>
      <c r="BJ292" s="19" t="s">
        <v>102</v>
      </c>
      <c r="BK292" s="143">
        <f t="shared" si="69"/>
        <v>0</v>
      </c>
      <c r="BL292" s="19" t="s">
        <v>518</v>
      </c>
      <c r="BM292" s="19" t="s">
        <v>1710</v>
      </c>
    </row>
    <row r="293" spans="2:65" s="1" customFormat="1" ht="16.5" customHeight="1">
      <c r="B293" s="134"/>
      <c r="C293" s="144" t="s">
        <v>953</v>
      </c>
      <c r="D293" s="144" t="s">
        <v>315</v>
      </c>
      <c r="E293" s="145" t="s">
        <v>2619</v>
      </c>
      <c r="F293" s="221" t="s">
        <v>2387</v>
      </c>
      <c r="G293" s="221"/>
      <c r="H293" s="221"/>
      <c r="I293" s="221"/>
      <c r="J293" s="146" t="s">
        <v>374</v>
      </c>
      <c r="K293" s="147">
        <v>1</v>
      </c>
      <c r="L293" s="222"/>
      <c r="M293" s="222"/>
      <c r="N293" s="222">
        <f t="shared" si="60"/>
        <v>0</v>
      </c>
      <c r="O293" s="220"/>
      <c r="P293" s="220"/>
      <c r="Q293" s="220"/>
      <c r="R293" s="139"/>
      <c r="T293" s="140" t="s">
        <v>5</v>
      </c>
      <c r="U293" s="38" t="s">
        <v>42</v>
      </c>
      <c r="V293" s="141">
        <v>0</v>
      </c>
      <c r="W293" s="141">
        <f t="shared" si="61"/>
        <v>0</v>
      </c>
      <c r="X293" s="141">
        <v>0</v>
      </c>
      <c r="Y293" s="141">
        <f t="shared" si="62"/>
        <v>0</v>
      </c>
      <c r="Z293" s="141">
        <v>0</v>
      </c>
      <c r="AA293" s="142">
        <f t="shared" si="63"/>
        <v>0</v>
      </c>
      <c r="AR293" s="19" t="s">
        <v>1282</v>
      </c>
      <c r="AT293" s="19" t="s">
        <v>315</v>
      </c>
      <c r="AU293" s="19" t="s">
        <v>83</v>
      </c>
      <c r="AY293" s="19" t="s">
        <v>267</v>
      </c>
      <c r="BE293" s="143">
        <f t="shared" si="64"/>
        <v>0</v>
      </c>
      <c r="BF293" s="143">
        <f t="shared" si="65"/>
        <v>0</v>
      </c>
      <c r="BG293" s="143">
        <f t="shared" si="66"/>
        <v>0</v>
      </c>
      <c r="BH293" s="143">
        <f t="shared" si="67"/>
        <v>0</v>
      </c>
      <c r="BI293" s="143">
        <f t="shared" si="68"/>
        <v>0</v>
      </c>
      <c r="BJ293" s="19" t="s">
        <v>102</v>
      </c>
      <c r="BK293" s="143">
        <f t="shared" si="69"/>
        <v>0</v>
      </c>
      <c r="BL293" s="19" t="s">
        <v>518</v>
      </c>
      <c r="BM293" s="19" t="s">
        <v>1713</v>
      </c>
    </row>
    <row r="294" spans="2:65" s="1" customFormat="1" ht="16.5" customHeight="1">
      <c r="B294" s="134"/>
      <c r="C294" s="144" t="s">
        <v>957</v>
      </c>
      <c r="D294" s="144" t="s">
        <v>315</v>
      </c>
      <c r="E294" s="145" t="s">
        <v>2620</v>
      </c>
      <c r="F294" s="221" t="s">
        <v>2621</v>
      </c>
      <c r="G294" s="221"/>
      <c r="H294" s="221"/>
      <c r="I294" s="221"/>
      <c r="J294" s="146" t="s">
        <v>374</v>
      </c>
      <c r="K294" s="147">
        <v>1</v>
      </c>
      <c r="L294" s="222"/>
      <c r="M294" s="222"/>
      <c r="N294" s="222">
        <f t="shared" si="60"/>
        <v>0</v>
      </c>
      <c r="O294" s="220"/>
      <c r="P294" s="220"/>
      <c r="Q294" s="220"/>
      <c r="R294" s="139"/>
      <c r="T294" s="140" t="s">
        <v>5</v>
      </c>
      <c r="U294" s="38" t="s">
        <v>42</v>
      </c>
      <c r="V294" s="141">
        <v>0</v>
      </c>
      <c r="W294" s="141">
        <f t="shared" si="61"/>
        <v>0</v>
      </c>
      <c r="X294" s="141">
        <v>0</v>
      </c>
      <c r="Y294" s="141">
        <f t="shared" si="62"/>
        <v>0</v>
      </c>
      <c r="Z294" s="141">
        <v>0</v>
      </c>
      <c r="AA294" s="142">
        <f t="shared" si="63"/>
        <v>0</v>
      </c>
      <c r="AR294" s="19" t="s">
        <v>1282</v>
      </c>
      <c r="AT294" s="19" t="s">
        <v>315</v>
      </c>
      <c r="AU294" s="19" t="s">
        <v>83</v>
      </c>
      <c r="AY294" s="19" t="s">
        <v>267</v>
      </c>
      <c r="BE294" s="143">
        <f t="shared" si="64"/>
        <v>0</v>
      </c>
      <c r="BF294" s="143">
        <f t="shared" si="65"/>
        <v>0</v>
      </c>
      <c r="BG294" s="143">
        <f t="shared" si="66"/>
        <v>0</v>
      </c>
      <c r="BH294" s="143">
        <f t="shared" si="67"/>
        <v>0</v>
      </c>
      <c r="BI294" s="143">
        <f t="shared" si="68"/>
        <v>0</v>
      </c>
      <c r="BJ294" s="19" t="s">
        <v>102</v>
      </c>
      <c r="BK294" s="143">
        <f t="shared" si="69"/>
        <v>0</v>
      </c>
      <c r="BL294" s="19" t="s">
        <v>518</v>
      </c>
      <c r="BM294" s="19" t="s">
        <v>1716</v>
      </c>
    </row>
    <row r="295" spans="2:65" s="1" customFormat="1" ht="25.5" customHeight="1">
      <c r="B295" s="134"/>
      <c r="C295" s="144" t="s">
        <v>961</v>
      </c>
      <c r="D295" s="144" t="s">
        <v>315</v>
      </c>
      <c r="E295" s="145" t="s">
        <v>2622</v>
      </c>
      <c r="F295" s="221" t="s">
        <v>2623</v>
      </c>
      <c r="G295" s="221"/>
      <c r="H295" s="221"/>
      <c r="I295" s="221"/>
      <c r="J295" s="146" t="s">
        <v>374</v>
      </c>
      <c r="K295" s="147">
        <v>2</v>
      </c>
      <c r="L295" s="222"/>
      <c r="M295" s="222"/>
      <c r="N295" s="222">
        <f t="shared" si="60"/>
        <v>0</v>
      </c>
      <c r="O295" s="220"/>
      <c r="P295" s="220"/>
      <c r="Q295" s="220"/>
      <c r="R295" s="139"/>
      <c r="T295" s="140" t="s">
        <v>5</v>
      </c>
      <c r="U295" s="38" t="s">
        <v>42</v>
      </c>
      <c r="V295" s="141">
        <v>0</v>
      </c>
      <c r="W295" s="141">
        <f t="shared" si="61"/>
        <v>0</v>
      </c>
      <c r="X295" s="141">
        <v>0</v>
      </c>
      <c r="Y295" s="141">
        <f t="shared" si="62"/>
        <v>0</v>
      </c>
      <c r="Z295" s="141">
        <v>0</v>
      </c>
      <c r="AA295" s="142">
        <f t="shared" si="63"/>
        <v>0</v>
      </c>
      <c r="AR295" s="19" t="s">
        <v>1282</v>
      </c>
      <c r="AT295" s="19" t="s">
        <v>315</v>
      </c>
      <c r="AU295" s="19" t="s">
        <v>83</v>
      </c>
      <c r="AY295" s="19" t="s">
        <v>267</v>
      </c>
      <c r="BE295" s="143">
        <f t="shared" si="64"/>
        <v>0</v>
      </c>
      <c r="BF295" s="143">
        <f t="shared" si="65"/>
        <v>0</v>
      </c>
      <c r="BG295" s="143">
        <f t="shared" si="66"/>
        <v>0</v>
      </c>
      <c r="BH295" s="143">
        <f t="shared" si="67"/>
        <v>0</v>
      </c>
      <c r="BI295" s="143">
        <f t="shared" si="68"/>
        <v>0</v>
      </c>
      <c r="BJ295" s="19" t="s">
        <v>102</v>
      </c>
      <c r="BK295" s="143">
        <f t="shared" si="69"/>
        <v>0</v>
      </c>
      <c r="BL295" s="19" t="s">
        <v>518</v>
      </c>
      <c r="BM295" s="19" t="s">
        <v>1719</v>
      </c>
    </row>
    <row r="296" spans="2:65" s="1" customFormat="1" ht="16.5" customHeight="1">
      <c r="B296" s="134"/>
      <c r="C296" s="144" t="s">
        <v>965</v>
      </c>
      <c r="D296" s="144" t="s">
        <v>315</v>
      </c>
      <c r="E296" s="145" t="s">
        <v>2624</v>
      </c>
      <c r="F296" s="221" t="s">
        <v>2625</v>
      </c>
      <c r="G296" s="221"/>
      <c r="H296" s="221"/>
      <c r="I296" s="221"/>
      <c r="J296" s="146" t="s">
        <v>374</v>
      </c>
      <c r="K296" s="147">
        <v>2</v>
      </c>
      <c r="L296" s="222"/>
      <c r="M296" s="222"/>
      <c r="N296" s="222">
        <f t="shared" si="60"/>
        <v>0</v>
      </c>
      <c r="O296" s="220"/>
      <c r="P296" s="220"/>
      <c r="Q296" s="220"/>
      <c r="R296" s="139"/>
      <c r="T296" s="140" t="s">
        <v>5</v>
      </c>
      <c r="U296" s="38" t="s">
        <v>42</v>
      </c>
      <c r="V296" s="141">
        <v>0</v>
      </c>
      <c r="W296" s="141">
        <f t="shared" si="61"/>
        <v>0</v>
      </c>
      <c r="X296" s="141">
        <v>0</v>
      </c>
      <c r="Y296" s="141">
        <f t="shared" si="62"/>
        <v>0</v>
      </c>
      <c r="Z296" s="141">
        <v>0</v>
      </c>
      <c r="AA296" s="142">
        <f t="shared" si="63"/>
        <v>0</v>
      </c>
      <c r="AR296" s="19" t="s">
        <v>1282</v>
      </c>
      <c r="AT296" s="19" t="s">
        <v>315</v>
      </c>
      <c r="AU296" s="19" t="s">
        <v>83</v>
      </c>
      <c r="AY296" s="19" t="s">
        <v>267</v>
      </c>
      <c r="BE296" s="143">
        <f t="shared" si="64"/>
        <v>0</v>
      </c>
      <c r="BF296" s="143">
        <f t="shared" si="65"/>
        <v>0</v>
      </c>
      <c r="BG296" s="143">
        <f t="shared" si="66"/>
        <v>0</v>
      </c>
      <c r="BH296" s="143">
        <f t="shared" si="67"/>
        <v>0</v>
      </c>
      <c r="BI296" s="143">
        <f t="shared" si="68"/>
        <v>0</v>
      </c>
      <c r="BJ296" s="19" t="s">
        <v>102</v>
      </c>
      <c r="BK296" s="143">
        <f t="shared" si="69"/>
        <v>0</v>
      </c>
      <c r="BL296" s="19" t="s">
        <v>518</v>
      </c>
      <c r="BM296" s="19" t="s">
        <v>1722</v>
      </c>
    </row>
    <row r="297" spans="2:65" s="1" customFormat="1" ht="16.5" customHeight="1">
      <c r="B297" s="134"/>
      <c r="C297" s="144" t="s">
        <v>969</v>
      </c>
      <c r="D297" s="144" t="s">
        <v>315</v>
      </c>
      <c r="E297" s="145" t="s">
        <v>2626</v>
      </c>
      <c r="F297" s="221" t="s">
        <v>2627</v>
      </c>
      <c r="G297" s="221"/>
      <c r="H297" s="221"/>
      <c r="I297" s="221"/>
      <c r="J297" s="146" t="s">
        <v>374</v>
      </c>
      <c r="K297" s="147">
        <v>1</v>
      </c>
      <c r="L297" s="222"/>
      <c r="M297" s="222"/>
      <c r="N297" s="222">
        <f t="shared" si="60"/>
        <v>0</v>
      </c>
      <c r="O297" s="220"/>
      <c r="P297" s="220"/>
      <c r="Q297" s="220"/>
      <c r="R297" s="139"/>
      <c r="T297" s="140" t="s">
        <v>5</v>
      </c>
      <c r="U297" s="38" t="s">
        <v>42</v>
      </c>
      <c r="V297" s="141">
        <v>0</v>
      </c>
      <c r="W297" s="141">
        <f t="shared" si="61"/>
        <v>0</v>
      </c>
      <c r="X297" s="141">
        <v>0</v>
      </c>
      <c r="Y297" s="141">
        <f t="shared" si="62"/>
        <v>0</v>
      </c>
      <c r="Z297" s="141">
        <v>0</v>
      </c>
      <c r="AA297" s="142">
        <f t="shared" si="63"/>
        <v>0</v>
      </c>
      <c r="AR297" s="19" t="s">
        <v>1282</v>
      </c>
      <c r="AT297" s="19" t="s">
        <v>315</v>
      </c>
      <c r="AU297" s="19" t="s">
        <v>83</v>
      </c>
      <c r="AY297" s="19" t="s">
        <v>267</v>
      </c>
      <c r="BE297" s="143">
        <f t="shared" si="64"/>
        <v>0</v>
      </c>
      <c r="BF297" s="143">
        <f t="shared" si="65"/>
        <v>0</v>
      </c>
      <c r="BG297" s="143">
        <f t="shared" si="66"/>
        <v>0</v>
      </c>
      <c r="BH297" s="143">
        <f t="shared" si="67"/>
        <v>0</v>
      </c>
      <c r="BI297" s="143">
        <f t="shared" si="68"/>
        <v>0</v>
      </c>
      <c r="BJ297" s="19" t="s">
        <v>102</v>
      </c>
      <c r="BK297" s="143">
        <f t="shared" si="69"/>
        <v>0</v>
      </c>
      <c r="BL297" s="19" t="s">
        <v>518</v>
      </c>
      <c r="BM297" s="19" t="s">
        <v>1725</v>
      </c>
    </row>
    <row r="298" spans="2:65" s="1" customFormat="1" ht="16.5" customHeight="1">
      <c r="B298" s="134"/>
      <c r="C298" s="144" t="s">
        <v>973</v>
      </c>
      <c r="D298" s="144" t="s">
        <v>315</v>
      </c>
      <c r="E298" s="145" t="s">
        <v>2628</v>
      </c>
      <c r="F298" s="221" t="s">
        <v>2629</v>
      </c>
      <c r="G298" s="221"/>
      <c r="H298" s="221"/>
      <c r="I298" s="221"/>
      <c r="J298" s="146" t="s">
        <v>374</v>
      </c>
      <c r="K298" s="147">
        <v>1</v>
      </c>
      <c r="L298" s="222"/>
      <c r="M298" s="222"/>
      <c r="N298" s="222">
        <f t="shared" si="60"/>
        <v>0</v>
      </c>
      <c r="O298" s="220"/>
      <c r="P298" s="220"/>
      <c r="Q298" s="220"/>
      <c r="R298" s="139"/>
      <c r="T298" s="140" t="s">
        <v>5</v>
      </c>
      <c r="U298" s="38" t="s">
        <v>42</v>
      </c>
      <c r="V298" s="141">
        <v>0</v>
      </c>
      <c r="W298" s="141">
        <f t="shared" si="61"/>
        <v>0</v>
      </c>
      <c r="X298" s="141">
        <v>0</v>
      </c>
      <c r="Y298" s="141">
        <f t="shared" si="62"/>
        <v>0</v>
      </c>
      <c r="Z298" s="141">
        <v>0</v>
      </c>
      <c r="AA298" s="142">
        <f t="shared" si="63"/>
        <v>0</v>
      </c>
      <c r="AR298" s="19" t="s">
        <v>1282</v>
      </c>
      <c r="AT298" s="19" t="s">
        <v>315</v>
      </c>
      <c r="AU298" s="19" t="s">
        <v>83</v>
      </c>
      <c r="AY298" s="19" t="s">
        <v>267</v>
      </c>
      <c r="BE298" s="143">
        <f t="shared" si="64"/>
        <v>0</v>
      </c>
      <c r="BF298" s="143">
        <f t="shared" si="65"/>
        <v>0</v>
      </c>
      <c r="BG298" s="143">
        <f t="shared" si="66"/>
        <v>0</v>
      </c>
      <c r="BH298" s="143">
        <f t="shared" si="67"/>
        <v>0</v>
      </c>
      <c r="BI298" s="143">
        <f t="shared" si="68"/>
        <v>0</v>
      </c>
      <c r="BJ298" s="19" t="s">
        <v>102</v>
      </c>
      <c r="BK298" s="143">
        <f t="shared" si="69"/>
        <v>0</v>
      </c>
      <c r="BL298" s="19" t="s">
        <v>518</v>
      </c>
      <c r="BM298" s="19" t="s">
        <v>1728</v>
      </c>
    </row>
    <row r="299" spans="2:65" s="1" customFormat="1" ht="25.5" customHeight="1">
      <c r="B299" s="134"/>
      <c r="C299" s="144" t="s">
        <v>977</v>
      </c>
      <c r="D299" s="144" t="s">
        <v>315</v>
      </c>
      <c r="E299" s="145" t="s">
        <v>2396</v>
      </c>
      <c r="F299" s="221" t="s">
        <v>2397</v>
      </c>
      <c r="G299" s="221"/>
      <c r="H299" s="221"/>
      <c r="I299" s="221"/>
      <c r="J299" s="146" t="s">
        <v>374</v>
      </c>
      <c r="K299" s="147">
        <v>3</v>
      </c>
      <c r="L299" s="222"/>
      <c r="M299" s="222"/>
      <c r="N299" s="222">
        <f t="shared" si="60"/>
        <v>0</v>
      </c>
      <c r="O299" s="220"/>
      <c r="P299" s="220"/>
      <c r="Q299" s="220"/>
      <c r="R299" s="139"/>
      <c r="T299" s="140" t="s">
        <v>5</v>
      </c>
      <c r="U299" s="38" t="s">
        <v>42</v>
      </c>
      <c r="V299" s="141">
        <v>0</v>
      </c>
      <c r="W299" s="141">
        <f t="shared" si="61"/>
        <v>0</v>
      </c>
      <c r="X299" s="141">
        <v>0</v>
      </c>
      <c r="Y299" s="141">
        <f t="shared" si="62"/>
        <v>0</v>
      </c>
      <c r="Z299" s="141">
        <v>0</v>
      </c>
      <c r="AA299" s="142">
        <f t="shared" si="63"/>
        <v>0</v>
      </c>
      <c r="AR299" s="19" t="s">
        <v>1282</v>
      </c>
      <c r="AT299" s="19" t="s">
        <v>315</v>
      </c>
      <c r="AU299" s="19" t="s">
        <v>83</v>
      </c>
      <c r="AY299" s="19" t="s">
        <v>267</v>
      </c>
      <c r="BE299" s="143">
        <f t="shared" si="64"/>
        <v>0</v>
      </c>
      <c r="BF299" s="143">
        <f t="shared" si="65"/>
        <v>0</v>
      </c>
      <c r="BG299" s="143">
        <f t="shared" si="66"/>
        <v>0</v>
      </c>
      <c r="BH299" s="143">
        <f t="shared" si="67"/>
        <v>0</v>
      </c>
      <c r="BI299" s="143">
        <f t="shared" si="68"/>
        <v>0</v>
      </c>
      <c r="BJ299" s="19" t="s">
        <v>102</v>
      </c>
      <c r="BK299" s="143">
        <f t="shared" si="69"/>
        <v>0</v>
      </c>
      <c r="BL299" s="19" t="s">
        <v>518</v>
      </c>
      <c r="BM299" s="19" t="s">
        <v>1731</v>
      </c>
    </row>
    <row r="300" spans="2:65" s="1" customFormat="1" ht="25.5" customHeight="1">
      <c r="B300" s="134"/>
      <c r="C300" s="144" t="s">
        <v>981</v>
      </c>
      <c r="D300" s="144" t="s">
        <v>315</v>
      </c>
      <c r="E300" s="145" t="s">
        <v>2398</v>
      </c>
      <c r="F300" s="221" t="s">
        <v>2399</v>
      </c>
      <c r="G300" s="221"/>
      <c r="H300" s="221"/>
      <c r="I300" s="221"/>
      <c r="J300" s="146" t="s">
        <v>374</v>
      </c>
      <c r="K300" s="147">
        <v>2</v>
      </c>
      <c r="L300" s="222"/>
      <c r="M300" s="222"/>
      <c r="N300" s="222">
        <f t="shared" si="60"/>
        <v>0</v>
      </c>
      <c r="O300" s="220"/>
      <c r="P300" s="220"/>
      <c r="Q300" s="220"/>
      <c r="R300" s="139"/>
      <c r="T300" s="140" t="s">
        <v>5</v>
      </c>
      <c r="U300" s="38" t="s">
        <v>42</v>
      </c>
      <c r="V300" s="141">
        <v>0</v>
      </c>
      <c r="W300" s="141">
        <f t="shared" si="61"/>
        <v>0</v>
      </c>
      <c r="X300" s="141">
        <v>0</v>
      </c>
      <c r="Y300" s="141">
        <f t="shared" si="62"/>
        <v>0</v>
      </c>
      <c r="Z300" s="141">
        <v>0</v>
      </c>
      <c r="AA300" s="142">
        <f t="shared" si="63"/>
        <v>0</v>
      </c>
      <c r="AR300" s="19" t="s">
        <v>1282</v>
      </c>
      <c r="AT300" s="19" t="s">
        <v>315</v>
      </c>
      <c r="AU300" s="19" t="s">
        <v>83</v>
      </c>
      <c r="AY300" s="19" t="s">
        <v>267</v>
      </c>
      <c r="BE300" s="143">
        <f t="shared" si="64"/>
        <v>0</v>
      </c>
      <c r="BF300" s="143">
        <f t="shared" si="65"/>
        <v>0</v>
      </c>
      <c r="BG300" s="143">
        <f t="shared" si="66"/>
        <v>0</v>
      </c>
      <c r="BH300" s="143">
        <f t="shared" si="67"/>
        <v>0</v>
      </c>
      <c r="BI300" s="143">
        <f t="shared" si="68"/>
        <v>0</v>
      </c>
      <c r="BJ300" s="19" t="s">
        <v>102</v>
      </c>
      <c r="BK300" s="143">
        <f t="shared" si="69"/>
        <v>0</v>
      </c>
      <c r="BL300" s="19" t="s">
        <v>518</v>
      </c>
      <c r="BM300" s="19" t="s">
        <v>1734</v>
      </c>
    </row>
    <row r="301" spans="2:65" s="1" customFormat="1" ht="25.5" customHeight="1">
      <c r="B301" s="134"/>
      <c r="C301" s="144" t="s">
        <v>985</v>
      </c>
      <c r="D301" s="144" t="s">
        <v>315</v>
      </c>
      <c r="E301" s="145" t="s">
        <v>2400</v>
      </c>
      <c r="F301" s="221" t="s">
        <v>2401</v>
      </c>
      <c r="G301" s="221"/>
      <c r="H301" s="221"/>
      <c r="I301" s="221"/>
      <c r="J301" s="146" t="s">
        <v>374</v>
      </c>
      <c r="K301" s="147">
        <v>1</v>
      </c>
      <c r="L301" s="222"/>
      <c r="M301" s="222"/>
      <c r="N301" s="222">
        <f t="shared" si="60"/>
        <v>0</v>
      </c>
      <c r="O301" s="220"/>
      <c r="P301" s="220"/>
      <c r="Q301" s="220"/>
      <c r="R301" s="139"/>
      <c r="T301" s="140" t="s">
        <v>5</v>
      </c>
      <c r="U301" s="38" t="s">
        <v>42</v>
      </c>
      <c r="V301" s="141">
        <v>0</v>
      </c>
      <c r="W301" s="141">
        <f t="shared" si="61"/>
        <v>0</v>
      </c>
      <c r="X301" s="141">
        <v>0</v>
      </c>
      <c r="Y301" s="141">
        <f t="shared" si="62"/>
        <v>0</v>
      </c>
      <c r="Z301" s="141">
        <v>0</v>
      </c>
      <c r="AA301" s="142">
        <f t="shared" si="63"/>
        <v>0</v>
      </c>
      <c r="AR301" s="19" t="s">
        <v>1282</v>
      </c>
      <c r="AT301" s="19" t="s">
        <v>315</v>
      </c>
      <c r="AU301" s="19" t="s">
        <v>83</v>
      </c>
      <c r="AY301" s="19" t="s">
        <v>267</v>
      </c>
      <c r="BE301" s="143">
        <f t="shared" si="64"/>
        <v>0</v>
      </c>
      <c r="BF301" s="143">
        <f t="shared" si="65"/>
        <v>0</v>
      </c>
      <c r="BG301" s="143">
        <f t="shared" si="66"/>
        <v>0</v>
      </c>
      <c r="BH301" s="143">
        <f t="shared" si="67"/>
        <v>0</v>
      </c>
      <c r="BI301" s="143">
        <f t="shared" si="68"/>
        <v>0</v>
      </c>
      <c r="BJ301" s="19" t="s">
        <v>102</v>
      </c>
      <c r="BK301" s="143">
        <f t="shared" si="69"/>
        <v>0</v>
      </c>
      <c r="BL301" s="19" t="s">
        <v>518</v>
      </c>
      <c r="BM301" s="19" t="s">
        <v>1737</v>
      </c>
    </row>
    <row r="302" spans="2:65" s="1" customFormat="1" ht="16.5" customHeight="1">
      <c r="B302" s="134"/>
      <c r="C302" s="144" t="s">
        <v>989</v>
      </c>
      <c r="D302" s="144" t="s">
        <v>315</v>
      </c>
      <c r="E302" s="145" t="s">
        <v>2404</v>
      </c>
      <c r="F302" s="221" t="s">
        <v>2405</v>
      </c>
      <c r="G302" s="221"/>
      <c r="H302" s="221"/>
      <c r="I302" s="221"/>
      <c r="J302" s="146" t="s">
        <v>374</v>
      </c>
      <c r="K302" s="147">
        <v>2</v>
      </c>
      <c r="L302" s="222"/>
      <c r="M302" s="222"/>
      <c r="N302" s="222">
        <f t="shared" si="60"/>
        <v>0</v>
      </c>
      <c r="O302" s="220"/>
      <c r="P302" s="220"/>
      <c r="Q302" s="220"/>
      <c r="R302" s="139"/>
      <c r="T302" s="140" t="s">
        <v>5</v>
      </c>
      <c r="U302" s="38" t="s">
        <v>42</v>
      </c>
      <c r="V302" s="141">
        <v>0</v>
      </c>
      <c r="W302" s="141">
        <f t="shared" si="61"/>
        <v>0</v>
      </c>
      <c r="X302" s="141">
        <v>0</v>
      </c>
      <c r="Y302" s="141">
        <f t="shared" si="62"/>
        <v>0</v>
      </c>
      <c r="Z302" s="141">
        <v>0</v>
      </c>
      <c r="AA302" s="142">
        <f t="shared" si="63"/>
        <v>0</v>
      </c>
      <c r="AR302" s="19" t="s">
        <v>1282</v>
      </c>
      <c r="AT302" s="19" t="s">
        <v>315</v>
      </c>
      <c r="AU302" s="19" t="s">
        <v>83</v>
      </c>
      <c r="AY302" s="19" t="s">
        <v>267</v>
      </c>
      <c r="BE302" s="143">
        <f t="shared" si="64"/>
        <v>0</v>
      </c>
      <c r="BF302" s="143">
        <f t="shared" si="65"/>
        <v>0</v>
      </c>
      <c r="BG302" s="143">
        <f t="shared" si="66"/>
        <v>0</v>
      </c>
      <c r="BH302" s="143">
        <f t="shared" si="67"/>
        <v>0</v>
      </c>
      <c r="BI302" s="143">
        <f t="shared" si="68"/>
        <v>0</v>
      </c>
      <c r="BJ302" s="19" t="s">
        <v>102</v>
      </c>
      <c r="BK302" s="143">
        <f t="shared" si="69"/>
        <v>0</v>
      </c>
      <c r="BL302" s="19" t="s">
        <v>518</v>
      </c>
      <c r="BM302" s="19" t="s">
        <v>1740</v>
      </c>
    </row>
    <row r="303" spans="2:65" s="1" customFormat="1" ht="16.5" customHeight="1">
      <c r="B303" s="134"/>
      <c r="C303" s="144" t="s">
        <v>993</v>
      </c>
      <c r="D303" s="144" t="s">
        <v>315</v>
      </c>
      <c r="E303" s="145" t="s">
        <v>2406</v>
      </c>
      <c r="F303" s="221" t="s">
        <v>2407</v>
      </c>
      <c r="G303" s="221"/>
      <c r="H303" s="221"/>
      <c r="I303" s="221"/>
      <c r="J303" s="146" t="s">
        <v>374</v>
      </c>
      <c r="K303" s="147">
        <v>1</v>
      </c>
      <c r="L303" s="222"/>
      <c r="M303" s="222"/>
      <c r="N303" s="222">
        <f t="shared" si="60"/>
        <v>0</v>
      </c>
      <c r="O303" s="220"/>
      <c r="P303" s="220"/>
      <c r="Q303" s="220"/>
      <c r="R303" s="139"/>
      <c r="T303" s="140" t="s">
        <v>5</v>
      </c>
      <c r="U303" s="38" t="s">
        <v>42</v>
      </c>
      <c r="V303" s="141">
        <v>0</v>
      </c>
      <c r="W303" s="141">
        <f t="shared" si="61"/>
        <v>0</v>
      </c>
      <c r="X303" s="141">
        <v>0</v>
      </c>
      <c r="Y303" s="141">
        <f t="shared" si="62"/>
        <v>0</v>
      </c>
      <c r="Z303" s="141">
        <v>0</v>
      </c>
      <c r="AA303" s="142">
        <f t="shared" si="63"/>
        <v>0</v>
      </c>
      <c r="AR303" s="19" t="s">
        <v>1282</v>
      </c>
      <c r="AT303" s="19" t="s">
        <v>315</v>
      </c>
      <c r="AU303" s="19" t="s">
        <v>83</v>
      </c>
      <c r="AY303" s="19" t="s">
        <v>267</v>
      </c>
      <c r="BE303" s="143">
        <f t="shared" si="64"/>
        <v>0</v>
      </c>
      <c r="BF303" s="143">
        <f t="shared" si="65"/>
        <v>0</v>
      </c>
      <c r="BG303" s="143">
        <f t="shared" si="66"/>
        <v>0</v>
      </c>
      <c r="BH303" s="143">
        <f t="shared" si="67"/>
        <v>0</v>
      </c>
      <c r="BI303" s="143">
        <f t="shared" si="68"/>
        <v>0</v>
      </c>
      <c r="BJ303" s="19" t="s">
        <v>102</v>
      </c>
      <c r="BK303" s="143">
        <f t="shared" si="69"/>
        <v>0</v>
      </c>
      <c r="BL303" s="19" t="s">
        <v>518</v>
      </c>
      <c r="BM303" s="19" t="s">
        <v>1743</v>
      </c>
    </row>
    <row r="304" spans="2:65" s="1" customFormat="1" ht="16.5" customHeight="1">
      <c r="B304" s="134"/>
      <c r="C304" s="144" t="s">
        <v>997</v>
      </c>
      <c r="D304" s="144" t="s">
        <v>315</v>
      </c>
      <c r="E304" s="145" t="s">
        <v>2408</v>
      </c>
      <c r="F304" s="221" t="s">
        <v>2409</v>
      </c>
      <c r="G304" s="221"/>
      <c r="H304" s="221"/>
      <c r="I304" s="221"/>
      <c r="J304" s="146" t="s">
        <v>374</v>
      </c>
      <c r="K304" s="147">
        <v>1</v>
      </c>
      <c r="L304" s="222"/>
      <c r="M304" s="222"/>
      <c r="N304" s="222">
        <f t="shared" si="60"/>
        <v>0</v>
      </c>
      <c r="O304" s="220"/>
      <c r="P304" s="220"/>
      <c r="Q304" s="220"/>
      <c r="R304" s="139"/>
      <c r="T304" s="140" t="s">
        <v>5</v>
      </c>
      <c r="U304" s="38" t="s">
        <v>42</v>
      </c>
      <c r="V304" s="141">
        <v>0</v>
      </c>
      <c r="W304" s="141">
        <f t="shared" si="61"/>
        <v>0</v>
      </c>
      <c r="X304" s="141">
        <v>0</v>
      </c>
      <c r="Y304" s="141">
        <f t="shared" si="62"/>
        <v>0</v>
      </c>
      <c r="Z304" s="141">
        <v>0</v>
      </c>
      <c r="AA304" s="142">
        <f t="shared" si="63"/>
        <v>0</v>
      </c>
      <c r="AR304" s="19" t="s">
        <v>1282</v>
      </c>
      <c r="AT304" s="19" t="s">
        <v>315</v>
      </c>
      <c r="AU304" s="19" t="s">
        <v>83</v>
      </c>
      <c r="AY304" s="19" t="s">
        <v>267</v>
      </c>
      <c r="BE304" s="143">
        <f t="shared" si="64"/>
        <v>0</v>
      </c>
      <c r="BF304" s="143">
        <f t="shared" si="65"/>
        <v>0</v>
      </c>
      <c r="BG304" s="143">
        <f t="shared" si="66"/>
        <v>0</v>
      </c>
      <c r="BH304" s="143">
        <f t="shared" si="67"/>
        <v>0</v>
      </c>
      <c r="BI304" s="143">
        <f t="shared" si="68"/>
        <v>0</v>
      </c>
      <c r="BJ304" s="19" t="s">
        <v>102</v>
      </c>
      <c r="BK304" s="143">
        <f t="shared" si="69"/>
        <v>0</v>
      </c>
      <c r="BL304" s="19" t="s">
        <v>518</v>
      </c>
      <c r="BM304" s="19" t="s">
        <v>1746</v>
      </c>
    </row>
    <row r="305" spans="2:65" s="1" customFormat="1" ht="38.25" customHeight="1">
      <c r="B305" s="134"/>
      <c r="C305" s="144" t="s">
        <v>1001</v>
      </c>
      <c r="D305" s="144" t="s">
        <v>315</v>
      </c>
      <c r="E305" s="145" t="s">
        <v>2630</v>
      </c>
      <c r="F305" s="221" t="s">
        <v>2631</v>
      </c>
      <c r="G305" s="221"/>
      <c r="H305" s="221"/>
      <c r="I305" s="221"/>
      <c r="J305" s="146" t="s">
        <v>374</v>
      </c>
      <c r="K305" s="147">
        <v>1</v>
      </c>
      <c r="L305" s="222"/>
      <c r="M305" s="222"/>
      <c r="N305" s="222">
        <f t="shared" si="60"/>
        <v>0</v>
      </c>
      <c r="O305" s="220"/>
      <c r="P305" s="220"/>
      <c r="Q305" s="220"/>
      <c r="R305" s="139"/>
      <c r="T305" s="140" t="s">
        <v>5</v>
      </c>
      <c r="U305" s="38" t="s">
        <v>42</v>
      </c>
      <c r="V305" s="141">
        <v>0</v>
      </c>
      <c r="W305" s="141">
        <f t="shared" si="61"/>
        <v>0</v>
      </c>
      <c r="X305" s="141">
        <v>0</v>
      </c>
      <c r="Y305" s="141">
        <f t="shared" si="62"/>
        <v>0</v>
      </c>
      <c r="Z305" s="141">
        <v>0</v>
      </c>
      <c r="AA305" s="142">
        <f t="shared" si="63"/>
        <v>0</v>
      </c>
      <c r="AR305" s="19" t="s">
        <v>1282</v>
      </c>
      <c r="AT305" s="19" t="s">
        <v>315</v>
      </c>
      <c r="AU305" s="19" t="s">
        <v>83</v>
      </c>
      <c r="AY305" s="19" t="s">
        <v>267</v>
      </c>
      <c r="BE305" s="143">
        <f t="shared" si="64"/>
        <v>0</v>
      </c>
      <c r="BF305" s="143">
        <f t="shared" si="65"/>
        <v>0</v>
      </c>
      <c r="BG305" s="143">
        <f t="shared" si="66"/>
        <v>0</v>
      </c>
      <c r="BH305" s="143">
        <f t="shared" si="67"/>
        <v>0</v>
      </c>
      <c r="BI305" s="143">
        <f t="shared" si="68"/>
        <v>0</v>
      </c>
      <c r="BJ305" s="19" t="s">
        <v>102</v>
      </c>
      <c r="BK305" s="143">
        <f t="shared" si="69"/>
        <v>0</v>
      </c>
      <c r="BL305" s="19" t="s">
        <v>518</v>
      </c>
      <c r="BM305" s="19" t="s">
        <v>1749</v>
      </c>
    </row>
    <row r="306" spans="2:65" s="1" customFormat="1" ht="25.5" customHeight="1">
      <c r="B306" s="134"/>
      <c r="C306" s="144" t="s">
        <v>1005</v>
      </c>
      <c r="D306" s="144" t="s">
        <v>315</v>
      </c>
      <c r="E306" s="145" t="s">
        <v>2632</v>
      </c>
      <c r="F306" s="221" t="s">
        <v>2633</v>
      </c>
      <c r="G306" s="221"/>
      <c r="H306" s="221"/>
      <c r="I306" s="221"/>
      <c r="J306" s="146" t="s">
        <v>374</v>
      </c>
      <c r="K306" s="147">
        <v>2</v>
      </c>
      <c r="L306" s="222"/>
      <c r="M306" s="222"/>
      <c r="N306" s="222">
        <f t="shared" si="60"/>
        <v>0</v>
      </c>
      <c r="O306" s="220"/>
      <c r="P306" s="220"/>
      <c r="Q306" s="220"/>
      <c r="R306" s="139"/>
      <c r="T306" s="140" t="s">
        <v>5</v>
      </c>
      <c r="U306" s="38" t="s">
        <v>42</v>
      </c>
      <c r="V306" s="141">
        <v>0</v>
      </c>
      <c r="W306" s="141">
        <f t="shared" si="61"/>
        <v>0</v>
      </c>
      <c r="X306" s="141">
        <v>0</v>
      </c>
      <c r="Y306" s="141">
        <f t="shared" si="62"/>
        <v>0</v>
      </c>
      <c r="Z306" s="141">
        <v>0</v>
      </c>
      <c r="AA306" s="142">
        <f t="shared" si="63"/>
        <v>0</v>
      </c>
      <c r="AR306" s="19" t="s">
        <v>1282</v>
      </c>
      <c r="AT306" s="19" t="s">
        <v>315</v>
      </c>
      <c r="AU306" s="19" t="s">
        <v>83</v>
      </c>
      <c r="AY306" s="19" t="s">
        <v>267</v>
      </c>
      <c r="BE306" s="143">
        <f t="shared" si="64"/>
        <v>0</v>
      </c>
      <c r="BF306" s="143">
        <f t="shared" si="65"/>
        <v>0</v>
      </c>
      <c r="BG306" s="143">
        <f t="shared" si="66"/>
        <v>0</v>
      </c>
      <c r="BH306" s="143">
        <f t="shared" si="67"/>
        <v>0</v>
      </c>
      <c r="BI306" s="143">
        <f t="shared" si="68"/>
        <v>0</v>
      </c>
      <c r="BJ306" s="19" t="s">
        <v>102</v>
      </c>
      <c r="BK306" s="143">
        <f t="shared" si="69"/>
        <v>0</v>
      </c>
      <c r="BL306" s="19" t="s">
        <v>518</v>
      </c>
      <c r="BM306" s="19" t="s">
        <v>1752</v>
      </c>
    </row>
    <row r="307" spans="2:65" s="1" customFormat="1" ht="25.5" customHeight="1">
      <c r="B307" s="134"/>
      <c r="C307" s="144" t="s">
        <v>1009</v>
      </c>
      <c r="D307" s="144" t="s">
        <v>315</v>
      </c>
      <c r="E307" s="145" t="s">
        <v>2634</v>
      </c>
      <c r="F307" s="221" t="s">
        <v>2635</v>
      </c>
      <c r="G307" s="221"/>
      <c r="H307" s="221"/>
      <c r="I307" s="221"/>
      <c r="J307" s="146" t="s">
        <v>374</v>
      </c>
      <c r="K307" s="147">
        <v>1</v>
      </c>
      <c r="L307" s="222"/>
      <c r="M307" s="222"/>
      <c r="N307" s="222">
        <f t="shared" si="60"/>
        <v>0</v>
      </c>
      <c r="O307" s="220"/>
      <c r="P307" s="220"/>
      <c r="Q307" s="220"/>
      <c r="R307" s="139"/>
      <c r="T307" s="140" t="s">
        <v>5</v>
      </c>
      <c r="U307" s="38" t="s">
        <v>42</v>
      </c>
      <c r="V307" s="141">
        <v>0</v>
      </c>
      <c r="W307" s="141">
        <f t="shared" si="61"/>
        <v>0</v>
      </c>
      <c r="X307" s="141">
        <v>0</v>
      </c>
      <c r="Y307" s="141">
        <f t="shared" si="62"/>
        <v>0</v>
      </c>
      <c r="Z307" s="141">
        <v>0</v>
      </c>
      <c r="AA307" s="142">
        <f t="shared" si="63"/>
        <v>0</v>
      </c>
      <c r="AR307" s="19" t="s">
        <v>1282</v>
      </c>
      <c r="AT307" s="19" t="s">
        <v>315</v>
      </c>
      <c r="AU307" s="19" t="s">
        <v>83</v>
      </c>
      <c r="AY307" s="19" t="s">
        <v>267</v>
      </c>
      <c r="BE307" s="143">
        <f t="shared" si="64"/>
        <v>0</v>
      </c>
      <c r="BF307" s="143">
        <f t="shared" si="65"/>
        <v>0</v>
      </c>
      <c r="BG307" s="143">
        <f t="shared" si="66"/>
        <v>0</v>
      </c>
      <c r="BH307" s="143">
        <f t="shared" si="67"/>
        <v>0</v>
      </c>
      <c r="BI307" s="143">
        <f t="shared" si="68"/>
        <v>0</v>
      </c>
      <c r="BJ307" s="19" t="s">
        <v>102</v>
      </c>
      <c r="BK307" s="143">
        <f t="shared" si="69"/>
        <v>0</v>
      </c>
      <c r="BL307" s="19" t="s">
        <v>518</v>
      </c>
      <c r="BM307" s="19" t="s">
        <v>1755</v>
      </c>
    </row>
    <row r="308" spans="2:65" s="1" customFormat="1" ht="25.5" customHeight="1">
      <c r="B308" s="134"/>
      <c r="C308" s="144" t="s">
        <v>1013</v>
      </c>
      <c r="D308" s="144" t="s">
        <v>315</v>
      </c>
      <c r="E308" s="145" t="s">
        <v>2636</v>
      </c>
      <c r="F308" s="221" t="s">
        <v>2637</v>
      </c>
      <c r="G308" s="221"/>
      <c r="H308" s="221"/>
      <c r="I308" s="221"/>
      <c r="J308" s="146" t="s">
        <v>374</v>
      </c>
      <c r="K308" s="147">
        <v>1</v>
      </c>
      <c r="L308" s="222"/>
      <c r="M308" s="222"/>
      <c r="N308" s="222">
        <f t="shared" si="60"/>
        <v>0</v>
      </c>
      <c r="O308" s="220"/>
      <c r="P308" s="220"/>
      <c r="Q308" s="220"/>
      <c r="R308" s="139"/>
      <c r="T308" s="140" t="s">
        <v>5</v>
      </c>
      <c r="U308" s="38" t="s">
        <v>42</v>
      </c>
      <c r="V308" s="141">
        <v>0</v>
      </c>
      <c r="W308" s="141">
        <f t="shared" si="61"/>
        <v>0</v>
      </c>
      <c r="X308" s="141">
        <v>0</v>
      </c>
      <c r="Y308" s="141">
        <f t="shared" si="62"/>
        <v>0</v>
      </c>
      <c r="Z308" s="141">
        <v>0</v>
      </c>
      <c r="AA308" s="142">
        <f t="shared" si="63"/>
        <v>0</v>
      </c>
      <c r="AR308" s="19" t="s">
        <v>1282</v>
      </c>
      <c r="AT308" s="19" t="s">
        <v>315</v>
      </c>
      <c r="AU308" s="19" t="s">
        <v>83</v>
      </c>
      <c r="AY308" s="19" t="s">
        <v>267</v>
      </c>
      <c r="BE308" s="143">
        <f t="shared" si="64"/>
        <v>0</v>
      </c>
      <c r="BF308" s="143">
        <f t="shared" si="65"/>
        <v>0</v>
      </c>
      <c r="BG308" s="143">
        <f t="shared" si="66"/>
        <v>0</v>
      </c>
      <c r="BH308" s="143">
        <f t="shared" si="67"/>
        <v>0</v>
      </c>
      <c r="BI308" s="143">
        <f t="shared" si="68"/>
        <v>0</v>
      </c>
      <c r="BJ308" s="19" t="s">
        <v>102</v>
      </c>
      <c r="BK308" s="143">
        <f t="shared" si="69"/>
        <v>0</v>
      </c>
      <c r="BL308" s="19" t="s">
        <v>518</v>
      </c>
      <c r="BM308" s="19" t="s">
        <v>1758</v>
      </c>
    </row>
    <row r="309" spans="2:65" s="1" customFormat="1" ht="25.5" customHeight="1">
      <c r="B309" s="134"/>
      <c r="C309" s="144" t="s">
        <v>1017</v>
      </c>
      <c r="D309" s="144" t="s">
        <v>315</v>
      </c>
      <c r="E309" s="145" t="s">
        <v>2638</v>
      </c>
      <c r="F309" s="221" t="s">
        <v>2639</v>
      </c>
      <c r="G309" s="221"/>
      <c r="H309" s="221"/>
      <c r="I309" s="221"/>
      <c r="J309" s="146" t="s">
        <v>374</v>
      </c>
      <c r="K309" s="147">
        <v>3</v>
      </c>
      <c r="L309" s="222"/>
      <c r="M309" s="222"/>
      <c r="N309" s="222">
        <f t="shared" si="60"/>
        <v>0</v>
      </c>
      <c r="O309" s="220"/>
      <c r="P309" s="220"/>
      <c r="Q309" s="220"/>
      <c r="R309" s="139"/>
      <c r="T309" s="140" t="s">
        <v>5</v>
      </c>
      <c r="U309" s="38" t="s">
        <v>42</v>
      </c>
      <c r="V309" s="141">
        <v>0</v>
      </c>
      <c r="W309" s="141">
        <f t="shared" si="61"/>
        <v>0</v>
      </c>
      <c r="X309" s="141">
        <v>0</v>
      </c>
      <c r="Y309" s="141">
        <f t="shared" si="62"/>
        <v>0</v>
      </c>
      <c r="Z309" s="141">
        <v>0</v>
      </c>
      <c r="AA309" s="142">
        <f t="shared" si="63"/>
        <v>0</v>
      </c>
      <c r="AR309" s="19" t="s">
        <v>1282</v>
      </c>
      <c r="AT309" s="19" t="s">
        <v>315</v>
      </c>
      <c r="AU309" s="19" t="s">
        <v>83</v>
      </c>
      <c r="AY309" s="19" t="s">
        <v>267</v>
      </c>
      <c r="BE309" s="143">
        <f t="shared" si="64"/>
        <v>0</v>
      </c>
      <c r="BF309" s="143">
        <f t="shared" si="65"/>
        <v>0</v>
      </c>
      <c r="BG309" s="143">
        <f t="shared" si="66"/>
        <v>0</v>
      </c>
      <c r="BH309" s="143">
        <f t="shared" si="67"/>
        <v>0</v>
      </c>
      <c r="BI309" s="143">
        <f t="shared" si="68"/>
        <v>0</v>
      </c>
      <c r="BJ309" s="19" t="s">
        <v>102</v>
      </c>
      <c r="BK309" s="143">
        <f t="shared" si="69"/>
        <v>0</v>
      </c>
      <c r="BL309" s="19" t="s">
        <v>518</v>
      </c>
      <c r="BM309" s="19" t="s">
        <v>1761</v>
      </c>
    </row>
    <row r="310" spans="2:65" s="1" customFormat="1" ht="25.5" customHeight="1">
      <c r="B310" s="134"/>
      <c r="C310" s="144" t="s">
        <v>1021</v>
      </c>
      <c r="D310" s="144" t="s">
        <v>315</v>
      </c>
      <c r="E310" s="145" t="s">
        <v>2640</v>
      </c>
      <c r="F310" s="221" t="s">
        <v>2641</v>
      </c>
      <c r="G310" s="221"/>
      <c r="H310" s="221"/>
      <c r="I310" s="221"/>
      <c r="J310" s="146" t="s">
        <v>374</v>
      </c>
      <c r="K310" s="147">
        <v>1</v>
      </c>
      <c r="L310" s="222"/>
      <c r="M310" s="222"/>
      <c r="N310" s="222">
        <f t="shared" si="60"/>
        <v>0</v>
      </c>
      <c r="O310" s="220"/>
      <c r="P310" s="220"/>
      <c r="Q310" s="220"/>
      <c r="R310" s="139"/>
      <c r="T310" s="140" t="s">
        <v>5</v>
      </c>
      <c r="U310" s="38" t="s">
        <v>42</v>
      </c>
      <c r="V310" s="141">
        <v>0</v>
      </c>
      <c r="W310" s="141">
        <f t="shared" si="61"/>
        <v>0</v>
      </c>
      <c r="X310" s="141">
        <v>0</v>
      </c>
      <c r="Y310" s="141">
        <f t="shared" si="62"/>
        <v>0</v>
      </c>
      <c r="Z310" s="141">
        <v>0</v>
      </c>
      <c r="AA310" s="142">
        <f t="shared" si="63"/>
        <v>0</v>
      </c>
      <c r="AR310" s="19" t="s">
        <v>1282</v>
      </c>
      <c r="AT310" s="19" t="s">
        <v>315</v>
      </c>
      <c r="AU310" s="19" t="s">
        <v>83</v>
      </c>
      <c r="AY310" s="19" t="s">
        <v>267</v>
      </c>
      <c r="BE310" s="143">
        <f t="shared" si="64"/>
        <v>0</v>
      </c>
      <c r="BF310" s="143">
        <f t="shared" si="65"/>
        <v>0</v>
      </c>
      <c r="BG310" s="143">
        <f t="shared" si="66"/>
        <v>0</v>
      </c>
      <c r="BH310" s="143">
        <f t="shared" si="67"/>
        <v>0</v>
      </c>
      <c r="BI310" s="143">
        <f t="shared" si="68"/>
        <v>0</v>
      </c>
      <c r="BJ310" s="19" t="s">
        <v>102</v>
      </c>
      <c r="BK310" s="143">
        <f t="shared" si="69"/>
        <v>0</v>
      </c>
      <c r="BL310" s="19" t="s">
        <v>518</v>
      </c>
      <c r="BM310" s="19" t="s">
        <v>1764</v>
      </c>
    </row>
    <row r="311" spans="2:65" s="1" customFormat="1" ht="16.5" customHeight="1">
      <c r="B311" s="134"/>
      <c r="C311" s="144" t="s">
        <v>1025</v>
      </c>
      <c r="D311" s="144" t="s">
        <v>315</v>
      </c>
      <c r="E311" s="145" t="s">
        <v>2642</v>
      </c>
      <c r="F311" s="221" t="s">
        <v>2643</v>
      </c>
      <c r="G311" s="221"/>
      <c r="H311" s="221"/>
      <c r="I311" s="221"/>
      <c r="J311" s="146" t="s">
        <v>374</v>
      </c>
      <c r="K311" s="147">
        <v>2</v>
      </c>
      <c r="L311" s="222"/>
      <c r="M311" s="222"/>
      <c r="N311" s="222">
        <f t="shared" si="60"/>
        <v>0</v>
      </c>
      <c r="O311" s="220"/>
      <c r="P311" s="220"/>
      <c r="Q311" s="220"/>
      <c r="R311" s="139"/>
      <c r="T311" s="140" t="s">
        <v>5</v>
      </c>
      <c r="U311" s="38" t="s">
        <v>42</v>
      </c>
      <c r="V311" s="141">
        <v>0</v>
      </c>
      <c r="W311" s="141">
        <f t="shared" si="61"/>
        <v>0</v>
      </c>
      <c r="X311" s="141">
        <v>0</v>
      </c>
      <c r="Y311" s="141">
        <f t="shared" si="62"/>
        <v>0</v>
      </c>
      <c r="Z311" s="141">
        <v>0</v>
      </c>
      <c r="AA311" s="142">
        <f t="shared" si="63"/>
        <v>0</v>
      </c>
      <c r="AR311" s="19" t="s">
        <v>1282</v>
      </c>
      <c r="AT311" s="19" t="s">
        <v>315</v>
      </c>
      <c r="AU311" s="19" t="s">
        <v>83</v>
      </c>
      <c r="AY311" s="19" t="s">
        <v>267</v>
      </c>
      <c r="BE311" s="143">
        <f t="shared" si="64"/>
        <v>0</v>
      </c>
      <c r="BF311" s="143">
        <f t="shared" si="65"/>
        <v>0</v>
      </c>
      <c r="BG311" s="143">
        <f t="shared" si="66"/>
        <v>0</v>
      </c>
      <c r="BH311" s="143">
        <f t="shared" si="67"/>
        <v>0</v>
      </c>
      <c r="BI311" s="143">
        <f t="shared" si="68"/>
        <v>0</v>
      </c>
      <c r="BJ311" s="19" t="s">
        <v>102</v>
      </c>
      <c r="BK311" s="143">
        <f t="shared" si="69"/>
        <v>0</v>
      </c>
      <c r="BL311" s="19" t="s">
        <v>518</v>
      </c>
      <c r="BM311" s="19" t="s">
        <v>1767</v>
      </c>
    </row>
    <row r="312" spans="2:65" s="1" customFormat="1" ht="25.5" customHeight="1">
      <c r="B312" s="134"/>
      <c r="C312" s="144" t="s">
        <v>1029</v>
      </c>
      <c r="D312" s="144" t="s">
        <v>315</v>
      </c>
      <c r="E312" s="145" t="s">
        <v>2644</v>
      </c>
      <c r="F312" s="221" t="s">
        <v>2645</v>
      </c>
      <c r="G312" s="221"/>
      <c r="H312" s="221"/>
      <c r="I312" s="221"/>
      <c r="J312" s="146" t="s">
        <v>374</v>
      </c>
      <c r="K312" s="147">
        <v>2</v>
      </c>
      <c r="L312" s="222"/>
      <c r="M312" s="222"/>
      <c r="N312" s="222">
        <f t="shared" si="60"/>
        <v>0</v>
      </c>
      <c r="O312" s="220"/>
      <c r="P312" s="220"/>
      <c r="Q312" s="220"/>
      <c r="R312" s="139"/>
      <c r="T312" s="140" t="s">
        <v>5</v>
      </c>
      <c r="U312" s="38" t="s">
        <v>42</v>
      </c>
      <c r="V312" s="141">
        <v>0</v>
      </c>
      <c r="W312" s="141">
        <f t="shared" si="61"/>
        <v>0</v>
      </c>
      <c r="X312" s="141">
        <v>0</v>
      </c>
      <c r="Y312" s="141">
        <f t="shared" si="62"/>
        <v>0</v>
      </c>
      <c r="Z312" s="141">
        <v>0</v>
      </c>
      <c r="AA312" s="142">
        <f t="shared" si="63"/>
        <v>0</v>
      </c>
      <c r="AR312" s="19" t="s">
        <v>1282</v>
      </c>
      <c r="AT312" s="19" t="s">
        <v>315</v>
      </c>
      <c r="AU312" s="19" t="s">
        <v>83</v>
      </c>
      <c r="AY312" s="19" t="s">
        <v>267</v>
      </c>
      <c r="BE312" s="143">
        <f t="shared" si="64"/>
        <v>0</v>
      </c>
      <c r="BF312" s="143">
        <f t="shared" si="65"/>
        <v>0</v>
      </c>
      <c r="BG312" s="143">
        <f t="shared" si="66"/>
        <v>0</v>
      </c>
      <c r="BH312" s="143">
        <f t="shared" si="67"/>
        <v>0</v>
      </c>
      <c r="BI312" s="143">
        <f t="shared" si="68"/>
        <v>0</v>
      </c>
      <c r="BJ312" s="19" t="s">
        <v>102</v>
      </c>
      <c r="BK312" s="143">
        <f t="shared" si="69"/>
        <v>0</v>
      </c>
      <c r="BL312" s="19" t="s">
        <v>518</v>
      </c>
      <c r="BM312" s="19" t="s">
        <v>1770</v>
      </c>
    </row>
    <row r="313" spans="2:65" s="1" customFormat="1" ht="16.5" customHeight="1">
      <c r="B313" s="134"/>
      <c r="C313" s="144" t="s">
        <v>1033</v>
      </c>
      <c r="D313" s="144" t="s">
        <v>315</v>
      </c>
      <c r="E313" s="145" t="s">
        <v>2646</v>
      </c>
      <c r="F313" s="221" t="s">
        <v>2647</v>
      </c>
      <c r="G313" s="221"/>
      <c r="H313" s="221"/>
      <c r="I313" s="221"/>
      <c r="J313" s="146" t="s">
        <v>374</v>
      </c>
      <c r="K313" s="147">
        <v>7</v>
      </c>
      <c r="L313" s="222"/>
      <c r="M313" s="222"/>
      <c r="N313" s="222">
        <f t="shared" si="60"/>
        <v>0</v>
      </c>
      <c r="O313" s="220"/>
      <c r="P313" s="220"/>
      <c r="Q313" s="220"/>
      <c r="R313" s="139"/>
      <c r="T313" s="140" t="s">
        <v>5</v>
      </c>
      <c r="U313" s="38" t="s">
        <v>42</v>
      </c>
      <c r="V313" s="141">
        <v>0</v>
      </c>
      <c r="W313" s="141">
        <f t="shared" si="61"/>
        <v>0</v>
      </c>
      <c r="X313" s="141">
        <v>0</v>
      </c>
      <c r="Y313" s="141">
        <f t="shared" si="62"/>
        <v>0</v>
      </c>
      <c r="Z313" s="141">
        <v>0</v>
      </c>
      <c r="AA313" s="142">
        <f t="shared" si="63"/>
        <v>0</v>
      </c>
      <c r="AR313" s="19" t="s">
        <v>1282</v>
      </c>
      <c r="AT313" s="19" t="s">
        <v>315</v>
      </c>
      <c r="AU313" s="19" t="s">
        <v>83</v>
      </c>
      <c r="AY313" s="19" t="s">
        <v>267</v>
      </c>
      <c r="BE313" s="143">
        <f t="shared" si="64"/>
        <v>0</v>
      </c>
      <c r="BF313" s="143">
        <f t="shared" si="65"/>
        <v>0</v>
      </c>
      <c r="BG313" s="143">
        <f t="shared" si="66"/>
        <v>0</v>
      </c>
      <c r="BH313" s="143">
        <f t="shared" si="67"/>
        <v>0</v>
      </c>
      <c r="BI313" s="143">
        <f t="shared" si="68"/>
        <v>0</v>
      </c>
      <c r="BJ313" s="19" t="s">
        <v>102</v>
      </c>
      <c r="BK313" s="143">
        <f t="shared" si="69"/>
        <v>0</v>
      </c>
      <c r="BL313" s="19" t="s">
        <v>518</v>
      </c>
      <c r="BM313" s="19" t="s">
        <v>1773</v>
      </c>
    </row>
    <row r="314" spans="2:65" s="1" customFormat="1" ht="16.5" customHeight="1">
      <c r="B314" s="134"/>
      <c r="C314" s="144" t="s">
        <v>1037</v>
      </c>
      <c r="D314" s="144" t="s">
        <v>315</v>
      </c>
      <c r="E314" s="145" t="s">
        <v>2648</v>
      </c>
      <c r="F314" s="221" t="s">
        <v>2649</v>
      </c>
      <c r="G314" s="221"/>
      <c r="H314" s="221"/>
      <c r="I314" s="221"/>
      <c r="J314" s="146" t="s">
        <v>374</v>
      </c>
      <c r="K314" s="147">
        <v>8</v>
      </c>
      <c r="L314" s="222"/>
      <c r="M314" s="222"/>
      <c r="N314" s="222">
        <f t="shared" si="60"/>
        <v>0</v>
      </c>
      <c r="O314" s="220"/>
      <c r="P314" s="220"/>
      <c r="Q314" s="220"/>
      <c r="R314" s="139"/>
      <c r="T314" s="140" t="s">
        <v>5</v>
      </c>
      <c r="U314" s="38" t="s">
        <v>42</v>
      </c>
      <c r="V314" s="141">
        <v>0</v>
      </c>
      <c r="W314" s="141">
        <f t="shared" si="61"/>
        <v>0</v>
      </c>
      <c r="X314" s="141">
        <v>0</v>
      </c>
      <c r="Y314" s="141">
        <f t="shared" si="62"/>
        <v>0</v>
      </c>
      <c r="Z314" s="141">
        <v>0</v>
      </c>
      <c r="AA314" s="142">
        <f t="shared" si="63"/>
        <v>0</v>
      </c>
      <c r="AR314" s="19" t="s">
        <v>1282</v>
      </c>
      <c r="AT314" s="19" t="s">
        <v>315</v>
      </c>
      <c r="AU314" s="19" t="s">
        <v>83</v>
      </c>
      <c r="AY314" s="19" t="s">
        <v>267</v>
      </c>
      <c r="BE314" s="143">
        <f t="shared" si="64"/>
        <v>0</v>
      </c>
      <c r="BF314" s="143">
        <f t="shared" si="65"/>
        <v>0</v>
      </c>
      <c r="BG314" s="143">
        <f t="shared" si="66"/>
        <v>0</v>
      </c>
      <c r="BH314" s="143">
        <f t="shared" si="67"/>
        <v>0</v>
      </c>
      <c r="BI314" s="143">
        <f t="shared" si="68"/>
        <v>0</v>
      </c>
      <c r="BJ314" s="19" t="s">
        <v>102</v>
      </c>
      <c r="BK314" s="143">
        <f t="shared" si="69"/>
        <v>0</v>
      </c>
      <c r="BL314" s="19" t="s">
        <v>518</v>
      </c>
      <c r="BM314" s="19" t="s">
        <v>1776</v>
      </c>
    </row>
    <row r="315" spans="2:65" s="1" customFormat="1" ht="25.5" customHeight="1">
      <c r="B315" s="134"/>
      <c r="C315" s="144" t="s">
        <v>1041</v>
      </c>
      <c r="D315" s="144" t="s">
        <v>315</v>
      </c>
      <c r="E315" s="145" t="s">
        <v>2489</v>
      </c>
      <c r="F315" s="221" t="s">
        <v>2490</v>
      </c>
      <c r="G315" s="221"/>
      <c r="H315" s="221"/>
      <c r="I315" s="221"/>
      <c r="J315" s="146" t="s">
        <v>374</v>
      </c>
      <c r="K315" s="147">
        <v>2</v>
      </c>
      <c r="L315" s="222"/>
      <c r="M315" s="222"/>
      <c r="N315" s="222">
        <f t="shared" si="60"/>
        <v>0</v>
      </c>
      <c r="O315" s="220"/>
      <c r="P315" s="220"/>
      <c r="Q315" s="220"/>
      <c r="R315" s="139"/>
      <c r="T315" s="140" t="s">
        <v>5</v>
      </c>
      <c r="U315" s="38" t="s">
        <v>42</v>
      </c>
      <c r="V315" s="141">
        <v>0</v>
      </c>
      <c r="W315" s="141">
        <f t="shared" si="61"/>
        <v>0</v>
      </c>
      <c r="X315" s="141">
        <v>0</v>
      </c>
      <c r="Y315" s="141">
        <f t="shared" si="62"/>
        <v>0</v>
      </c>
      <c r="Z315" s="141">
        <v>0</v>
      </c>
      <c r="AA315" s="142">
        <f t="shared" si="63"/>
        <v>0</v>
      </c>
      <c r="AR315" s="19" t="s">
        <v>1282</v>
      </c>
      <c r="AT315" s="19" t="s">
        <v>315</v>
      </c>
      <c r="AU315" s="19" t="s">
        <v>83</v>
      </c>
      <c r="AY315" s="19" t="s">
        <v>267</v>
      </c>
      <c r="BE315" s="143">
        <f t="shared" si="64"/>
        <v>0</v>
      </c>
      <c r="BF315" s="143">
        <f t="shared" si="65"/>
        <v>0</v>
      </c>
      <c r="BG315" s="143">
        <f t="shared" si="66"/>
        <v>0</v>
      </c>
      <c r="BH315" s="143">
        <f t="shared" si="67"/>
        <v>0</v>
      </c>
      <c r="BI315" s="143">
        <f t="shared" si="68"/>
        <v>0</v>
      </c>
      <c r="BJ315" s="19" t="s">
        <v>102</v>
      </c>
      <c r="BK315" s="143">
        <f t="shared" si="69"/>
        <v>0</v>
      </c>
      <c r="BL315" s="19" t="s">
        <v>518</v>
      </c>
      <c r="BM315" s="19" t="s">
        <v>1779</v>
      </c>
    </row>
    <row r="316" spans="2:65" s="1" customFormat="1" ht="25.5" customHeight="1">
      <c r="B316" s="134"/>
      <c r="C316" s="144" t="s">
        <v>1044</v>
      </c>
      <c r="D316" s="144" t="s">
        <v>315</v>
      </c>
      <c r="E316" s="145" t="s">
        <v>2491</v>
      </c>
      <c r="F316" s="221" t="s">
        <v>2492</v>
      </c>
      <c r="G316" s="221"/>
      <c r="H316" s="221"/>
      <c r="I316" s="221"/>
      <c r="J316" s="146" t="s">
        <v>374</v>
      </c>
      <c r="K316" s="147">
        <v>1</v>
      </c>
      <c r="L316" s="222"/>
      <c r="M316" s="222"/>
      <c r="N316" s="222">
        <f t="shared" si="60"/>
        <v>0</v>
      </c>
      <c r="O316" s="220"/>
      <c r="P316" s="220"/>
      <c r="Q316" s="220"/>
      <c r="R316" s="139"/>
      <c r="T316" s="140" t="s">
        <v>5</v>
      </c>
      <c r="U316" s="38" t="s">
        <v>42</v>
      </c>
      <c r="V316" s="141">
        <v>0</v>
      </c>
      <c r="W316" s="141">
        <f t="shared" si="61"/>
        <v>0</v>
      </c>
      <c r="X316" s="141">
        <v>0</v>
      </c>
      <c r="Y316" s="141">
        <f t="shared" si="62"/>
        <v>0</v>
      </c>
      <c r="Z316" s="141">
        <v>0</v>
      </c>
      <c r="AA316" s="142">
        <f t="shared" si="63"/>
        <v>0</v>
      </c>
      <c r="AR316" s="19" t="s">
        <v>1282</v>
      </c>
      <c r="AT316" s="19" t="s">
        <v>315</v>
      </c>
      <c r="AU316" s="19" t="s">
        <v>83</v>
      </c>
      <c r="AY316" s="19" t="s">
        <v>267</v>
      </c>
      <c r="BE316" s="143">
        <f t="shared" si="64"/>
        <v>0</v>
      </c>
      <c r="BF316" s="143">
        <f t="shared" si="65"/>
        <v>0</v>
      </c>
      <c r="BG316" s="143">
        <f t="shared" si="66"/>
        <v>0</v>
      </c>
      <c r="BH316" s="143">
        <f t="shared" si="67"/>
        <v>0</v>
      </c>
      <c r="BI316" s="143">
        <f t="shared" si="68"/>
        <v>0</v>
      </c>
      <c r="BJ316" s="19" t="s">
        <v>102</v>
      </c>
      <c r="BK316" s="143">
        <f t="shared" si="69"/>
        <v>0</v>
      </c>
      <c r="BL316" s="19" t="s">
        <v>518</v>
      </c>
      <c r="BM316" s="19" t="s">
        <v>1782</v>
      </c>
    </row>
    <row r="317" spans="2:65" s="1" customFormat="1" ht="25.5" customHeight="1">
      <c r="B317" s="134"/>
      <c r="C317" s="144" t="s">
        <v>1048</v>
      </c>
      <c r="D317" s="144" t="s">
        <v>315</v>
      </c>
      <c r="E317" s="145" t="s">
        <v>2650</v>
      </c>
      <c r="F317" s="221" t="s">
        <v>2651</v>
      </c>
      <c r="G317" s="221"/>
      <c r="H317" s="221"/>
      <c r="I317" s="221"/>
      <c r="J317" s="146" t="s">
        <v>374</v>
      </c>
      <c r="K317" s="147">
        <v>7</v>
      </c>
      <c r="L317" s="222"/>
      <c r="M317" s="222"/>
      <c r="N317" s="222">
        <f t="shared" si="60"/>
        <v>0</v>
      </c>
      <c r="O317" s="220"/>
      <c r="P317" s="220"/>
      <c r="Q317" s="220"/>
      <c r="R317" s="139"/>
      <c r="T317" s="140" t="s">
        <v>5</v>
      </c>
      <c r="U317" s="38" t="s">
        <v>42</v>
      </c>
      <c r="V317" s="141">
        <v>0</v>
      </c>
      <c r="W317" s="141">
        <f t="shared" si="61"/>
        <v>0</v>
      </c>
      <c r="X317" s="141">
        <v>0</v>
      </c>
      <c r="Y317" s="141">
        <f t="shared" si="62"/>
        <v>0</v>
      </c>
      <c r="Z317" s="141">
        <v>0</v>
      </c>
      <c r="AA317" s="142">
        <f t="shared" si="63"/>
        <v>0</v>
      </c>
      <c r="AR317" s="19" t="s">
        <v>1282</v>
      </c>
      <c r="AT317" s="19" t="s">
        <v>315</v>
      </c>
      <c r="AU317" s="19" t="s">
        <v>83</v>
      </c>
      <c r="AY317" s="19" t="s">
        <v>267</v>
      </c>
      <c r="BE317" s="143">
        <f t="shared" si="64"/>
        <v>0</v>
      </c>
      <c r="BF317" s="143">
        <f t="shared" si="65"/>
        <v>0</v>
      </c>
      <c r="BG317" s="143">
        <f t="shared" si="66"/>
        <v>0</v>
      </c>
      <c r="BH317" s="143">
        <f t="shared" si="67"/>
        <v>0</v>
      </c>
      <c r="BI317" s="143">
        <f t="shared" si="68"/>
        <v>0</v>
      </c>
      <c r="BJ317" s="19" t="s">
        <v>102</v>
      </c>
      <c r="BK317" s="143">
        <f t="shared" si="69"/>
        <v>0</v>
      </c>
      <c r="BL317" s="19" t="s">
        <v>518</v>
      </c>
      <c r="BM317" s="19" t="s">
        <v>1785</v>
      </c>
    </row>
    <row r="318" spans="2:65" s="1" customFormat="1" ht="25.5" customHeight="1">
      <c r="B318" s="134"/>
      <c r="C318" s="144" t="s">
        <v>1052</v>
      </c>
      <c r="D318" s="144" t="s">
        <v>315</v>
      </c>
      <c r="E318" s="145" t="s">
        <v>2493</v>
      </c>
      <c r="F318" s="221" t="s">
        <v>2494</v>
      </c>
      <c r="G318" s="221"/>
      <c r="H318" s="221"/>
      <c r="I318" s="221"/>
      <c r="J318" s="146" t="s">
        <v>374</v>
      </c>
      <c r="K318" s="147">
        <v>6</v>
      </c>
      <c r="L318" s="222"/>
      <c r="M318" s="222"/>
      <c r="N318" s="222">
        <f t="shared" si="60"/>
        <v>0</v>
      </c>
      <c r="O318" s="220"/>
      <c r="P318" s="220"/>
      <c r="Q318" s="220"/>
      <c r="R318" s="139"/>
      <c r="T318" s="140" t="s">
        <v>5</v>
      </c>
      <c r="U318" s="38" t="s">
        <v>42</v>
      </c>
      <c r="V318" s="141">
        <v>0</v>
      </c>
      <c r="W318" s="141">
        <f t="shared" si="61"/>
        <v>0</v>
      </c>
      <c r="X318" s="141">
        <v>0</v>
      </c>
      <c r="Y318" s="141">
        <f t="shared" si="62"/>
        <v>0</v>
      </c>
      <c r="Z318" s="141">
        <v>0</v>
      </c>
      <c r="AA318" s="142">
        <f t="shared" si="63"/>
        <v>0</v>
      </c>
      <c r="AR318" s="19" t="s">
        <v>1282</v>
      </c>
      <c r="AT318" s="19" t="s">
        <v>315</v>
      </c>
      <c r="AU318" s="19" t="s">
        <v>83</v>
      </c>
      <c r="AY318" s="19" t="s">
        <v>267</v>
      </c>
      <c r="BE318" s="143">
        <f t="shared" si="64"/>
        <v>0</v>
      </c>
      <c r="BF318" s="143">
        <f t="shared" si="65"/>
        <v>0</v>
      </c>
      <c r="BG318" s="143">
        <f t="shared" si="66"/>
        <v>0</v>
      </c>
      <c r="BH318" s="143">
        <f t="shared" si="67"/>
        <v>0</v>
      </c>
      <c r="BI318" s="143">
        <f t="shared" si="68"/>
        <v>0</v>
      </c>
      <c r="BJ318" s="19" t="s">
        <v>102</v>
      </c>
      <c r="BK318" s="143">
        <f t="shared" si="69"/>
        <v>0</v>
      </c>
      <c r="BL318" s="19" t="s">
        <v>518</v>
      </c>
      <c r="BM318" s="19" t="s">
        <v>1788</v>
      </c>
    </row>
    <row r="319" spans="2:65" s="1" customFormat="1" ht="25.5" customHeight="1">
      <c r="B319" s="134"/>
      <c r="C319" s="144" t="s">
        <v>1056</v>
      </c>
      <c r="D319" s="144" t="s">
        <v>315</v>
      </c>
      <c r="E319" s="145" t="s">
        <v>2652</v>
      </c>
      <c r="F319" s="221" t="s">
        <v>2653</v>
      </c>
      <c r="G319" s="221"/>
      <c r="H319" s="221"/>
      <c r="I319" s="221"/>
      <c r="J319" s="146" t="s">
        <v>374</v>
      </c>
      <c r="K319" s="147">
        <v>2</v>
      </c>
      <c r="L319" s="222"/>
      <c r="M319" s="222"/>
      <c r="N319" s="222">
        <f t="shared" si="60"/>
        <v>0</v>
      </c>
      <c r="O319" s="220"/>
      <c r="P319" s="220"/>
      <c r="Q319" s="220"/>
      <c r="R319" s="139"/>
      <c r="T319" s="140" t="s">
        <v>5</v>
      </c>
      <c r="U319" s="38" t="s">
        <v>42</v>
      </c>
      <c r="V319" s="141">
        <v>0</v>
      </c>
      <c r="W319" s="141">
        <f t="shared" si="61"/>
        <v>0</v>
      </c>
      <c r="X319" s="141">
        <v>0</v>
      </c>
      <c r="Y319" s="141">
        <f t="shared" si="62"/>
        <v>0</v>
      </c>
      <c r="Z319" s="141">
        <v>0</v>
      </c>
      <c r="AA319" s="142">
        <f t="shared" si="63"/>
        <v>0</v>
      </c>
      <c r="AR319" s="19" t="s">
        <v>1282</v>
      </c>
      <c r="AT319" s="19" t="s">
        <v>315</v>
      </c>
      <c r="AU319" s="19" t="s">
        <v>83</v>
      </c>
      <c r="AY319" s="19" t="s">
        <v>267</v>
      </c>
      <c r="BE319" s="143">
        <f t="shared" si="64"/>
        <v>0</v>
      </c>
      <c r="BF319" s="143">
        <f t="shared" si="65"/>
        <v>0</v>
      </c>
      <c r="BG319" s="143">
        <f t="shared" si="66"/>
        <v>0</v>
      </c>
      <c r="BH319" s="143">
        <f t="shared" si="67"/>
        <v>0</v>
      </c>
      <c r="BI319" s="143">
        <f t="shared" si="68"/>
        <v>0</v>
      </c>
      <c r="BJ319" s="19" t="s">
        <v>102</v>
      </c>
      <c r="BK319" s="143">
        <f t="shared" si="69"/>
        <v>0</v>
      </c>
      <c r="BL319" s="19" t="s">
        <v>518</v>
      </c>
      <c r="BM319" s="19" t="s">
        <v>1791</v>
      </c>
    </row>
    <row r="320" spans="2:65" s="1" customFormat="1" ht="25.5" customHeight="1">
      <c r="B320" s="134"/>
      <c r="C320" s="144" t="s">
        <v>1060</v>
      </c>
      <c r="D320" s="144" t="s">
        <v>315</v>
      </c>
      <c r="E320" s="145" t="s">
        <v>2654</v>
      </c>
      <c r="F320" s="221" t="s">
        <v>2655</v>
      </c>
      <c r="G320" s="221"/>
      <c r="H320" s="221"/>
      <c r="I320" s="221"/>
      <c r="J320" s="146" t="s">
        <v>374</v>
      </c>
      <c r="K320" s="147">
        <v>2</v>
      </c>
      <c r="L320" s="222"/>
      <c r="M320" s="222"/>
      <c r="N320" s="222">
        <f t="shared" si="60"/>
        <v>0</v>
      </c>
      <c r="O320" s="220"/>
      <c r="P320" s="220"/>
      <c r="Q320" s="220"/>
      <c r="R320" s="139"/>
      <c r="T320" s="140" t="s">
        <v>5</v>
      </c>
      <c r="U320" s="38" t="s">
        <v>42</v>
      </c>
      <c r="V320" s="141">
        <v>0</v>
      </c>
      <c r="W320" s="141">
        <f t="shared" si="61"/>
        <v>0</v>
      </c>
      <c r="X320" s="141">
        <v>0</v>
      </c>
      <c r="Y320" s="141">
        <f t="shared" si="62"/>
        <v>0</v>
      </c>
      <c r="Z320" s="141">
        <v>0</v>
      </c>
      <c r="AA320" s="142">
        <f t="shared" si="63"/>
        <v>0</v>
      </c>
      <c r="AR320" s="19" t="s">
        <v>1282</v>
      </c>
      <c r="AT320" s="19" t="s">
        <v>315</v>
      </c>
      <c r="AU320" s="19" t="s">
        <v>83</v>
      </c>
      <c r="AY320" s="19" t="s">
        <v>267</v>
      </c>
      <c r="BE320" s="143">
        <f t="shared" si="64"/>
        <v>0</v>
      </c>
      <c r="BF320" s="143">
        <f t="shared" si="65"/>
        <v>0</v>
      </c>
      <c r="BG320" s="143">
        <f t="shared" si="66"/>
        <v>0</v>
      </c>
      <c r="BH320" s="143">
        <f t="shared" si="67"/>
        <v>0</v>
      </c>
      <c r="BI320" s="143">
        <f t="shared" si="68"/>
        <v>0</v>
      </c>
      <c r="BJ320" s="19" t="s">
        <v>102</v>
      </c>
      <c r="BK320" s="143">
        <f t="shared" si="69"/>
        <v>0</v>
      </c>
      <c r="BL320" s="19" t="s">
        <v>518</v>
      </c>
      <c r="BM320" s="19" t="s">
        <v>2296</v>
      </c>
    </row>
    <row r="321" spans="2:65" s="1" customFormat="1" ht="25.5" customHeight="1">
      <c r="B321" s="134"/>
      <c r="C321" s="144" t="s">
        <v>1064</v>
      </c>
      <c r="D321" s="144" t="s">
        <v>315</v>
      </c>
      <c r="E321" s="145" t="s">
        <v>2475</v>
      </c>
      <c r="F321" s="221" t="s">
        <v>2476</v>
      </c>
      <c r="G321" s="221"/>
      <c r="H321" s="221"/>
      <c r="I321" s="221"/>
      <c r="J321" s="146" t="s">
        <v>374</v>
      </c>
      <c r="K321" s="147">
        <v>24</v>
      </c>
      <c r="L321" s="222"/>
      <c r="M321" s="222"/>
      <c r="N321" s="222">
        <f t="shared" ref="N321:N357" si="70">ROUND(L321*K321,2)</f>
        <v>0</v>
      </c>
      <c r="O321" s="220"/>
      <c r="P321" s="220"/>
      <c r="Q321" s="220"/>
      <c r="R321" s="139"/>
      <c r="T321" s="140" t="s">
        <v>5</v>
      </c>
      <c r="U321" s="38" t="s">
        <v>42</v>
      </c>
      <c r="V321" s="141">
        <v>0</v>
      </c>
      <c r="W321" s="141">
        <f t="shared" ref="W321:W352" si="71">V321*K321</f>
        <v>0</v>
      </c>
      <c r="X321" s="141">
        <v>0</v>
      </c>
      <c r="Y321" s="141">
        <f t="shared" ref="Y321:Y352" si="72">X321*K321</f>
        <v>0</v>
      </c>
      <c r="Z321" s="141">
        <v>0</v>
      </c>
      <c r="AA321" s="142">
        <f t="shared" ref="AA321:AA352" si="73">Z321*K321</f>
        <v>0</v>
      </c>
      <c r="AR321" s="19" t="s">
        <v>1282</v>
      </c>
      <c r="AT321" s="19" t="s">
        <v>315</v>
      </c>
      <c r="AU321" s="19" t="s">
        <v>83</v>
      </c>
      <c r="AY321" s="19" t="s">
        <v>267</v>
      </c>
      <c r="BE321" s="143">
        <f t="shared" ref="BE321:BE357" si="74">IF(U321="základná",N321,0)</f>
        <v>0</v>
      </c>
      <c r="BF321" s="143">
        <f t="shared" ref="BF321:BF357" si="75">IF(U321="znížená",N321,0)</f>
        <v>0</v>
      </c>
      <c r="BG321" s="143">
        <f t="shared" ref="BG321:BG357" si="76">IF(U321="zákl. prenesená",N321,0)</f>
        <v>0</v>
      </c>
      <c r="BH321" s="143">
        <f t="shared" ref="BH321:BH357" si="77">IF(U321="zníž. prenesená",N321,0)</f>
        <v>0</v>
      </c>
      <c r="BI321" s="143">
        <f t="shared" ref="BI321:BI357" si="78">IF(U321="nulová",N321,0)</f>
        <v>0</v>
      </c>
      <c r="BJ321" s="19" t="s">
        <v>102</v>
      </c>
      <c r="BK321" s="143">
        <f t="shared" ref="BK321:BK357" si="79">ROUND(L321*K321,2)</f>
        <v>0</v>
      </c>
      <c r="BL321" s="19" t="s">
        <v>518</v>
      </c>
      <c r="BM321" s="19" t="s">
        <v>2299</v>
      </c>
    </row>
    <row r="322" spans="2:65" s="1" customFormat="1" ht="25.5" customHeight="1">
      <c r="B322" s="134"/>
      <c r="C322" s="144" t="s">
        <v>1068</v>
      </c>
      <c r="D322" s="144" t="s">
        <v>315</v>
      </c>
      <c r="E322" s="145" t="s">
        <v>2656</v>
      </c>
      <c r="F322" s="221" t="s">
        <v>2657</v>
      </c>
      <c r="G322" s="221"/>
      <c r="H322" s="221"/>
      <c r="I322" s="221"/>
      <c r="J322" s="146" t="s">
        <v>374</v>
      </c>
      <c r="K322" s="147">
        <v>1</v>
      </c>
      <c r="L322" s="222"/>
      <c r="M322" s="222"/>
      <c r="N322" s="222">
        <f t="shared" si="70"/>
        <v>0</v>
      </c>
      <c r="O322" s="220"/>
      <c r="P322" s="220"/>
      <c r="Q322" s="220"/>
      <c r="R322" s="139"/>
      <c r="T322" s="140" t="s">
        <v>5</v>
      </c>
      <c r="U322" s="38" t="s">
        <v>42</v>
      </c>
      <c r="V322" s="141">
        <v>0</v>
      </c>
      <c r="W322" s="141">
        <f t="shared" si="71"/>
        <v>0</v>
      </c>
      <c r="X322" s="141">
        <v>0</v>
      </c>
      <c r="Y322" s="141">
        <f t="shared" si="72"/>
        <v>0</v>
      </c>
      <c r="Z322" s="141">
        <v>0</v>
      </c>
      <c r="AA322" s="142">
        <f t="shared" si="73"/>
        <v>0</v>
      </c>
      <c r="AR322" s="19" t="s">
        <v>1282</v>
      </c>
      <c r="AT322" s="19" t="s">
        <v>315</v>
      </c>
      <c r="AU322" s="19" t="s">
        <v>83</v>
      </c>
      <c r="AY322" s="19" t="s">
        <v>267</v>
      </c>
      <c r="BE322" s="143">
        <f t="shared" si="74"/>
        <v>0</v>
      </c>
      <c r="BF322" s="143">
        <f t="shared" si="75"/>
        <v>0</v>
      </c>
      <c r="BG322" s="143">
        <f t="shared" si="76"/>
        <v>0</v>
      </c>
      <c r="BH322" s="143">
        <f t="shared" si="77"/>
        <v>0</v>
      </c>
      <c r="BI322" s="143">
        <f t="shared" si="78"/>
        <v>0</v>
      </c>
      <c r="BJ322" s="19" t="s">
        <v>102</v>
      </c>
      <c r="BK322" s="143">
        <f t="shared" si="79"/>
        <v>0</v>
      </c>
      <c r="BL322" s="19" t="s">
        <v>518</v>
      </c>
      <c r="BM322" s="19" t="s">
        <v>2302</v>
      </c>
    </row>
    <row r="323" spans="2:65" s="1" customFormat="1" ht="16.5" customHeight="1">
      <c r="B323" s="134"/>
      <c r="C323" s="144" t="s">
        <v>1072</v>
      </c>
      <c r="D323" s="144" t="s">
        <v>315</v>
      </c>
      <c r="E323" s="145" t="s">
        <v>2658</v>
      </c>
      <c r="F323" s="221" t="s">
        <v>2659</v>
      </c>
      <c r="G323" s="221"/>
      <c r="H323" s="221"/>
      <c r="I323" s="221"/>
      <c r="J323" s="146" t="s">
        <v>374</v>
      </c>
      <c r="K323" s="147">
        <v>1</v>
      </c>
      <c r="L323" s="222"/>
      <c r="M323" s="222"/>
      <c r="N323" s="222">
        <f t="shared" si="70"/>
        <v>0</v>
      </c>
      <c r="O323" s="220"/>
      <c r="P323" s="220"/>
      <c r="Q323" s="220"/>
      <c r="R323" s="139"/>
      <c r="T323" s="140" t="s">
        <v>5</v>
      </c>
      <c r="U323" s="38" t="s">
        <v>42</v>
      </c>
      <c r="V323" s="141">
        <v>0</v>
      </c>
      <c r="W323" s="141">
        <f t="shared" si="71"/>
        <v>0</v>
      </c>
      <c r="X323" s="141">
        <v>0</v>
      </c>
      <c r="Y323" s="141">
        <f t="shared" si="72"/>
        <v>0</v>
      </c>
      <c r="Z323" s="141">
        <v>0</v>
      </c>
      <c r="AA323" s="142">
        <f t="shared" si="73"/>
        <v>0</v>
      </c>
      <c r="AR323" s="19" t="s">
        <v>1282</v>
      </c>
      <c r="AT323" s="19" t="s">
        <v>315</v>
      </c>
      <c r="AU323" s="19" t="s">
        <v>83</v>
      </c>
      <c r="AY323" s="19" t="s">
        <v>267</v>
      </c>
      <c r="BE323" s="143">
        <f t="shared" si="74"/>
        <v>0</v>
      </c>
      <c r="BF323" s="143">
        <f t="shared" si="75"/>
        <v>0</v>
      </c>
      <c r="BG323" s="143">
        <f t="shared" si="76"/>
        <v>0</v>
      </c>
      <c r="BH323" s="143">
        <f t="shared" si="77"/>
        <v>0</v>
      </c>
      <c r="BI323" s="143">
        <f t="shared" si="78"/>
        <v>0</v>
      </c>
      <c r="BJ323" s="19" t="s">
        <v>102</v>
      </c>
      <c r="BK323" s="143">
        <f t="shared" si="79"/>
        <v>0</v>
      </c>
      <c r="BL323" s="19" t="s">
        <v>518</v>
      </c>
      <c r="BM323" s="19" t="s">
        <v>2305</v>
      </c>
    </row>
    <row r="324" spans="2:65" s="1" customFormat="1" ht="16.5" customHeight="1">
      <c r="B324" s="134"/>
      <c r="C324" s="144" t="s">
        <v>1076</v>
      </c>
      <c r="D324" s="144" t="s">
        <v>315</v>
      </c>
      <c r="E324" s="145" t="s">
        <v>2660</v>
      </c>
      <c r="F324" s="221" t="s">
        <v>2661</v>
      </c>
      <c r="G324" s="221"/>
      <c r="H324" s="221"/>
      <c r="I324" s="221"/>
      <c r="J324" s="146" t="s">
        <v>374</v>
      </c>
      <c r="K324" s="147">
        <v>1</v>
      </c>
      <c r="L324" s="222"/>
      <c r="M324" s="222"/>
      <c r="N324" s="222">
        <f t="shared" si="70"/>
        <v>0</v>
      </c>
      <c r="O324" s="220"/>
      <c r="P324" s="220"/>
      <c r="Q324" s="220"/>
      <c r="R324" s="139"/>
      <c r="T324" s="140" t="s">
        <v>5</v>
      </c>
      <c r="U324" s="38" t="s">
        <v>42</v>
      </c>
      <c r="V324" s="141">
        <v>0</v>
      </c>
      <c r="W324" s="141">
        <f t="shared" si="71"/>
        <v>0</v>
      </c>
      <c r="X324" s="141">
        <v>0</v>
      </c>
      <c r="Y324" s="141">
        <f t="shared" si="72"/>
        <v>0</v>
      </c>
      <c r="Z324" s="141">
        <v>0</v>
      </c>
      <c r="AA324" s="142">
        <f t="shared" si="73"/>
        <v>0</v>
      </c>
      <c r="AR324" s="19" t="s">
        <v>1282</v>
      </c>
      <c r="AT324" s="19" t="s">
        <v>315</v>
      </c>
      <c r="AU324" s="19" t="s">
        <v>83</v>
      </c>
      <c r="AY324" s="19" t="s">
        <v>267</v>
      </c>
      <c r="BE324" s="143">
        <f t="shared" si="74"/>
        <v>0</v>
      </c>
      <c r="BF324" s="143">
        <f t="shared" si="75"/>
        <v>0</v>
      </c>
      <c r="BG324" s="143">
        <f t="shared" si="76"/>
        <v>0</v>
      </c>
      <c r="BH324" s="143">
        <f t="shared" si="77"/>
        <v>0</v>
      </c>
      <c r="BI324" s="143">
        <f t="shared" si="78"/>
        <v>0</v>
      </c>
      <c r="BJ324" s="19" t="s">
        <v>102</v>
      </c>
      <c r="BK324" s="143">
        <f t="shared" si="79"/>
        <v>0</v>
      </c>
      <c r="BL324" s="19" t="s">
        <v>518</v>
      </c>
      <c r="BM324" s="19" t="s">
        <v>2308</v>
      </c>
    </row>
    <row r="325" spans="2:65" s="1" customFormat="1" ht="16.5" customHeight="1">
      <c r="B325" s="134"/>
      <c r="C325" s="144" t="s">
        <v>1080</v>
      </c>
      <c r="D325" s="144" t="s">
        <v>315</v>
      </c>
      <c r="E325" s="145" t="s">
        <v>2662</v>
      </c>
      <c r="F325" s="221" t="s">
        <v>2663</v>
      </c>
      <c r="G325" s="221"/>
      <c r="H325" s="221"/>
      <c r="I325" s="221"/>
      <c r="J325" s="146" t="s">
        <v>322</v>
      </c>
      <c r="K325" s="147">
        <v>16</v>
      </c>
      <c r="L325" s="222"/>
      <c r="M325" s="222"/>
      <c r="N325" s="222">
        <f t="shared" si="70"/>
        <v>0</v>
      </c>
      <c r="O325" s="220"/>
      <c r="P325" s="220"/>
      <c r="Q325" s="220"/>
      <c r="R325" s="139"/>
      <c r="T325" s="140" t="s">
        <v>5</v>
      </c>
      <c r="U325" s="38" t="s">
        <v>42</v>
      </c>
      <c r="V325" s="141">
        <v>0</v>
      </c>
      <c r="W325" s="141">
        <f t="shared" si="71"/>
        <v>0</v>
      </c>
      <c r="X325" s="141">
        <v>0</v>
      </c>
      <c r="Y325" s="141">
        <f t="shared" si="72"/>
        <v>0</v>
      </c>
      <c r="Z325" s="141">
        <v>0</v>
      </c>
      <c r="AA325" s="142">
        <f t="shared" si="73"/>
        <v>0</v>
      </c>
      <c r="AR325" s="19" t="s">
        <v>1282</v>
      </c>
      <c r="AT325" s="19" t="s">
        <v>315</v>
      </c>
      <c r="AU325" s="19" t="s">
        <v>83</v>
      </c>
      <c r="AY325" s="19" t="s">
        <v>267</v>
      </c>
      <c r="BE325" s="143">
        <f t="shared" si="74"/>
        <v>0</v>
      </c>
      <c r="BF325" s="143">
        <f t="shared" si="75"/>
        <v>0</v>
      </c>
      <c r="BG325" s="143">
        <f t="shared" si="76"/>
        <v>0</v>
      </c>
      <c r="BH325" s="143">
        <f t="shared" si="77"/>
        <v>0</v>
      </c>
      <c r="BI325" s="143">
        <f t="shared" si="78"/>
        <v>0</v>
      </c>
      <c r="BJ325" s="19" t="s">
        <v>102</v>
      </c>
      <c r="BK325" s="143">
        <f t="shared" si="79"/>
        <v>0</v>
      </c>
      <c r="BL325" s="19" t="s">
        <v>518</v>
      </c>
      <c r="BM325" s="19" t="s">
        <v>2311</v>
      </c>
    </row>
    <row r="326" spans="2:65" s="1" customFormat="1" ht="16.5" customHeight="1">
      <c r="B326" s="134"/>
      <c r="C326" s="144" t="s">
        <v>1084</v>
      </c>
      <c r="D326" s="144" t="s">
        <v>315</v>
      </c>
      <c r="E326" s="145" t="s">
        <v>2586</v>
      </c>
      <c r="F326" s="221" t="s">
        <v>2587</v>
      </c>
      <c r="G326" s="221"/>
      <c r="H326" s="221"/>
      <c r="I326" s="221"/>
      <c r="J326" s="146" t="s">
        <v>322</v>
      </c>
      <c r="K326" s="147">
        <v>18</v>
      </c>
      <c r="L326" s="222"/>
      <c r="M326" s="222"/>
      <c r="N326" s="222">
        <f t="shared" si="70"/>
        <v>0</v>
      </c>
      <c r="O326" s="220"/>
      <c r="P326" s="220"/>
      <c r="Q326" s="220"/>
      <c r="R326" s="139"/>
      <c r="T326" s="140" t="s">
        <v>5</v>
      </c>
      <c r="U326" s="38" t="s">
        <v>42</v>
      </c>
      <c r="V326" s="141">
        <v>0</v>
      </c>
      <c r="W326" s="141">
        <f t="shared" si="71"/>
        <v>0</v>
      </c>
      <c r="X326" s="141">
        <v>0</v>
      </c>
      <c r="Y326" s="141">
        <f t="shared" si="72"/>
        <v>0</v>
      </c>
      <c r="Z326" s="141">
        <v>0</v>
      </c>
      <c r="AA326" s="142">
        <f t="shared" si="73"/>
        <v>0</v>
      </c>
      <c r="AR326" s="19" t="s">
        <v>1282</v>
      </c>
      <c r="AT326" s="19" t="s">
        <v>315</v>
      </c>
      <c r="AU326" s="19" t="s">
        <v>83</v>
      </c>
      <c r="AY326" s="19" t="s">
        <v>267</v>
      </c>
      <c r="BE326" s="143">
        <f t="shared" si="74"/>
        <v>0</v>
      </c>
      <c r="BF326" s="143">
        <f t="shared" si="75"/>
        <v>0</v>
      </c>
      <c r="BG326" s="143">
        <f t="shared" si="76"/>
        <v>0</v>
      </c>
      <c r="BH326" s="143">
        <f t="shared" si="77"/>
        <v>0</v>
      </c>
      <c r="BI326" s="143">
        <f t="shared" si="78"/>
        <v>0</v>
      </c>
      <c r="BJ326" s="19" t="s">
        <v>102</v>
      </c>
      <c r="BK326" s="143">
        <f t="shared" si="79"/>
        <v>0</v>
      </c>
      <c r="BL326" s="19" t="s">
        <v>518</v>
      </c>
      <c r="BM326" s="19" t="s">
        <v>2314</v>
      </c>
    </row>
    <row r="327" spans="2:65" s="1" customFormat="1" ht="16.5" customHeight="1">
      <c r="B327" s="134"/>
      <c r="C327" s="144" t="s">
        <v>1088</v>
      </c>
      <c r="D327" s="144" t="s">
        <v>315</v>
      </c>
      <c r="E327" s="145" t="s">
        <v>2495</v>
      </c>
      <c r="F327" s="221" t="s">
        <v>2496</v>
      </c>
      <c r="G327" s="221"/>
      <c r="H327" s="221"/>
      <c r="I327" s="221"/>
      <c r="J327" s="146" t="s">
        <v>322</v>
      </c>
      <c r="K327" s="147">
        <v>4</v>
      </c>
      <c r="L327" s="222"/>
      <c r="M327" s="222"/>
      <c r="N327" s="222">
        <f t="shared" si="70"/>
        <v>0</v>
      </c>
      <c r="O327" s="220"/>
      <c r="P327" s="220"/>
      <c r="Q327" s="220"/>
      <c r="R327" s="139"/>
      <c r="T327" s="140" t="s">
        <v>5</v>
      </c>
      <c r="U327" s="38" t="s">
        <v>42</v>
      </c>
      <c r="V327" s="141">
        <v>0</v>
      </c>
      <c r="W327" s="141">
        <f t="shared" si="71"/>
        <v>0</v>
      </c>
      <c r="X327" s="141">
        <v>0</v>
      </c>
      <c r="Y327" s="141">
        <f t="shared" si="72"/>
        <v>0</v>
      </c>
      <c r="Z327" s="141">
        <v>0</v>
      </c>
      <c r="AA327" s="142">
        <f t="shared" si="73"/>
        <v>0</v>
      </c>
      <c r="AR327" s="19" t="s">
        <v>1282</v>
      </c>
      <c r="AT327" s="19" t="s">
        <v>315</v>
      </c>
      <c r="AU327" s="19" t="s">
        <v>83</v>
      </c>
      <c r="AY327" s="19" t="s">
        <v>267</v>
      </c>
      <c r="BE327" s="143">
        <f t="shared" si="74"/>
        <v>0</v>
      </c>
      <c r="BF327" s="143">
        <f t="shared" si="75"/>
        <v>0</v>
      </c>
      <c r="BG327" s="143">
        <f t="shared" si="76"/>
        <v>0</v>
      </c>
      <c r="BH327" s="143">
        <f t="shared" si="77"/>
        <v>0</v>
      </c>
      <c r="BI327" s="143">
        <f t="shared" si="78"/>
        <v>0</v>
      </c>
      <c r="BJ327" s="19" t="s">
        <v>102</v>
      </c>
      <c r="BK327" s="143">
        <f t="shared" si="79"/>
        <v>0</v>
      </c>
      <c r="BL327" s="19" t="s">
        <v>518</v>
      </c>
      <c r="BM327" s="19" t="s">
        <v>2317</v>
      </c>
    </row>
    <row r="328" spans="2:65" s="1" customFormat="1" ht="16.5" customHeight="1">
      <c r="B328" s="134"/>
      <c r="C328" s="144" t="s">
        <v>1092</v>
      </c>
      <c r="D328" s="144" t="s">
        <v>315</v>
      </c>
      <c r="E328" s="145" t="s">
        <v>2664</v>
      </c>
      <c r="F328" s="221" t="s">
        <v>2665</v>
      </c>
      <c r="G328" s="221"/>
      <c r="H328" s="221"/>
      <c r="I328" s="221"/>
      <c r="J328" s="146" t="s">
        <v>322</v>
      </c>
      <c r="K328" s="147">
        <v>4</v>
      </c>
      <c r="L328" s="222"/>
      <c r="M328" s="222"/>
      <c r="N328" s="222">
        <f t="shared" si="70"/>
        <v>0</v>
      </c>
      <c r="O328" s="220"/>
      <c r="P328" s="220"/>
      <c r="Q328" s="220"/>
      <c r="R328" s="139"/>
      <c r="T328" s="140" t="s">
        <v>5</v>
      </c>
      <c r="U328" s="38" t="s">
        <v>42</v>
      </c>
      <c r="V328" s="141">
        <v>0</v>
      </c>
      <c r="W328" s="141">
        <f t="shared" si="71"/>
        <v>0</v>
      </c>
      <c r="X328" s="141">
        <v>0</v>
      </c>
      <c r="Y328" s="141">
        <f t="shared" si="72"/>
        <v>0</v>
      </c>
      <c r="Z328" s="141">
        <v>0</v>
      </c>
      <c r="AA328" s="142">
        <f t="shared" si="73"/>
        <v>0</v>
      </c>
      <c r="AR328" s="19" t="s">
        <v>1282</v>
      </c>
      <c r="AT328" s="19" t="s">
        <v>315</v>
      </c>
      <c r="AU328" s="19" t="s">
        <v>83</v>
      </c>
      <c r="AY328" s="19" t="s">
        <v>267</v>
      </c>
      <c r="BE328" s="143">
        <f t="shared" si="74"/>
        <v>0</v>
      </c>
      <c r="BF328" s="143">
        <f t="shared" si="75"/>
        <v>0</v>
      </c>
      <c r="BG328" s="143">
        <f t="shared" si="76"/>
        <v>0</v>
      </c>
      <c r="BH328" s="143">
        <f t="shared" si="77"/>
        <v>0</v>
      </c>
      <c r="BI328" s="143">
        <f t="shared" si="78"/>
        <v>0</v>
      </c>
      <c r="BJ328" s="19" t="s">
        <v>102</v>
      </c>
      <c r="BK328" s="143">
        <f t="shared" si="79"/>
        <v>0</v>
      </c>
      <c r="BL328" s="19" t="s">
        <v>518</v>
      </c>
      <c r="BM328" s="19" t="s">
        <v>2320</v>
      </c>
    </row>
    <row r="329" spans="2:65" s="1" customFormat="1" ht="16.5" customHeight="1">
      <c r="B329" s="134"/>
      <c r="C329" s="144" t="s">
        <v>1095</v>
      </c>
      <c r="D329" s="144" t="s">
        <v>315</v>
      </c>
      <c r="E329" s="145" t="s">
        <v>2666</v>
      </c>
      <c r="F329" s="221" t="s">
        <v>2667</v>
      </c>
      <c r="G329" s="221"/>
      <c r="H329" s="221"/>
      <c r="I329" s="221"/>
      <c r="J329" s="146" t="s">
        <v>322</v>
      </c>
      <c r="K329" s="147">
        <v>3</v>
      </c>
      <c r="L329" s="222"/>
      <c r="M329" s="222"/>
      <c r="N329" s="222">
        <f t="shared" si="70"/>
        <v>0</v>
      </c>
      <c r="O329" s="220"/>
      <c r="P329" s="220"/>
      <c r="Q329" s="220"/>
      <c r="R329" s="139"/>
      <c r="T329" s="140" t="s">
        <v>5</v>
      </c>
      <c r="U329" s="38" t="s">
        <v>42</v>
      </c>
      <c r="V329" s="141">
        <v>0</v>
      </c>
      <c r="W329" s="141">
        <f t="shared" si="71"/>
        <v>0</v>
      </c>
      <c r="X329" s="141">
        <v>0</v>
      </c>
      <c r="Y329" s="141">
        <f t="shared" si="72"/>
        <v>0</v>
      </c>
      <c r="Z329" s="141">
        <v>0</v>
      </c>
      <c r="AA329" s="142">
        <f t="shared" si="73"/>
        <v>0</v>
      </c>
      <c r="AR329" s="19" t="s">
        <v>1282</v>
      </c>
      <c r="AT329" s="19" t="s">
        <v>315</v>
      </c>
      <c r="AU329" s="19" t="s">
        <v>83</v>
      </c>
      <c r="AY329" s="19" t="s">
        <v>267</v>
      </c>
      <c r="BE329" s="143">
        <f t="shared" si="74"/>
        <v>0</v>
      </c>
      <c r="BF329" s="143">
        <f t="shared" si="75"/>
        <v>0</v>
      </c>
      <c r="BG329" s="143">
        <f t="shared" si="76"/>
        <v>0</v>
      </c>
      <c r="BH329" s="143">
        <f t="shared" si="77"/>
        <v>0</v>
      </c>
      <c r="BI329" s="143">
        <f t="shared" si="78"/>
        <v>0</v>
      </c>
      <c r="BJ329" s="19" t="s">
        <v>102</v>
      </c>
      <c r="BK329" s="143">
        <f t="shared" si="79"/>
        <v>0</v>
      </c>
      <c r="BL329" s="19" t="s">
        <v>518</v>
      </c>
      <c r="BM329" s="19" t="s">
        <v>2323</v>
      </c>
    </row>
    <row r="330" spans="2:65" s="1" customFormat="1" ht="16.5" customHeight="1">
      <c r="B330" s="134"/>
      <c r="C330" s="144" t="s">
        <v>1099</v>
      </c>
      <c r="D330" s="144" t="s">
        <v>315</v>
      </c>
      <c r="E330" s="145" t="s">
        <v>2499</v>
      </c>
      <c r="F330" s="221" t="s">
        <v>4257</v>
      </c>
      <c r="G330" s="221"/>
      <c r="H330" s="221"/>
      <c r="I330" s="221"/>
      <c r="J330" s="146" t="s">
        <v>322</v>
      </c>
      <c r="K330" s="147">
        <v>3</v>
      </c>
      <c r="L330" s="222"/>
      <c r="M330" s="222"/>
      <c r="N330" s="222">
        <f t="shared" si="70"/>
        <v>0</v>
      </c>
      <c r="O330" s="220"/>
      <c r="P330" s="220"/>
      <c r="Q330" s="220"/>
      <c r="R330" s="139"/>
      <c r="T330" s="140" t="s">
        <v>5</v>
      </c>
      <c r="U330" s="38" t="s">
        <v>42</v>
      </c>
      <c r="V330" s="141">
        <v>0</v>
      </c>
      <c r="W330" s="141">
        <f t="shared" si="71"/>
        <v>0</v>
      </c>
      <c r="X330" s="141">
        <v>0</v>
      </c>
      <c r="Y330" s="141">
        <f t="shared" si="72"/>
        <v>0</v>
      </c>
      <c r="Z330" s="141">
        <v>0</v>
      </c>
      <c r="AA330" s="142">
        <f t="shared" si="73"/>
        <v>0</v>
      </c>
      <c r="AR330" s="19" t="s">
        <v>1282</v>
      </c>
      <c r="AT330" s="19" t="s">
        <v>315</v>
      </c>
      <c r="AU330" s="19" t="s">
        <v>83</v>
      </c>
      <c r="AY330" s="19" t="s">
        <v>267</v>
      </c>
      <c r="BE330" s="143">
        <f t="shared" si="74"/>
        <v>0</v>
      </c>
      <c r="BF330" s="143">
        <f t="shared" si="75"/>
        <v>0</v>
      </c>
      <c r="BG330" s="143">
        <f t="shared" si="76"/>
        <v>0</v>
      </c>
      <c r="BH330" s="143">
        <f t="shared" si="77"/>
        <v>0</v>
      </c>
      <c r="BI330" s="143">
        <f t="shared" si="78"/>
        <v>0</v>
      </c>
      <c r="BJ330" s="19" t="s">
        <v>102</v>
      </c>
      <c r="BK330" s="143">
        <f t="shared" si="79"/>
        <v>0</v>
      </c>
      <c r="BL330" s="19" t="s">
        <v>518</v>
      </c>
      <c r="BM330" s="19" t="s">
        <v>2326</v>
      </c>
    </row>
    <row r="331" spans="2:65" s="1" customFormat="1" ht="16.5" customHeight="1">
      <c r="B331" s="134"/>
      <c r="C331" s="144" t="s">
        <v>1103</v>
      </c>
      <c r="D331" s="144" t="s">
        <v>315</v>
      </c>
      <c r="E331" s="145" t="s">
        <v>2668</v>
      </c>
      <c r="F331" s="221" t="s">
        <v>4270</v>
      </c>
      <c r="G331" s="221"/>
      <c r="H331" s="221"/>
      <c r="I331" s="221"/>
      <c r="J331" s="146" t="s">
        <v>374</v>
      </c>
      <c r="K331" s="147">
        <v>2</v>
      </c>
      <c r="L331" s="222"/>
      <c r="M331" s="222"/>
      <c r="N331" s="222">
        <f t="shared" si="70"/>
        <v>0</v>
      </c>
      <c r="O331" s="220"/>
      <c r="P331" s="220"/>
      <c r="Q331" s="220"/>
      <c r="R331" s="139"/>
      <c r="T331" s="140" t="s">
        <v>5</v>
      </c>
      <c r="U331" s="38" t="s">
        <v>42</v>
      </c>
      <c r="V331" s="141">
        <v>0</v>
      </c>
      <c r="W331" s="141">
        <f t="shared" si="71"/>
        <v>0</v>
      </c>
      <c r="X331" s="141">
        <v>0</v>
      </c>
      <c r="Y331" s="141">
        <f t="shared" si="72"/>
        <v>0</v>
      </c>
      <c r="Z331" s="141">
        <v>0</v>
      </c>
      <c r="AA331" s="142">
        <f t="shared" si="73"/>
        <v>0</v>
      </c>
      <c r="AR331" s="19" t="s">
        <v>1282</v>
      </c>
      <c r="AT331" s="19" t="s">
        <v>315</v>
      </c>
      <c r="AU331" s="19" t="s">
        <v>83</v>
      </c>
      <c r="AY331" s="19" t="s">
        <v>267</v>
      </c>
      <c r="BE331" s="143">
        <f t="shared" si="74"/>
        <v>0</v>
      </c>
      <c r="BF331" s="143">
        <f t="shared" si="75"/>
        <v>0</v>
      </c>
      <c r="BG331" s="143">
        <f t="shared" si="76"/>
        <v>0</v>
      </c>
      <c r="BH331" s="143">
        <f t="shared" si="77"/>
        <v>0</v>
      </c>
      <c r="BI331" s="143">
        <f t="shared" si="78"/>
        <v>0</v>
      </c>
      <c r="BJ331" s="19" t="s">
        <v>102</v>
      </c>
      <c r="BK331" s="143">
        <f t="shared" si="79"/>
        <v>0</v>
      </c>
      <c r="BL331" s="19" t="s">
        <v>518</v>
      </c>
      <c r="BM331" s="19" t="s">
        <v>2329</v>
      </c>
    </row>
    <row r="332" spans="2:65" s="1" customFormat="1" ht="16.5" customHeight="1">
      <c r="B332" s="134"/>
      <c r="C332" s="144" t="s">
        <v>1107</v>
      </c>
      <c r="D332" s="144" t="s">
        <v>315</v>
      </c>
      <c r="E332" s="145" t="s">
        <v>2501</v>
      </c>
      <c r="F332" s="221" t="s">
        <v>4259</v>
      </c>
      <c r="G332" s="221"/>
      <c r="H332" s="221"/>
      <c r="I332" s="221"/>
      <c r="J332" s="146" t="s">
        <v>322</v>
      </c>
      <c r="K332" s="147">
        <v>15</v>
      </c>
      <c r="L332" s="222"/>
      <c r="M332" s="222"/>
      <c r="N332" s="222">
        <f t="shared" si="70"/>
        <v>0</v>
      </c>
      <c r="O332" s="220"/>
      <c r="P332" s="220"/>
      <c r="Q332" s="220"/>
      <c r="R332" s="139"/>
      <c r="T332" s="140" t="s">
        <v>5</v>
      </c>
      <c r="U332" s="38" t="s">
        <v>42</v>
      </c>
      <c r="V332" s="141">
        <v>0</v>
      </c>
      <c r="W332" s="141">
        <f t="shared" si="71"/>
        <v>0</v>
      </c>
      <c r="X332" s="141">
        <v>0</v>
      </c>
      <c r="Y332" s="141">
        <f t="shared" si="72"/>
        <v>0</v>
      </c>
      <c r="Z332" s="141">
        <v>0</v>
      </c>
      <c r="AA332" s="142">
        <f t="shared" si="73"/>
        <v>0</v>
      </c>
      <c r="AR332" s="19" t="s">
        <v>1282</v>
      </c>
      <c r="AT332" s="19" t="s">
        <v>315</v>
      </c>
      <c r="AU332" s="19" t="s">
        <v>83</v>
      </c>
      <c r="AY332" s="19" t="s">
        <v>267</v>
      </c>
      <c r="BE332" s="143">
        <f t="shared" si="74"/>
        <v>0</v>
      </c>
      <c r="BF332" s="143">
        <f t="shared" si="75"/>
        <v>0</v>
      </c>
      <c r="BG332" s="143">
        <f t="shared" si="76"/>
        <v>0</v>
      </c>
      <c r="BH332" s="143">
        <f t="shared" si="77"/>
        <v>0</v>
      </c>
      <c r="BI332" s="143">
        <f t="shared" si="78"/>
        <v>0</v>
      </c>
      <c r="BJ332" s="19" t="s">
        <v>102</v>
      </c>
      <c r="BK332" s="143">
        <f t="shared" si="79"/>
        <v>0</v>
      </c>
      <c r="BL332" s="19" t="s">
        <v>518</v>
      </c>
      <c r="BM332" s="19" t="s">
        <v>2332</v>
      </c>
    </row>
    <row r="333" spans="2:65" s="1" customFormat="1" ht="16.5" customHeight="1">
      <c r="B333" s="134"/>
      <c r="C333" s="144" t="s">
        <v>1111</v>
      </c>
      <c r="D333" s="144" t="s">
        <v>315</v>
      </c>
      <c r="E333" s="145" t="s">
        <v>2503</v>
      </c>
      <c r="F333" s="221" t="s">
        <v>4261</v>
      </c>
      <c r="G333" s="221"/>
      <c r="H333" s="221"/>
      <c r="I333" s="221"/>
      <c r="J333" s="146" t="s">
        <v>374</v>
      </c>
      <c r="K333" s="147">
        <v>15</v>
      </c>
      <c r="L333" s="222"/>
      <c r="M333" s="222"/>
      <c r="N333" s="222">
        <f t="shared" si="70"/>
        <v>0</v>
      </c>
      <c r="O333" s="220"/>
      <c r="P333" s="220"/>
      <c r="Q333" s="220"/>
      <c r="R333" s="139"/>
      <c r="T333" s="140" t="s">
        <v>5</v>
      </c>
      <c r="U333" s="38" t="s">
        <v>42</v>
      </c>
      <c r="V333" s="141">
        <v>0</v>
      </c>
      <c r="W333" s="141">
        <f t="shared" si="71"/>
        <v>0</v>
      </c>
      <c r="X333" s="141">
        <v>0</v>
      </c>
      <c r="Y333" s="141">
        <f t="shared" si="72"/>
        <v>0</v>
      </c>
      <c r="Z333" s="141">
        <v>0</v>
      </c>
      <c r="AA333" s="142">
        <f t="shared" si="73"/>
        <v>0</v>
      </c>
      <c r="AR333" s="19" t="s">
        <v>1282</v>
      </c>
      <c r="AT333" s="19" t="s">
        <v>315</v>
      </c>
      <c r="AU333" s="19" t="s">
        <v>83</v>
      </c>
      <c r="AY333" s="19" t="s">
        <v>267</v>
      </c>
      <c r="BE333" s="143">
        <f t="shared" si="74"/>
        <v>0</v>
      </c>
      <c r="BF333" s="143">
        <f t="shared" si="75"/>
        <v>0</v>
      </c>
      <c r="BG333" s="143">
        <f t="shared" si="76"/>
        <v>0</v>
      </c>
      <c r="BH333" s="143">
        <f t="shared" si="77"/>
        <v>0</v>
      </c>
      <c r="BI333" s="143">
        <f t="shared" si="78"/>
        <v>0</v>
      </c>
      <c r="BJ333" s="19" t="s">
        <v>102</v>
      </c>
      <c r="BK333" s="143">
        <f t="shared" si="79"/>
        <v>0</v>
      </c>
      <c r="BL333" s="19" t="s">
        <v>518</v>
      </c>
      <c r="BM333" s="19" t="s">
        <v>2334</v>
      </c>
    </row>
    <row r="334" spans="2:65" s="1" customFormat="1" ht="16.5" customHeight="1">
      <c r="B334" s="134"/>
      <c r="C334" s="144" t="s">
        <v>1115</v>
      </c>
      <c r="D334" s="144" t="s">
        <v>315</v>
      </c>
      <c r="E334" s="145" t="s">
        <v>2588</v>
      </c>
      <c r="F334" s="221" t="s">
        <v>4268</v>
      </c>
      <c r="G334" s="221"/>
      <c r="H334" s="221"/>
      <c r="I334" s="221"/>
      <c r="J334" s="146" t="s">
        <v>322</v>
      </c>
      <c r="K334" s="147">
        <v>8</v>
      </c>
      <c r="L334" s="222"/>
      <c r="M334" s="222"/>
      <c r="N334" s="222">
        <f t="shared" si="70"/>
        <v>0</v>
      </c>
      <c r="O334" s="220"/>
      <c r="P334" s="220"/>
      <c r="Q334" s="220"/>
      <c r="R334" s="139"/>
      <c r="T334" s="140" t="s">
        <v>5</v>
      </c>
      <c r="U334" s="38" t="s">
        <v>42</v>
      </c>
      <c r="V334" s="141">
        <v>0</v>
      </c>
      <c r="W334" s="141">
        <f t="shared" si="71"/>
        <v>0</v>
      </c>
      <c r="X334" s="141">
        <v>0</v>
      </c>
      <c r="Y334" s="141">
        <f t="shared" si="72"/>
        <v>0</v>
      </c>
      <c r="Z334" s="141">
        <v>0</v>
      </c>
      <c r="AA334" s="142">
        <f t="shared" si="73"/>
        <v>0</v>
      </c>
      <c r="AR334" s="19" t="s">
        <v>1282</v>
      </c>
      <c r="AT334" s="19" t="s">
        <v>315</v>
      </c>
      <c r="AU334" s="19" t="s">
        <v>83</v>
      </c>
      <c r="AY334" s="19" t="s">
        <v>267</v>
      </c>
      <c r="BE334" s="143">
        <f t="shared" si="74"/>
        <v>0</v>
      </c>
      <c r="BF334" s="143">
        <f t="shared" si="75"/>
        <v>0</v>
      </c>
      <c r="BG334" s="143">
        <f t="shared" si="76"/>
        <v>0</v>
      </c>
      <c r="BH334" s="143">
        <f t="shared" si="77"/>
        <v>0</v>
      </c>
      <c r="BI334" s="143">
        <f t="shared" si="78"/>
        <v>0</v>
      </c>
      <c r="BJ334" s="19" t="s">
        <v>102</v>
      </c>
      <c r="BK334" s="143">
        <f t="shared" si="79"/>
        <v>0</v>
      </c>
      <c r="BL334" s="19" t="s">
        <v>518</v>
      </c>
      <c r="BM334" s="19" t="s">
        <v>2336</v>
      </c>
    </row>
    <row r="335" spans="2:65" s="1" customFormat="1" ht="16.5" customHeight="1">
      <c r="B335" s="134"/>
      <c r="C335" s="144" t="s">
        <v>1119</v>
      </c>
      <c r="D335" s="144" t="s">
        <v>315</v>
      </c>
      <c r="E335" s="145" t="s">
        <v>2669</v>
      </c>
      <c r="F335" s="221" t="s">
        <v>4271</v>
      </c>
      <c r="G335" s="221"/>
      <c r="H335" s="221"/>
      <c r="I335" s="221"/>
      <c r="J335" s="146" t="s">
        <v>374</v>
      </c>
      <c r="K335" s="147">
        <v>13</v>
      </c>
      <c r="L335" s="222"/>
      <c r="M335" s="222"/>
      <c r="N335" s="222">
        <f t="shared" si="70"/>
        <v>0</v>
      </c>
      <c r="O335" s="220"/>
      <c r="P335" s="220"/>
      <c r="Q335" s="220"/>
      <c r="R335" s="139"/>
      <c r="T335" s="140" t="s">
        <v>5</v>
      </c>
      <c r="U335" s="38" t="s">
        <v>42</v>
      </c>
      <c r="V335" s="141">
        <v>0</v>
      </c>
      <c r="W335" s="141">
        <f t="shared" si="71"/>
        <v>0</v>
      </c>
      <c r="X335" s="141">
        <v>0</v>
      </c>
      <c r="Y335" s="141">
        <f t="shared" si="72"/>
        <v>0</v>
      </c>
      <c r="Z335" s="141">
        <v>0</v>
      </c>
      <c r="AA335" s="142">
        <f t="shared" si="73"/>
        <v>0</v>
      </c>
      <c r="AR335" s="19" t="s">
        <v>1282</v>
      </c>
      <c r="AT335" s="19" t="s">
        <v>315</v>
      </c>
      <c r="AU335" s="19" t="s">
        <v>83</v>
      </c>
      <c r="AY335" s="19" t="s">
        <v>267</v>
      </c>
      <c r="BE335" s="143">
        <f t="shared" si="74"/>
        <v>0</v>
      </c>
      <c r="BF335" s="143">
        <f t="shared" si="75"/>
        <v>0</v>
      </c>
      <c r="BG335" s="143">
        <f t="shared" si="76"/>
        <v>0</v>
      </c>
      <c r="BH335" s="143">
        <f t="shared" si="77"/>
        <v>0</v>
      </c>
      <c r="BI335" s="143">
        <f t="shared" si="78"/>
        <v>0</v>
      </c>
      <c r="BJ335" s="19" t="s">
        <v>102</v>
      </c>
      <c r="BK335" s="143">
        <f t="shared" si="79"/>
        <v>0</v>
      </c>
      <c r="BL335" s="19" t="s">
        <v>518</v>
      </c>
      <c r="BM335" s="19" t="s">
        <v>2339</v>
      </c>
    </row>
    <row r="336" spans="2:65" s="1" customFormat="1" ht="16.5" customHeight="1">
      <c r="B336" s="134"/>
      <c r="C336" s="144" t="s">
        <v>1123</v>
      </c>
      <c r="D336" s="144" t="s">
        <v>315</v>
      </c>
      <c r="E336" s="145" t="s">
        <v>2504</v>
      </c>
      <c r="F336" s="221" t="s">
        <v>4262</v>
      </c>
      <c r="G336" s="221"/>
      <c r="H336" s="221"/>
      <c r="I336" s="221"/>
      <c r="J336" s="146" t="s">
        <v>322</v>
      </c>
      <c r="K336" s="147">
        <v>10</v>
      </c>
      <c r="L336" s="222"/>
      <c r="M336" s="222"/>
      <c r="N336" s="222">
        <f t="shared" si="70"/>
        <v>0</v>
      </c>
      <c r="O336" s="220"/>
      <c r="P336" s="220"/>
      <c r="Q336" s="220"/>
      <c r="R336" s="139"/>
      <c r="T336" s="140" t="s">
        <v>5</v>
      </c>
      <c r="U336" s="38" t="s">
        <v>42</v>
      </c>
      <c r="V336" s="141">
        <v>0</v>
      </c>
      <c r="W336" s="141">
        <f t="shared" si="71"/>
        <v>0</v>
      </c>
      <c r="X336" s="141">
        <v>0</v>
      </c>
      <c r="Y336" s="141">
        <f t="shared" si="72"/>
        <v>0</v>
      </c>
      <c r="Z336" s="141">
        <v>0</v>
      </c>
      <c r="AA336" s="142">
        <f t="shared" si="73"/>
        <v>0</v>
      </c>
      <c r="AR336" s="19" t="s">
        <v>1282</v>
      </c>
      <c r="AT336" s="19" t="s">
        <v>315</v>
      </c>
      <c r="AU336" s="19" t="s">
        <v>83</v>
      </c>
      <c r="AY336" s="19" t="s">
        <v>267</v>
      </c>
      <c r="BE336" s="143">
        <f t="shared" si="74"/>
        <v>0</v>
      </c>
      <c r="BF336" s="143">
        <f t="shared" si="75"/>
        <v>0</v>
      </c>
      <c r="BG336" s="143">
        <f t="shared" si="76"/>
        <v>0</v>
      </c>
      <c r="BH336" s="143">
        <f t="shared" si="77"/>
        <v>0</v>
      </c>
      <c r="BI336" s="143">
        <f t="shared" si="78"/>
        <v>0</v>
      </c>
      <c r="BJ336" s="19" t="s">
        <v>102</v>
      </c>
      <c r="BK336" s="143">
        <f t="shared" si="79"/>
        <v>0</v>
      </c>
      <c r="BL336" s="19" t="s">
        <v>518</v>
      </c>
      <c r="BM336" s="19" t="s">
        <v>2342</v>
      </c>
    </row>
    <row r="337" spans="2:65" s="1" customFormat="1" ht="16.5" customHeight="1">
      <c r="B337" s="134"/>
      <c r="C337" s="144" t="s">
        <v>1127</v>
      </c>
      <c r="D337" s="144" t="s">
        <v>315</v>
      </c>
      <c r="E337" s="145" t="s">
        <v>2505</v>
      </c>
      <c r="F337" s="221" t="s">
        <v>4263</v>
      </c>
      <c r="G337" s="221"/>
      <c r="H337" s="221"/>
      <c r="I337" s="221"/>
      <c r="J337" s="146" t="s">
        <v>374</v>
      </c>
      <c r="K337" s="147">
        <v>2</v>
      </c>
      <c r="L337" s="222"/>
      <c r="M337" s="222"/>
      <c r="N337" s="222">
        <f t="shared" si="70"/>
        <v>0</v>
      </c>
      <c r="O337" s="220"/>
      <c r="P337" s="220"/>
      <c r="Q337" s="220"/>
      <c r="R337" s="139"/>
      <c r="T337" s="140" t="s">
        <v>5</v>
      </c>
      <c r="U337" s="38" t="s">
        <v>42</v>
      </c>
      <c r="V337" s="141">
        <v>0</v>
      </c>
      <c r="W337" s="141">
        <f t="shared" si="71"/>
        <v>0</v>
      </c>
      <c r="X337" s="141">
        <v>0</v>
      </c>
      <c r="Y337" s="141">
        <f t="shared" si="72"/>
        <v>0</v>
      </c>
      <c r="Z337" s="141">
        <v>0</v>
      </c>
      <c r="AA337" s="142">
        <f t="shared" si="73"/>
        <v>0</v>
      </c>
      <c r="AR337" s="19" t="s">
        <v>1282</v>
      </c>
      <c r="AT337" s="19" t="s">
        <v>315</v>
      </c>
      <c r="AU337" s="19" t="s">
        <v>83</v>
      </c>
      <c r="AY337" s="19" t="s">
        <v>267</v>
      </c>
      <c r="BE337" s="143">
        <f t="shared" si="74"/>
        <v>0</v>
      </c>
      <c r="BF337" s="143">
        <f t="shared" si="75"/>
        <v>0</v>
      </c>
      <c r="BG337" s="143">
        <f t="shared" si="76"/>
        <v>0</v>
      </c>
      <c r="BH337" s="143">
        <f t="shared" si="77"/>
        <v>0</v>
      </c>
      <c r="BI337" s="143">
        <f t="shared" si="78"/>
        <v>0</v>
      </c>
      <c r="BJ337" s="19" t="s">
        <v>102</v>
      </c>
      <c r="BK337" s="143">
        <f t="shared" si="79"/>
        <v>0</v>
      </c>
      <c r="BL337" s="19" t="s">
        <v>518</v>
      </c>
      <c r="BM337" s="19" t="s">
        <v>2345</v>
      </c>
    </row>
    <row r="338" spans="2:65" s="1" customFormat="1" ht="16.5" customHeight="1">
      <c r="B338" s="134"/>
      <c r="C338" s="144" t="s">
        <v>1131</v>
      </c>
      <c r="D338" s="144" t="s">
        <v>315</v>
      </c>
      <c r="E338" s="145" t="s">
        <v>2506</v>
      </c>
      <c r="F338" s="221" t="s">
        <v>4264</v>
      </c>
      <c r="G338" s="221"/>
      <c r="H338" s="221"/>
      <c r="I338" s="221"/>
      <c r="J338" s="146" t="s">
        <v>374</v>
      </c>
      <c r="K338" s="147">
        <v>10</v>
      </c>
      <c r="L338" s="222"/>
      <c r="M338" s="222"/>
      <c r="N338" s="222">
        <f t="shared" si="70"/>
        <v>0</v>
      </c>
      <c r="O338" s="220"/>
      <c r="P338" s="220"/>
      <c r="Q338" s="220"/>
      <c r="R338" s="139"/>
      <c r="T338" s="140" t="s">
        <v>5</v>
      </c>
      <c r="U338" s="38" t="s">
        <v>42</v>
      </c>
      <c r="V338" s="141">
        <v>0</v>
      </c>
      <c r="W338" s="141">
        <f t="shared" si="71"/>
        <v>0</v>
      </c>
      <c r="X338" s="141">
        <v>0</v>
      </c>
      <c r="Y338" s="141">
        <f t="shared" si="72"/>
        <v>0</v>
      </c>
      <c r="Z338" s="141">
        <v>0</v>
      </c>
      <c r="AA338" s="142">
        <f t="shared" si="73"/>
        <v>0</v>
      </c>
      <c r="AR338" s="19" t="s">
        <v>1282</v>
      </c>
      <c r="AT338" s="19" t="s">
        <v>315</v>
      </c>
      <c r="AU338" s="19" t="s">
        <v>83</v>
      </c>
      <c r="AY338" s="19" t="s">
        <v>267</v>
      </c>
      <c r="BE338" s="143">
        <f t="shared" si="74"/>
        <v>0</v>
      </c>
      <c r="BF338" s="143">
        <f t="shared" si="75"/>
        <v>0</v>
      </c>
      <c r="BG338" s="143">
        <f t="shared" si="76"/>
        <v>0</v>
      </c>
      <c r="BH338" s="143">
        <f t="shared" si="77"/>
        <v>0</v>
      </c>
      <c r="BI338" s="143">
        <f t="shared" si="78"/>
        <v>0</v>
      </c>
      <c r="BJ338" s="19" t="s">
        <v>102</v>
      </c>
      <c r="BK338" s="143">
        <f t="shared" si="79"/>
        <v>0</v>
      </c>
      <c r="BL338" s="19" t="s">
        <v>518</v>
      </c>
      <c r="BM338" s="19" t="s">
        <v>2348</v>
      </c>
    </row>
    <row r="339" spans="2:65" s="1" customFormat="1" ht="16.5" customHeight="1">
      <c r="B339" s="134"/>
      <c r="C339" s="144" t="s">
        <v>1135</v>
      </c>
      <c r="D339" s="144" t="s">
        <v>315</v>
      </c>
      <c r="E339" s="145" t="s">
        <v>2507</v>
      </c>
      <c r="F339" s="221" t="s">
        <v>4265</v>
      </c>
      <c r="G339" s="221"/>
      <c r="H339" s="221"/>
      <c r="I339" s="221"/>
      <c r="J339" s="146" t="s">
        <v>322</v>
      </c>
      <c r="K339" s="147">
        <v>5</v>
      </c>
      <c r="L339" s="222"/>
      <c r="M339" s="222"/>
      <c r="N339" s="222">
        <f t="shared" si="70"/>
        <v>0</v>
      </c>
      <c r="O339" s="220"/>
      <c r="P339" s="220"/>
      <c r="Q339" s="220"/>
      <c r="R339" s="139"/>
      <c r="T339" s="140" t="s">
        <v>5</v>
      </c>
      <c r="U339" s="38" t="s">
        <v>42</v>
      </c>
      <c r="V339" s="141">
        <v>0</v>
      </c>
      <c r="W339" s="141">
        <f t="shared" si="71"/>
        <v>0</v>
      </c>
      <c r="X339" s="141">
        <v>0</v>
      </c>
      <c r="Y339" s="141">
        <f t="shared" si="72"/>
        <v>0</v>
      </c>
      <c r="Z339" s="141">
        <v>0</v>
      </c>
      <c r="AA339" s="142">
        <f t="shared" si="73"/>
        <v>0</v>
      </c>
      <c r="AR339" s="19" t="s">
        <v>1282</v>
      </c>
      <c r="AT339" s="19" t="s">
        <v>315</v>
      </c>
      <c r="AU339" s="19" t="s">
        <v>83</v>
      </c>
      <c r="AY339" s="19" t="s">
        <v>267</v>
      </c>
      <c r="BE339" s="143">
        <f t="shared" si="74"/>
        <v>0</v>
      </c>
      <c r="BF339" s="143">
        <f t="shared" si="75"/>
        <v>0</v>
      </c>
      <c r="BG339" s="143">
        <f t="shared" si="76"/>
        <v>0</v>
      </c>
      <c r="BH339" s="143">
        <f t="shared" si="77"/>
        <v>0</v>
      </c>
      <c r="BI339" s="143">
        <f t="shared" si="78"/>
        <v>0</v>
      </c>
      <c r="BJ339" s="19" t="s">
        <v>102</v>
      </c>
      <c r="BK339" s="143">
        <f t="shared" si="79"/>
        <v>0</v>
      </c>
      <c r="BL339" s="19" t="s">
        <v>518</v>
      </c>
      <c r="BM339" s="19" t="s">
        <v>2351</v>
      </c>
    </row>
    <row r="340" spans="2:65" s="1" customFormat="1" ht="16.5" customHeight="1">
      <c r="B340" s="134"/>
      <c r="C340" s="144" t="s">
        <v>1139</v>
      </c>
      <c r="D340" s="144" t="s">
        <v>315</v>
      </c>
      <c r="E340" s="145" t="s">
        <v>2508</v>
      </c>
      <c r="F340" s="221" t="s">
        <v>4266</v>
      </c>
      <c r="G340" s="221"/>
      <c r="H340" s="221"/>
      <c r="I340" s="221"/>
      <c r="J340" s="146" t="s">
        <v>374</v>
      </c>
      <c r="K340" s="147">
        <v>2</v>
      </c>
      <c r="L340" s="222"/>
      <c r="M340" s="222"/>
      <c r="N340" s="222">
        <f t="shared" si="70"/>
        <v>0</v>
      </c>
      <c r="O340" s="220"/>
      <c r="P340" s="220"/>
      <c r="Q340" s="220"/>
      <c r="R340" s="139"/>
      <c r="T340" s="140" t="s">
        <v>5</v>
      </c>
      <c r="U340" s="38" t="s">
        <v>42</v>
      </c>
      <c r="V340" s="141">
        <v>0</v>
      </c>
      <c r="W340" s="141">
        <f t="shared" si="71"/>
        <v>0</v>
      </c>
      <c r="X340" s="141">
        <v>0</v>
      </c>
      <c r="Y340" s="141">
        <f t="shared" si="72"/>
        <v>0</v>
      </c>
      <c r="Z340" s="141">
        <v>0</v>
      </c>
      <c r="AA340" s="142">
        <f t="shared" si="73"/>
        <v>0</v>
      </c>
      <c r="AR340" s="19" t="s">
        <v>1282</v>
      </c>
      <c r="AT340" s="19" t="s">
        <v>315</v>
      </c>
      <c r="AU340" s="19" t="s">
        <v>83</v>
      </c>
      <c r="AY340" s="19" t="s">
        <v>267</v>
      </c>
      <c r="BE340" s="143">
        <f t="shared" si="74"/>
        <v>0</v>
      </c>
      <c r="BF340" s="143">
        <f t="shared" si="75"/>
        <v>0</v>
      </c>
      <c r="BG340" s="143">
        <f t="shared" si="76"/>
        <v>0</v>
      </c>
      <c r="BH340" s="143">
        <f t="shared" si="77"/>
        <v>0</v>
      </c>
      <c r="BI340" s="143">
        <f t="shared" si="78"/>
        <v>0</v>
      </c>
      <c r="BJ340" s="19" t="s">
        <v>102</v>
      </c>
      <c r="BK340" s="143">
        <f t="shared" si="79"/>
        <v>0</v>
      </c>
      <c r="BL340" s="19" t="s">
        <v>518</v>
      </c>
      <c r="BM340" s="19" t="s">
        <v>2354</v>
      </c>
    </row>
    <row r="341" spans="2:65" s="1" customFormat="1" ht="16.5" customHeight="1">
      <c r="B341" s="134"/>
      <c r="C341" s="144" t="s">
        <v>1143</v>
      </c>
      <c r="D341" s="144" t="s">
        <v>315</v>
      </c>
      <c r="E341" s="145" t="s">
        <v>2509</v>
      </c>
      <c r="F341" s="221" t="s">
        <v>4267</v>
      </c>
      <c r="G341" s="221"/>
      <c r="H341" s="221"/>
      <c r="I341" s="221"/>
      <c r="J341" s="146" t="s">
        <v>374</v>
      </c>
      <c r="K341" s="147">
        <v>4</v>
      </c>
      <c r="L341" s="222"/>
      <c r="M341" s="222"/>
      <c r="N341" s="222">
        <f t="shared" si="70"/>
        <v>0</v>
      </c>
      <c r="O341" s="220"/>
      <c r="P341" s="220"/>
      <c r="Q341" s="220"/>
      <c r="R341" s="139"/>
      <c r="T341" s="140" t="s">
        <v>5</v>
      </c>
      <c r="U341" s="38" t="s">
        <v>42</v>
      </c>
      <c r="V341" s="141">
        <v>0</v>
      </c>
      <c r="W341" s="141">
        <f t="shared" si="71"/>
        <v>0</v>
      </c>
      <c r="X341" s="141">
        <v>0</v>
      </c>
      <c r="Y341" s="141">
        <f t="shared" si="72"/>
        <v>0</v>
      </c>
      <c r="Z341" s="141">
        <v>0</v>
      </c>
      <c r="AA341" s="142">
        <f t="shared" si="73"/>
        <v>0</v>
      </c>
      <c r="AR341" s="19" t="s">
        <v>1282</v>
      </c>
      <c r="AT341" s="19" t="s">
        <v>315</v>
      </c>
      <c r="AU341" s="19" t="s">
        <v>83</v>
      </c>
      <c r="AY341" s="19" t="s">
        <v>267</v>
      </c>
      <c r="BE341" s="143">
        <f t="shared" si="74"/>
        <v>0</v>
      </c>
      <c r="BF341" s="143">
        <f t="shared" si="75"/>
        <v>0</v>
      </c>
      <c r="BG341" s="143">
        <f t="shared" si="76"/>
        <v>0</v>
      </c>
      <c r="BH341" s="143">
        <f t="shared" si="77"/>
        <v>0</v>
      </c>
      <c r="BI341" s="143">
        <f t="shared" si="78"/>
        <v>0</v>
      </c>
      <c r="BJ341" s="19" t="s">
        <v>102</v>
      </c>
      <c r="BK341" s="143">
        <f t="shared" si="79"/>
        <v>0</v>
      </c>
      <c r="BL341" s="19" t="s">
        <v>518</v>
      </c>
      <c r="BM341" s="19" t="s">
        <v>2357</v>
      </c>
    </row>
    <row r="342" spans="2:65" s="1" customFormat="1" ht="16.5" customHeight="1">
      <c r="B342" s="134"/>
      <c r="C342" s="144" t="s">
        <v>1147</v>
      </c>
      <c r="D342" s="144" t="s">
        <v>315</v>
      </c>
      <c r="E342" s="145" t="s">
        <v>2670</v>
      </c>
      <c r="F342" s="221" t="s">
        <v>4272</v>
      </c>
      <c r="G342" s="221"/>
      <c r="H342" s="221"/>
      <c r="I342" s="221"/>
      <c r="J342" s="146" t="s">
        <v>322</v>
      </c>
      <c r="K342" s="147">
        <v>19</v>
      </c>
      <c r="L342" s="222"/>
      <c r="M342" s="222"/>
      <c r="N342" s="222">
        <f t="shared" si="70"/>
        <v>0</v>
      </c>
      <c r="O342" s="220"/>
      <c r="P342" s="220"/>
      <c r="Q342" s="220"/>
      <c r="R342" s="139"/>
      <c r="T342" s="140" t="s">
        <v>5</v>
      </c>
      <c r="U342" s="38" t="s">
        <v>42</v>
      </c>
      <c r="V342" s="141">
        <v>0</v>
      </c>
      <c r="W342" s="141">
        <f t="shared" si="71"/>
        <v>0</v>
      </c>
      <c r="X342" s="141">
        <v>0</v>
      </c>
      <c r="Y342" s="141">
        <f t="shared" si="72"/>
        <v>0</v>
      </c>
      <c r="Z342" s="141">
        <v>0</v>
      </c>
      <c r="AA342" s="142">
        <f t="shared" si="73"/>
        <v>0</v>
      </c>
      <c r="AR342" s="19" t="s">
        <v>1282</v>
      </c>
      <c r="AT342" s="19" t="s">
        <v>315</v>
      </c>
      <c r="AU342" s="19" t="s">
        <v>83</v>
      </c>
      <c r="AY342" s="19" t="s">
        <v>267</v>
      </c>
      <c r="BE342" s="143">
        <f t="shared" si="74"/>
        <v>0</v>
      </c>
      <c r="BF342" s="143">
        <f t="shared" si="75"/>
        <v>0</v>
      </c>
      <c r="BG342" s="143">
        <f t="shared" si="76"/>
        <v>0</v>
      </c>
      <c r="BH342" s="143">
        <f t="shared" si="77"/>
        <v>0</v>
      </c>
      <c r="BI342" s="143">
        <f t="shared" si="78"/>
        <v>0</v>
      </c>
      <c r="BJ342" s="19" t="s">
        <v>102</v>
      </c>
      <c r="BK342" s="143">
        <f t="shared" si="79"/>
        <v>0</v>
      </c>
      <c r="BL342" s="19" t="s">
        <v>518</v>
      </c>
      <c r="BM342" s="19" t="s">
        <v>2360</v>
      </c>
    </row>
    <row r="343" spans="2:65" s="1" customFormat="1" ht="16.5" customHeight="1">
      <c r="B343" s="134"/>
      <c r="C343" s="144" t="s">
        <v>1151</v>
      </c>
      <c r="D343" s="144" t="s">
        <v>315</v>
      </c>
      <c r="E343" s="145" t="s">
        <v>2671</v>
      </c>
      <c r="F343" s="221" t="s">
        <v>4273</v>
      </c>
      <c r="G343" s="221"/>
      <c r="H343" s="221"/>
      <c r="I343" s="221"/>
      <c r="J343" s="146" t="s">
        <v>374</v>
      </c>
      <c r="K343" s="147">
        <v>2</v>
      </c>
      <c r="L343" s="222"/>
      <c r="M343" s="222"/>
      <c r="N343" s="222">
        <f t="shared" si="70"/>
        <v>0</v>
      </c>
      <c r="O343" s="220"/>
      <c r="P343" s="220"/>
      <c r="Q343" s="220"/>
      <c r="R343" s="139"/>
      <c r="T343" s="140" t="s">
        <v>5</v>
      </c>
      <c r="U343" s="38" t="s">
        <v>42</v>
      </c>
      <c r="V343" s="141">
        <v>0</v>
      </c>
      <c r="W343" s="141">
        <f t="shared" si="71"/>
        <v>0</v>
      </c>
      <c r="X343" s="141">
        <v>0</v>
      </c>
      <c r="Y343" s="141">
        <f t="shared" si="72"/>
        <v>0</v>
      </c>
      <c r="Z343" s="141">
        <v>0</v>
      </c>
      <c r="AA343" s="142">
        <f t="shared" si="73"/>
        <v>0</v>
      </c>
      <c r="AR343" s="19" t="s">
        <v>1282</v>
      </c>
      <c r="AT343" s="19" t="s">
        <v>315</v>
      </c>
      <c r="AU343" s="19" t="s">
        <v>83</v>
      </c>
      <c r="AY343" s="19" t="s">
        <v>267</v>
      </c>
      <c r="BE343" s="143">
        <f t="shared" si="74"/>
        <v>0</v>
      </c>
      <c r="BF343" s="143">
        <f t="shared" si="75"/>
        <v>0</v>
      </c>
      <c r="BG343" s="143">
        <f t="shared" si="76"/>
        <v>0</v>
      </c>
      <c r="BH343" s="143">
        <f t="shared" si="77"/>
        <v>0</v>
      </c>
      <c r="BI343" s="143">
        <f t="shared" si="78"/>
        <v>0</v>
      </c>
      <c r="BJ343" s="19" t="s">
        <v>102</v>
      </c>
      <c r="BK343" s="143">
        <f t="shared" si="79"/>
        <v>0</v>
      </c>
      <c r="BL343" s="19" t="s">
        <v>518</v>
      </c>
      <c r="BM343" s="19" t="s">
        <v>2363</v>
      </c>
    </row>
    <row r="344" spans="2:65" s="1" customFormat="1" ht="16.5" customHeight="1">
      <c r="B344" s="134"/>
      <c r="C344" s="144" t="s">
        <v>1155</v>
      </c>
      <c r="D344" s="144" t="s">
        <v>315</v>
      </c>
      <c r="E344" s="145" t="s">
        <v>2672</v>
      </c>
      <c r="F344" s="221" t="s">
        <v>4274</v>
      </c>
      <c r="G344" s="221"/>
      <c r="H344" s="221"/>
      <c r="I344" s="221"/>
      <c r="J344" s="146" t="s">
        <v>374</v>
      </c>
      <c r="K344" s="147">
        <v>4</v>
      </c>
      <c r="L344" s="222"/>
      <c r="M344" s="222"/>
      <c r="N344" s="222">
        <f t="shared" si="70"/>
        <v>0</v>
      </c>
      <c r="O344" s="220"/>
      <c r="P344" s="220"/>
      <c r="Q344" s="220"/>
      <c r="R344" s="139"/>
      <c r="T344" s="140" t="s">
        <v>5</v>
      </c>
      <c r="U344" s="38" t="s">
        <v>42</v>
      </c>
      <c r="V344" s="141">
        <v>0</v>
      </c>
      <c r="W344" s="141">
        <f t="shared" si="71"/>
        <v>0</v>
      </c>
      <c r="X344" s="141">
        <v>0</v>
      </c>
      <c r="Y344" s="141">
        <f t="shared" si="72"/>
        <v>0</v>
      </c>
      <c r="Z344" s="141">
        <v>0</v>
      </c>
      <c r="AA344" s="142">
        <f t="shared" si="73"/>
        <v>0</v>
      </c>
      <c r="AR344" s="19" t="s">
        <v>1282</v>
      </c>
      <c r="AT344" s="19" t="s">
        <v>315</v>
      </c>
      <c r="AU344" s="19" t="s">
        <v>83</v>
      </c>
      <c r="AY344" s="19" t="s">
        <v>267</v>
      </c>
      <c r="BE344" s="143">
        <f t="shared" si="74"/>
        <v>0</v>
      </c>
      <c r="BF344" s="143">
        <f t="shared" si="75"/>
        <v>0</v>
      </c>
      <c r="BG344" s="143">
        <f t="shared" si="76"/>
        <v>0</v>
      </c>
      <c r="BH344" s="143">
        <f t="shared" si="77"/>
        <v>0</v>
      </c>
      <c r="BI344" s="143">
        <f t="shared" si="78"/>
        <v>0</v>
      </c>
      <c r="BJ344" s="19" t="s">
        <v>102</v>
      </c>
      <c r="BK344" s="143">
        <f t="shared" si="79"/>
        <v>0</v>
      </c>
      <c r="BL344" s="19" t="s">
        <v>518</v>
      </c>
      <c r="BM344" s="19" t="s">
        <v>2364</v>
      </c>
    </row>
    <row r="345" spans="2:65" s="1" customFormat="1" ht="16.5" customHeight="1">
      <c r="B345" s="134"/>
      <c r="C345" s="144" t="s">
        <v>1159</v>
      </c>
      <c r="D345" s="144" t="s">
        <v>315</v>
      </c>
      <c r="E345" s="145" t="s">
        <v>2673</v>
      </c>
      <c r="F345" s="221" t="s">
        <v>4275</v>
      </c>
      <c r="G345" s="221"/>
      <c r="H345" s="221"/>
      <c r="I345" s="221"/>
      <c r="J345" s="146" t="s">
        <v>322</v>
      </c>
      <c r="K345" s="147">
        <v>16</v>
      </c>
      <c r="L345" s="222"/>
      <c r="M345" s="222"/>
      <c r="N345" s="222">
        <f t="shared" si="70"/>
        <v>0</v>
      </c>
      <c r="O345" s="220"/>
      <c r="P345" s="220"/>
      <c r="Q345" s="220"/>
      <c r="R345" s="139"/>
      <c r="T345" s="140" t="s">
        <v>5</v>
      </c>
      <c r="U345" s="38" t="s">
        <v>42</v>
      </c>
      <c r="V345" s="141">
        <v>0</v>
      </c>
      <c r="W345" s="141">
        <f t="shared" si="71"/>
        <v>0</v>
      </c>
      <c r="X345" s="141">
        <v>0</v>
      </c>
      <c r="Y345" s="141">
        <f t="shared" si="72"/>
        <v>0</v>
      </c>
      <c r="Z345" s="141">
        <v>0</v>
      </c>
      <c r="AA345" s="142">
        <f t="shared" si="73"/>
        <v>0</v>
      </c>
      <c r="AR345" s="19" t="s">
        <v>1282</v>
      </c>
      <c r="AT345" s="19" t="s">
        <v>315</v>
      </c>
      <c r="AU345" s="19" t="s">
        <v>83</v>
      </c>
      <c r="AY345" s="19" t="s">
        <v>267</v>
      </c>
      <c r="BE345" s="143">
        <f t="shared" si="74"/>
        <v>0</v>
      </c>
      <c r="BF345" s="143">
        <f t="shared" si="75"/>
        <v>0</v>
      </c>
      <c r="BG345" s="143">
        <f t="shared" si="76"/>
        <v>0</v>
      </c>
      <c r="BH345" s="143">
        <f t="shared" si="77"/>
        <v>0</v>
      </c>
      <c r="BI345" s="143">
        <f t="shared" si="78"/>
        <v>0</v>
      </c>
      <c r="BJ345" s="19" t="s">
        <v>102</v>
      </c>
      <c r="BK345" s="143">
        <f t="shared" si="79"/>
        <v>0</v>
      </c>
      <c r="BL345" s="19" t="s">
        <v>518</v>
      </c>
      <c r="BM345" s="19" t="s">
        <v>2365</v>
      </c>
    </row>
    <row r="346" spans="2:65" s="1" customFormat="1" ht="16.5" customHeight="1">
      <c r="B346" s="134"/>
      <c r="C346" s="144" t="s">
        <v>1163</v>
      </c>
      <c r="D346" s="144" t="s">
        <v>315</v>
      </c>
      <c r="E346" s="145" t="s">
        <v>2674</v>
      </c>
      <c r="F346" s="221" t="s">
        <v>4276</v>
      </c>
      <c r="G346" s="221"/>
      <c r="H346" s="221"/>
      <c r="I346" s="221"/>
      <c r="J346" s="146" t="s">
        <v>374</v>
      </c>
      <c r="K346" s="147">
        <v>2</v>
      </c>
      <c r="L346" s="222"/>
      <c r="M346" s="222"/>
      <c r="N346" s="222">
        <f t="shared" si="70"/>
        <v>0</v>
      </c>
      <c r="O346" s="220"/>
      <c r="P346" s="220"/>
      <c r="Q346" s="220"/>
      <c r="R346" s="139"/>
      <c r="T346" s="140" t="s">
        <v>5</v>
      </c>
      <c r="U346" s="38" t="s">
        <v>42</v>
      </c>
      <c r="V346" s="141">
        <v>0</v>
      </c>
      <c r="W346" s="141">
        <f t="shared" si="71"/>
        <v>0</v>
      </c>
      <c r="X346" s="141">
        <v>0</v>
      </c>
      <c r="Y346" s="141">
        <f t="shared" si="72"/>
        <v>0</v>
      </c>
      <c r="Z346" s="141">
        <v>0</v>
      </c>
      <c r="AA346" s="142">
        <f t="shared" si="73"/>
        <v>0</v>
      </c>
      <c r="AR346" s="19" t="s">
        <v>1282</v>
      </c>
      <c r="AT346" s="19" t="s">
        <v>315</v>
      </c>
      <c r="AU346" s="19" t="s">
        <v>83</v>
      </c>
      <c r="AY346" s="19" t="s">
        <v>267</v>
      </c>
      <c r="BE346" s="143">
        <f t="shared" si="74"/>
        <v>0</v>
      </c>
      <c r="BF346" s="143">
        <f t="shared" si="75"/>
        <v>0</v>
      </c>
      <c r="BG346" s="143">
        <f t="shared" si="76"/>
        <v>0</v>
      </c>
      <c r="BH346" s="143">
        <f t="shared" si="77"/>
        <v>0</v>
      </c>
      <c r="BI346" s="143">
        <f t="shared" si="78"/>
        <v>0</v>
      </c>
      <c r="BJ346" s="19" t="s">
        <v>102</v>
      </c>
      <c r="BK346" s="143">
        <f t="shared" si="79"/>
        <v>0</v>
      </c>
      <c r="BL346" s="19" t="s">
        <v>518</v>
      </c>
      <c r="BM346" s="19" t="s">
        <v>2367</v>
      </c>
    </row>
    <row r="347" spans="2:65" s="1" customFormat="1" ht="16.5" customHeight="1">
      <c r="B347" s="134"/>
      <c r="C347" s="144" t="s">
        <v>1167</v>
      </c>
      <c r="D347" s="144" t="s">
        <v>315</v>
      </c>
      <c r="E347" s="145" t="s">
        <v>2675</v>
      </c>
      <c r="F347" s="221" t="s">
        <v>4277</v>
      </c>
      <c r="G347" s="221"/>
      <c r="H347" s="221"/>
      <c r="I347" s="221"/>
      <c r="J347" s="146" t="s">
        <v>374</v>
      </c>
      <c r="K347" s="147">
        <v>5</v>
      </c>
      <c r="L347" s="222"/>
      <c r="M347" s="222"/>
      <c r="N347" s="222">
        <f t="shared" si="70"/>
        <v>0</v>
      </c>
      <c r="O347" s="220"/>
      <c r="P347" s="220"/>
      <c r="Q347" s="220"/>
      <c r="R347" s="139"/>
      <c r="T347" s="140" t="s">
        <v>5</v>
      </c>
      <c r="U347" s="38" t="s">
        <v>42</v>
      </c>
      <c r="V347" s="141">
        <v>0</v>
      </c>
      <c r="W347" s="141">
        <f t="shared" si="71"/>
        <v>0</v>
      </c>
      <c r="X347" s="141">
        <v>0</v>
      </c>
      <c r="Y347" s="141">
        <f t="shared" si="72"/>
        <v>0</v>
      </c>
      <c r="Z347" s="141">
        <v>0</v>
      </c>
      <c r="AA347" s="142">
        <f t="shared" si="73"/>
        <v>0</v>
      </c>
      <c r="AR347" s="19" t="s">
        <v>1282</v>
      </c>
      <c r="AT347" s="19" t="s">
        <v>315</v>
      </c>
      <c r="AU347" s="19" t="s">
        <v>83</v>
      </c>
      <c r="AY347" s="19" t="s">
        <v>267</v>
      </c>
      <c r="BE347" s="143">
        <f t="shared" si="74"/>
        <v>0</v>
      </c>
      <c r="BF347" s="143">
        <f t="shared" si="75"/>
        <v>0</v>
      </c>
      <c r="BG347" s="143">
        <f t="shared" si="76"/>
        <v>0</v>
      </c>
      <c r="BH347" s="143">
        <f t="shared" si="77"/>
        <v>0</v>
      </c>
      <c r="BI347" s="143">
        <f t="shared" si="78"/>
        <v>0</v>
      </c>
      <c r="BJ347" s="19" t="s">
        <v>102</v>
      </c>
      <c r="BK347" s="143">
        <f t="shared" si="79"/>
        <v>0</v>
      </c>
      <c r="BL347" s="19" t="s">
        <v>518</v>
      </c>
      <c r="BM347" s="19" t="s">
        <v>2370</v>
      </c>
    </row>
    <row r="348" spans="2:65" s="1" customFormat="1" ht="16.5" customHeight="1">
      <c r="B348" s="134"/>
      <c r="C348" s="144" t="s">
        <v>1171</v>
      </c>
      <c r="D348" s="144" t="s">
        <v>315</v>
      </c>
      <c r="E348" s="145" t="s">
        <v>2676</v>
      </c>
      <c r="F348" s="221" t="s">
        <v>4278</v>
      </c>
      <c r="G348" s="221"/>
      <c r="H348" s="221"/>
      <c r="I348" s="221"/>
      <c r="J348" s="146" t="s">
        <v>322</v>
      </c>
      <c r="K348" s="147">
        <v>20</v>
      </c>
      <c r="L348" s="222"/>
      <c r="M348" s="222"/>
      <c r="N348" s="222">
        <f t="shared" si="70"/>
        <v>0</v>
      </c>
      <c r="O348" s="220"/>
      <c r="P348" s="220"/>
      <c r="Q348" s="220"/>
      <c r="R348" s="139"/>
      <c r="T348" s="140" t="s">
        <v>5</v>
      </c>
      <c r="U348" s="38" t="s">
        <v>42</v>
      </c>
      <c r="V348" s="141">
        <v>0</v>
      </c>
      <c r="W348" s="141">
        <f t="shared" si="71"/>
        <v>0</v>
      </c>
      <c r="X348" s="141">
        <v>0</v>
      </c>
      <c r="Y348" s="141">
        <f t="shared" si="72"/>
        <v>0</v>
      </c>
      <c r="Z348" s="141">
        <v>0</v>
      </c>
      <c r="AA348" s="142">
        <f t="shared" si="73"/>
        <v>0</v>
      </c>
      <c r="AR348" s="19" t="s">
        <v>1282</v>
      </c>
      <c r="AT348" s="19" t="s">
        <v>315</v>
      </c>
      <c r="AU348" s="19" t="s">
        <v>83</v>
      </c>
      <c r="AY348" s="19" t="s">
        <v>267</v>
      </c>
      <c r="BE348" s="143">
        <f t="shared" si="74"/>
        <v>0</v>
      </c>
      <c r="BF348" s="143">
        <f t="shared" si="75"/>
        <v>0</v>
      </c>
      <c r="BG348" s="143">
        <f t="shared" si="76"/>
        <v>0</v>
      </c>
      <c r="BH348" s="143">
        <f t="shared" si="77"/>
        <v>0</v>
      </c>
      <c r="BI348" s="143">
        <f t="shared" si="78"/>
        <v>0</v>
      </c>
      <c r="BJ348" s="19" t="s">
        <v>102</v>
      </c>
      <c r="BK348" s="143">
        <f t="shared" si="79"/>
        <v>0</v>
      </c>
      <c r="BL348" s="19" t="s">
        <v>518</v>
      </c>
      <c r="BM348" s="19" t="s">
        <v>2677</v>
      </c>
    </row>
    <row r="349" spans="2:65" s="1" customFormat="1" ht="16.5" customHeight="1">
      <c r="B349" s="134"/>
      <c r="C349" s="144" t="s">
        <v>1175</v>
      </c>
      <c r="D349" s="144" t="s">
        <v>315</v>
      </c>
      <c r="E349" s="145" t="s">
        <v>2678</v>
      </c>
      <c r="F349" s="221" t="s">
        <v>4279</v>
      </c>
      <c r="G349" s="221"/>
      <c r="H349" s="221"/>
      <c r="I349" s="221"/>
      <c r="J349" s="146" t="s">
        <v>374</v>
      </c>
      <c r="K349" s="147">
        <v>2</v>
      </c>
      <c r="L349" s="222"/>
      <c r="M349" s="222"/>
      <c r="N349" s="222">
        <f t="shared" si="70"/>
        <v>0</v>
      </c>
      <c r="O349" s="220"/>
      <c r="P349" s="220"/>
      <c r="Q349" s="220"/>
      <c r="R349" s="139"/>
      <c r="T349" s="140" t="s">
        <v>5</v>
      </c>
      <c r="U349" s="38" t="s">
        <v>42</v>
      </c>
      <c r="V349" s="141">
        <v>0</v>
      </c>
      <c r="W349" s="141">
        <f t="shared" si="71"/>
        <v>0</v>
      </c>
      <c r="X349" s="141">
        <v>0</v>
      </c>
      <c r="Y349" s="141">
        <f t="shared" si="72"/>
        <v>0</v>
      </c>
      <c r="Z349" s="141">
        <v>0</v>
      </c>
      <c r="AA349" s="142">
        <f t="shared" si="73"/>
        <v>0</v>
      </c>
      <c r="AR349" s="19" t="s">
        <v>1282</v>
      </c>
      <c r="AT349" s="19" t="s">
        <v>315</v>
      </c>
      <c r="AU349" s="19" t="s">
        <v>83</v>
      </c>
      <c r="AY349" s="19" t="s">
        <v>267</v>
      </c>
      <c r="BE349" s="143">
        <f t="shared" si="74"/>
        <v>0</v>
      </c>
      <c r="BF349" s="143">
        <f t="shared" si="75"/>
        <v>0</v>
      </c>
      <c r="BG349" s="143">
        <f t="shared" si="76"/>
        <v>0</v>
      </c>
      <c r="BH349" s="143">
        <f t="shared" si="77"/>
        <v>0</v>
      </c>
      <c r="BI349" s="143">
        <f t="shared" si="78"/>
        <v>0</v>
      </c>
      <c r="BJ349" s="19" t="s">
        <v>102</v>
      </c>
      <c r="BK349" s="143">
        <f t="shared" si="79"/>
        <v>0</v>
      </c>
      <c r="BL349" s="19" t="s">
        <v>518</v>
      </c>
      <c r="BM349" s="19" t="s">
        <v>2679</v>
      </c>
    </row>
    <row r="350" spans="2:65" s="1" customFormat="1" ht="16.5" customHeight="1">
      <c r="B350" s="134"/>
      <c r="C350" s="144" t="s">
        <v>1179</v>
      </c>
      <c r="D350" s="144" t="s">
        <v>315</v>
      </c>
      <c r="E350" s="145" t="s">
        <v>2680</v>
      </c>
      <c r="F350" s="221" t="s">
        <v>4280</v>
      </c>
      <c r="G350" s="221"/>
      <c r="H350" s="221"/>
      <c r="I350" s="221"/>
      <c r="J350" s="146" t="s">
        <v>374</v>
      </c>
      <c r="K350" s="147">
        <v>7</v>
      </c>
      <c r="L350" s="222"/>
      <c r="M350" s="222"/>
      <c r="N350" s="222">
        <f t="shared" si="70"/>
        <v>0</v>
      </c>
      <c r="O350" s="220"/>
      <c r="P350" s="220"/>
      <c r="Q350" s="220"/>
      <c r="R350" s="139"/>
      <c r="T350" s="140" t="s">
        <v>5</v>
      </c>
      <c r="U350" s="38" t="s">
        <v>42</v>
      </c>
      <c r="V350" s="141">
        <v>0</v>
      </c>
      <c r="W350" s="141">
        <f t="shared" si="71"/>
        <v>0</v>
      </c>
      <c r="X350" s="141">
        <v>0</v>
      </c>
      <c r="Y350" s="141">
        <f t="shared" si="72"/>
        <v>0</v>
      </c>
      <c r="Z350" s="141">
        <v>0</v>
      </c>
      <c r="AA350" s="142">
        <f t="shared" si="73"/>
        <v>0</v>
      </c>
      <c r="AR350" s="19" t="s">
        <v>1282</v>
      </c>
      <c r="AT350" s="19" t="s">
        <v>315</v>
      </c>
      <c r="AU350" s="19" t="s">
        <v>83</v>
      </c>
      <c r="AY350" s="19" t="s">
        <v>267</v>
      </c>
      <c r="BE350" s="143">
        <f t="shared" si="74"/>
        <v>0</v>
      </c>
      <c r="BF350" s="143">
        <f t="shared" si="75"/>
        <v>0</v>
      </c>
      <c r="BG350" s="143">
        <f t="shared" si="76"/>
        <v>0</v>
      </c>
      <c r="BH350" s="143">
        <f t="shared" si="77"/>
        <v>0</v>
      </c>
      <c r="BI350" s="143">
        <f t="shared" si="78"/>
        <v>0</v>
      </c>
      <c r="BJ350" s="19" t="s">
        <v>102</v>
      </c>
      <c r="BK350" s="143">
        <f t="shared" si="79"/>
        <v>0</v>
      </c>
      <c r="BL350" s="19" t="s">
        <v>518</v>
      </c>
      <c r="BM350" s="19" t="s">
        <v>2681</v>
      </c>
    </row>
    <row r="351" spans="2:65" s="1" customFormat="1" ht="38.25" customHeight="1">
      <c r="B351" s="134"/>
      <c r="C351" s="144" t="s">
        <v>1183</v>
      </c>
      <c r="D351" s="144" t="s">
        <v>315</v>
      </c>
      <c r="E351" s="145" t="s">
        <v>2682</v>
      </c>
      <c r="F351" s="221" t="s">
        <v>2683</v>
      </c>
      <c r="G351" s="221"/>
      <c r="H351" s="221"/>
      <c r="I351" s="221"/>
      <c r="J351" s="146" t="s">
        <v>322</v>
      </c>
      <c r="K351" s="147">
        <v>7</v>
      </c>
      <c r="L351" s="222"/>
      <c r="M351" s="222"/>
      <c r="N351" s="222">
        <f t="shared" si="70"/>
        <v>0</v>
      </c>
      <c r="O351" s="220"/>
      <c r="P351" s="220"/>
      <c r="Q351" s="220"/>
      <c r="R351" s="139"/>
      <c r="T351" s="140" t="s">
        <v>5</v>
      </c>
      <c r="U351" s="38" t="s">
        <v>42</v>
      </c>
      <c r="V351" s="141">
        <v>0</v>
      </c>
      <c r="W351" s="141">
        <f t="shared" si="71"/>
        <v>0</v>
      </c>
      <c r="X351" s="141">
        <v>0</v>
      </c>
      <c r="Y351" s="141">
        <f t="shared" si="72"/>
        <v>0</v>
      </c>
      <c r="Z351" s="141">
        <v>0</v>
      </c>
      <c r="AA351" s="142">
        <f t="shared" si="73"/>
        <v>0</v>
      </c>
      <c r="AR351" s="19" t="s">
        <v>1282</v>
      </c>
      <c r="AT351" s="19" t="s">
        <v>315</v>
      </c>
      <c r="AU351" s="19" t="s">
        <v>83</v>
      </c>
      <c r="AY351" s="19" t="s">
        <v>267</v>
      </c>
      <c r="BE351" s="143">
        <f t="shared" si="74"/>
        <v>0</v>
      </c>
      <c r="BF351" s="143">
        <f t="shared" si="75"/>
        <v>0</v>
      </c>
      <c r="BG351" s="143">
        <f t="shared" si="76"/>
        <v>0</v>
      </c>
      <c r="BH351" s="143">
        <f t="shared" si="77"/>
        <v>0</v>
      </c>
      <c r="BI351" s="143">
        <f t="shared" si="78"/>
        <v>0</v>
      </c>
      <c r="BJ351" s="19" t="s">
        <v>102</v>
      </c>
      <c r="BK351" s="143">
        <f t="shared" si="79"/>
        <v>0</v>
      </c>
      <c r="BL351" s="19" t="s">
        <v>518</v>
      </c>
      <c r="BM351" s="19" t="s">
        <v>2684</v>
      </c>
    </row>
    <row r="352" spans="2:65" s="1" customFormat="1" ht="38.25" customHeight="1">
      <c r="B352" s="134"/>
      <c r="C352" s="144" t="s">
        <v>1187</v>
      </c>
      <c r="D352" s="144" t="s">
        <v>315</v>
      </c>
      <c r="E352" s="145" t="s">
        <v>2685</v>
      </c>
      <c r="F352" s="221" t="s">
        <v>2686</v>
      </c>
      <c r="G352" s="221"/>
      <c r="H352" s="221"/>
      <c r="I352" s="221"/>
      <c r="J352" s="146" t="s">
        <v>322</v>
      </c>
      <c r="K352" s="147">
        <v>5</v>
      </c>
      <c r="L352" s="222"/>
      <c r="M352" s="222"/>
      <c r="N352" s="222">
        <f t="shared" si="70"/>
        <v>0</v>
      </c>
      <c r="O352" s="220"/>
      <c r="P352" s="220"/>
      <c r="Q352" s="220"/>
      <c r="R352" s="139"/>
      <c r="T352" s="140" t="s">
        <v>5</v>
      </c>
      <c r="U352" s="38" t="s">
        <v>42</v>
      </c>
      <c r="V352" s="141">
        <v>0</v>
      </c>
      <c r="W352" s="141">
        <f t="shared" si="71"/>
        <v>0</v>
      </c>
      <c r="X352" s="141">
        <v>0</v>
      </c>
      <c r="Y352" s="141">
        <f t="shared" si="72"/>
        <v>0</v>
      </c>
      <c r="Z352" s="141">
        <v>0</v>
      </c>
      <c r="AA352" s="142">
        <f t="shared" si="73"/>
        <v>0</v>
      </c>
      <c r="AR352" s="19" t="s">
        <v>1282</v>
      </c>
      <c r="AT352" s="19" t="s">
        <v>315</v>
      </c>
      <c r="AU352" s="19" t="s">
        <v>83</v>
      </c>
      <c r="AY352" s="19" t="s">
        <v>267</v>
      </c>
      <c r="BE352" s="143">
        <f t="shared" si="74"/>
        <v>0</v>
      </c>
      <c r="BF352" s="143">
        <f t="shared" si="75"/>
        <v>0</v>
      </c>
      <c r="BG352" s="143">
        <f t="shared" si="76"/>
        <v>0</v>
      </c>
      <c r="BH352" s="143">
        <f t="shared" si="77"/>
        <v>0</v>
      </c>
      <c r="BI352" s="143">
        <f t="shared" si="78"/>
        <v>0</v>
      </c>
      <c r="BJ352" s="19" t="s">
        <v>102</v>
      </c>
      <c r="BK352" s="143">
        <f t="shared" si="79"/>
        <v>0</v>
      </c>
      <c r="BL352" s="19" t="s">
        <v>518</v>
      </c>
      <c r="BM352" s="19" t="s">
        <v>2687</v>
      </c>
    </row>
    <row r="353" spans="2:65" s="1" customFormat="1" ht="38.25" customHeight="1">
      <c r="B353" s="134"/>
      <c r="C353" s="144" t="s">
        <v>1191</v>
      </c>
      <c r="D353" s="144" t="s">
        <v>315</v>
      </c>
      <c r="E353" s="145" t="s">
        <v>2688</v>
      </c>
      <c r="F353" s="221" t="s">
        <v>2689</v>
      </c>
      <c r="G353" s="221"/>
      <c r="H353" s="221"/>
      <c r="I353" s="221"/>
      <c r="J353" s="146" t="s">
        <v>322</v>
      </c>
      <c r="K353" s="147">
        <v>3</v>
      </c>
      <c r="L353" s="222"/>
      <c r="M353" s="222"/>
      <c r="N353" s="222">
        <f t="shared" si="70"/>
        <v>0</v>
      </c>
      <c r="O353" s="220"/>
      <c r="P353" s="220"/>
      <c r="Q353" s="220"/>
      <c r="R353" s="139"/>
      <c r="T353" s="140" t="s">
        <v>5</v>
      </c>
      <c r="U353" s="38" t="s">
        <v>42</v>
      </c>
      <c r="V353" s="141">
        <v>0</v>
      </c>
      <c r="W353" s="141">
        <f t="shared" ref="W353:W357" si="80">V353*K353</f>
        <v>0</v>
      </c>
      <c r="X353" s="141">
        <v>0</v>
      </c>
      <c r="Y353" s="141">
        <f t="shared" ref="Y353:Y357" si="81">X353*K353</f>
        <v>0</v>
      </c>
      <c r="Z353" s="141">
        <v>0</v>
      </c>
      <c r="AA353" s="142">
        <f t="shared" ref="AA353:AA357" si="82">Z353*K353</f>
        <v>0</v>
      </c>
      <c r="AR353" s="19" t="s">
        <v>1282</v>
      </c>
      <c r="AT353" s="19" t="s">
        <v>315</v>
      </c>
      <c r="AU353" s="19" t="s">
        <v>83</v>
      </c>
      <c r="AY353" s="19" t="s">
        <v>267</v>
      </c>
      <c r="BE353" s="143">
        <f t="shared" si="74"/>
        <v>0</v>
      </c>
      <c r="BF353" s="143">
        <f t="shared" si="75"/>
        <v>0</v>
      </c>
      <c r="BG353" s="143">
        <f t="shared" si="76"/>
        <v>0</v>
      </c>
      <c r="BH353" s="143">
        <f t="shared" si="77"/>
        <v>0</v>
      </c>
      <c r="BI353" s="143">
        <f t="shared" si="78"/>
        <v>0</v>
      </c>
      <c r="BJ353" s="19" t="s">
        <v>102</v>
      </c>
      <c r="BK353" s="143">
        <f t="shared" si="79"/>
        <v>0</v>
      </c>
      <c r="BL353" s="19" t="s">
        <v>518</v>
      </c>
      <c r="BM353" s="19" t="s">
        <v>2690</v>
      </c>
    </row>
    <row r="354" spans="2:65" s="1" customFormat="1" ht="51" customHeight="1">
      <c r="B354" s="134"/>
      <c r="C354" s="135" t="s">
        <v>1195</v>
      </c>
      <c r="D354" s="135" t="s">
        <v>268</v>
      </c>
      <c r="E354" s="136" t="s">
        <v>2524</v>
      </c>
      <c r="F354" s="219" t="s">
        <v>2525</v>
      </c>
      <c r="G354" s="219"/>
      <c r="H354" s="219"/>
      <c r="I354" s="219"/>
      <c r="J354" s="137" t="s">
        <v>271</v>
      </c>
      <c r="K354" s="138">
        <v>24</v>
      </c>
      <c r="L354" s="220"/>
      <c r="M354" s="220"/>
      <c r="N354" s="220">
        <f t="shared" si="70"/>
        <v>0</v>
      </c>
      <c r="O354" s="220"/>
      <c r="P354" s="220"/>
      <c r="Q354" s="220"/>
      <c r="R354" s="139"/>
      <c r="T354" s="140" t="s">
        <v>5</v>
      </c>
      <c r="U354" s="38" t="s">
        <v>42</v>
      </c>
      <c r="V354" s="141">
        <v>0</v>
      </c>
      <c r="W354" s="141">
        <f t="shared" si="80"/>
        <v>0</v>
      </c>
      <c r="X354" s="141">
        <v>0</v>
      </c>
      <c r="Y354" s="141">
        <f t="shared" si="81"/>
        <v>0</v>
      </c>
      <c r="Z354" s="141">
        <v>0</v>
      </c>
      <c r="AA354" s="142">
        <f t="shared" si="82"/>
        <v>0</v>
      </c>
      <c r="AR354" s="19" t="s">
        <v>518</v>
      </c>
      <c r="AT354" s="19" t="s">
        <v>268</v>
      </c>
      <c r="AU354" s="19" t="s">
        <v>83</v>
      </c>
      <c r="AY354" s="19" t="s">
        <v>267</v>
      </c>
      <c r="BE354" s="143">
        <f t="shared" si="74"/>
        <v>0</v>
      </c>
      <c r="BF354" s="143">
        <f t="shared" si="75"/>
        <v>0</v>
      </c>
      <c r="BG354" s="143">
        <f t="shared" si="76"/>
        <v>0</v>
      </c>
      <c r="BH354" s="143">
        <f t="shared" si="77"/>
        <v>0</v>
      </c>
      <c r="BI354" s="143">
        <f t="shared" si="78"/>
        <v>0</v>
      </c>
      <c r="BJ354" s="19" t="s">
        <v>102</v>
      </c>
      <c r="BK354" s="143">
        <f t="shared" si="79"/>
        <v>0</v>
      </c>
      <c r="BL354" s="19" t="s">
        <v>518</v>
      </c>
      <c r="BM354" s="19" t="s">
        <v>2691</v>
      </c>
    </row>
    <row r="355" spans="2:65" s="1" customFormat="1" ht="38.25" customHeight="1">
      <c r="B355" s="134"/>
      <c r="C355" s="135" t="s">
        <v>1199</v>
      </c>
      <c r="D355" s="135" t="s">
        <v>268</v>
      </c>
      <c r="E355" s="136" t="s">
        <v>2610</v>
      </c>
      <c r="F355" s="219" t="s">
        <v>2611</v>
      </c>
      <c r="G355" s="219"/>
      <c r="H355" s="219"/>
      <c r="I355" s="219"/>
      <c r="J355" s="137" t="s">
        <v>271</v>
      </c>
      <c r="K355" s="138">
        <v>18</v>
      </c>
      <c r="L355" s="220"/>
      <c r="M355" s="220"/>
      <c r="N355" s="220">
        <f t="shared" si="70"/>
        <v>0</v>
      </c>
      <c r="O355" s="220"/>
      <c r="P355" s="220"/>
      <c r="Q355" s="220"/>
      <c r="R355" s="139"/>
      <c r="T355" s="140" t="s">
        <v>5</v>
      </c>
      <c r="U355" s="38" t="s">
        <v>42</v>
      </c>
      <c r="V355" s="141">
        <v>0</v>
      </c>
      <c r="W355" s="141">
        <f t="shared" si="80"/>
        <v>0</v>
      </c>
      <c r="X355" s="141">
        <v>0</v>
      </c>
      <c r="Y355" s="141">
        <f t="shared" si="81"/>
        <v>0</v>
      </c>
      <c r="Z355" s="141">
        <v>0</v>
      </c>
      <c r="AA355" s="142">
        <f t="shared" si="82"/>
        <v>0</v>
      </c>
      <c r="AR355" s="19" t="s">
        <v>518</v>
      </c>
      <c r="AT355" s="19" t="s">
        <v>268</v>
      </c>
      <c r="AU355" s="19" t="s">
        <v>83</v>
      </c>
      <c r="AY355" s="19" t="s">
        <v>267</v>
      </c>
      <c r="BE355" s="143">
        <f t="shared" si="74"/>
        <v>0</v>
      </c>
      <c r="BF355" s="143">
        <f t="shared" si="75"/>
        <v>0</v>
      </c>
      <c r="BG355" s="143">
        <f t="shared" si="76"/>
        <v>0</v>
      </c>
      <c r="BH355" s="143">
        <f t="shared" si="77"/>
        <v>0</v>
      </c>
      <c r="BI355" s="143">
        <f t="shared" si="78"/>
        <v>0</v>
      </c>
      <c r="BJ355" s="19" t="s">
        <v>102</v>
      </c>
      <c r="BK355" s="143">
        <f t="shared" si="79"/>
        <v>0</v>
      </c>
      <c r="BL355" s="19" t="s">
        <v>518</v>
      </c>
      <c r="BM355" s="19" t="s">
        <v>2692</v>
      </c>
    </row>
    <row r="356" spans="2:65" s="1" customFormat="1" ht="38.25" customHeight="1">
      <c r="B356" s="134"/>
      <c r="C356" s="135" t="s">
        <v>1203</v>
      </c>
      <c r="D356" s="135" t="s">
        <v>268</v>
      </c>
      <c r="E356" s="136" t="s">
        <v>2530</v>
      </c>
      <c r="F356" s="219" t="s">
        <v>2531</v>
      </c>
      <c r="G356" s="219"/>
      <c r="H356" s="219"/>
      <c r="I356" s="219"/>
      <c r="J356" s="137" t="s">
        <v>764</v>
      </c>
      <c r="K356" s="138">
        <v>50</v>
      </c>
      <c r="L356" s="220"/>
      <c r="M356" s="220"/>
      <c r="N356" s="220">
        <f t="shared" si="70"/>
        <v>0</v>
      </c>
      <c r="O356" s="220"/>
      <c r="P356" s="220"/>
      <c r="Q356" s="220"/>
      <c r="R356" s="139"/>
      <c r="T356" s="140" t="s">
        <v>5</v>
      </c>
      <c r="U356" s="38" t="s">
        <v>42</v>
      </c>
      <c r="V356" s="141">
        <v>0</v>
      </c>
      <c r="W356" s="141">
        <f t="shared" si="80"/>
        <v>0</v>
      </c>
      <c r="X356" s="141">
        <v>0</v>
      </c>
      <c r="Y356" s="141">
        <f t="shared" si="81"/>
        <v>0</v>
      </c>
      <c r="Z356" s="141">
        <v>0</v>
      </c>
      <c r="AA356" s="142">
        <f t="shared" si="82"/>
        <v>0</v>
      </c>
      <c r="AR356" s="19" t="s">
        <v>518</v>
      </c>
      <c r="AT356" s="19" t="s">
        <v>268</v>
      </c>
      <c r="AU356" s="19" t="s">
        <v>83</v>
      </c>
      <c r="AY356" s="19" t="s">
        <v>267</v>
      </c>
      <c r="BE356" s="143">
        <f t="shared" si="74"/>
        <v>0</v>
      </c>
      <c r="BF356" s="143">
        <f t="shared" si="75"/>
        <v>0</v>
      </c>
      <c r="BG356" s="143">
        <f t="shared" si="76"/>
        <v>0</v>
      </c>
      <c r="BH356" s="143">
        <f t="shared" si="77"/>
        <v>0</v>
      </c>
      <c r="BI356" s="143">
        <f t="shared" si="78"/>
        <v>0</v>
      </c>
      <c r="BJ356" s="19" t="s">
        <v>102</v>
      </c>
      <c r="BK356" s="143">
        <f t="shared" si="79"/>
        <v>0</v>
      </c>
      <c r="BL356" s="19" t="s">
        <v>518</v>
      </c>
      <c r="BM356" s="19" t="s">
        <v>2693</v>
      </c>
    </row>
    <row r="357" spans="2:65" s="1" customFormat="1" ht="25.5" customHeight="1">
      <c r="B357" s="134"/>
      <c r="C357" s="135" t="s">
        <v>1207</v>
      </c>
      <c r="D357" s="135" t="s">
        <v>268</v>
      </c>
      <c r="E357" s="136" t="s">
        <v>2694</v>
      </c>
      <c r="F357" s="219" t="s">
        <v>2533</v>
      </c>
      <c r="G357" s="219"/>
      <c r="H357" s="219"/>
      <c r="I357" s="219"/>
      <c r="J357" s="137" t="s">
        <v>785</v>
      </c>
      <c r="K357" s="138">
        <v>20</v>
      </c>
      <c r="L357" s="220"/>
      <c r="M357" s="220"/>
      <c r="N357" s="220">
        <f t="shared" si="70"/>
        <v>0</v>
      </c>
      <c r="O357" s="220"/>
      <c r="P357" s="220"/>
      <c r="Q357" s="220"/>
      <c r="R357" s="139"/>
      <c r="T357" s="140" t="s">
        <v>5</v>
      </c>
      <c r="U357" s="38" t="s">
        <v>42</v>
      </c>
      <c r="V357" s="141">
        <v>0</v>
      </c>
      <c r="W357" s="141">
        <f t="shared" si="80"/>
        <v>0</v>
      </c>
      <c r="X357" s="141">
        <v>0</v>
      </c>
      <c r="Y357" s="141">
        <f t="shared" si="81"/>
        <v>0</v>
      </c>
      <c r="Z357" s="141">
        <v>0</v>
      </c>
      <c r="AA357" s="142">
        <f t="shared" si="82"/>
        <v>0</v>
      </c>
      <c r="AR357" s="19" t="s">
        <v>518</v>
      </c>
      <c r="AT357" s="19" t="s">
        <v>268</v>
      </c>
      <c r="AU357" s="19" t="s">
        <v>83</v>
      </c>
      <c r="AY357" s="19" t="s">
        <v>267</v>
      </c>
      <c r="BE357" s="143">
        <f t="shared" si="74"/>
        <v>0</v>
      </c>
      <c r="BF357" s="143">
        <f t="shared" si="75"/>
        <v>0</v>
      </c>
      <c r="BG357" s="143">
        <f t="shared" si="76"/>
        <v>0</v>
      </c>
      <c r="BH357" s="143">
        <f t="shared" si="77"/>
        <v>0</v>
      </c>
      <c r="BI357" s="143">
        <f t="shared" si="78"/>
        <v>0</v>
      </c>
      <c r="BJ357" s="19" t="s">
        <v>102</v>
      </c>
      <c r="BK357" s="143">
        <f t="shared" si="79"/>
        <v>0</v>
      </c>
      <c r="BL357" s="19" t="s">
        <v>518</v>
      </c>
      <c r="BM357" s="19" t="s">
        <v>2695</v>
      </c>
    </row>
    <row r="358" spans="2:65" s="10" customFormat="1" ht="37.35" customHeight="1">
      <c r="B358" s="124"/>
      <c r="D358" s="125" t="s">
        <v>2375</v>
      </c>
      <c r="E358" s="125"/>
      <c r="F358" s="125"/>
      <c r="G358" s="125"/>
      <c r="H358" s="125"/>
      <c r="I358" s="125"/>
      <c r="J358" s="125"/>
      <c r="K358" s="125"/>
      <c r="L358" s="125"/>
      <c r="M358" s="125"/>
      <c r="N358" s="238">
        <f>BK358</f>
        <v>0</v>
      </c>
      <c r="O358" s="239"/>
      <c r="P358" s="239"/>
      <c r="Q358" s="239"/>
      <c r="R358" s="126"/>
      <c r="T358" s="127"/>
      <c r="W358" s="128">
        <f>SUM(W359:W373)</f>
        <v>0</v>
      </c>
      <c r="Y358" s="128">
        <f>SUM(Y359:Y373)</f>
        <v>0</v>
      </c>
      <c r="AA358" s="129">
        <f>SUM(AA359:AA373)</f>
        <v>0</v>
      </c>
      <c r="AR358" s="130" t="s">
        <v>83</v>
      </c>
      <c r="AT358" s="131" t="s">
        <v>74</v>
      </c>
      <c r="AU358" s="131" t="s">
        <v>75</v>
      </c>
      <c r="AY358" s="130" t="s">
        <v>267</v>
      </c>
      <c r="BK358" s="132">
        <f>SUM(BK359:BK373)</f>
        <v>0</v>
      </c>
    </row>
    <row r="359" spans="2:65" s="1" customFormat="1" ht="51" customHeight="1">
      <c r="B359" s="134"/>
      <c r="C359" s="144" t="s">
        <v>1215</v>
      </c>
      <c r="D359" s="144" t="s">
        <v>315</v>
      </c>
      <c r="E359" s="145" t="s">
        <v>2696</v>
      </c>
      <c r="F359" s="221" t="s">
        <v>2697</v>
      </c>
      <c r="G359" s="221"/>
      <c r="H359" s="221"/>
      <c r="I359" s="221"/>
      <c r="J359" s="146" t="s">
        <v>374</v>
      </c>
      <c r="K359" s="147">
        <v>1</v>
      </c>
      <c r="L359" s="222"/>
      <c r="M359" s="222"/>
      <c r="N359" s="222">
        <f t="shared" ref="N359:N373" si="83">ROUND(L359*K359,2)</f>
        <v>0</v>
      </c>
      <c r="O359" s="220"/>
      <c r="P359" s="220"/>
      <c r="Q359" s="220"/>
      <c r="R359" s="139"/>
      <c r="T359" s="140" t="s">
        <v>5</v>
      </c>
      <c r="U359" s="38" t="s">
        <v>42</v>
      </c>
      <c r="V359" s="141">
        <v>0</v>
      </c>
      <c r="W359" s="141">
        <f t="shared" ref="W359:W373" si="84">V359*K359</f>
        <v>0</v>
      </c>
      <c r="X359" s="141">
        <v>0</v>
      </c>
      <c r="Y359" s="141">
        <f t="shared" ref="Y359:Y373" si="85">X359*K359</f>
        <v>0</v>
      </c>
      <c r="Z359" s="141">
        <v>0</v>
      </c>
      <c r="AA359" s="142">
        <f t="shared" ref="AA359:AA373" si="86">Z359*K359</f>
        <v>0</v>
      </c>
      <c r="AR359" s="19" t="s">
        <v>1282</v>
      </c>
      <c r="AT359" s="19" t="s">
        <v>315</v>
      </c>
      <c r="AU359" s="19" t="s">
        <v>83</v>
      </c>
      <c r="AY359" s="19" t="s">
        <v>267</v>
      </c>
      <c r="BE359" s="143">
        <f t="shared" ref="BE359:BE373" si="87">IF(U359="základná",N359,0)</f>
        <v>0</v>
      </c>
      <c r="BF359" s="143">
        <f t="shared" ref="BF359:BF373" si="88">IF(U359="znížená",N359,0)</f>
        <v>0</v>
      </c>
      <c r="BG359" s="143">
        <f t="shared" ref="BG359:BG373" si="89">IF(U359="zákl. prenesená",N359,0)</f>
        <v>0</v>
      </c>
      <c r="BH359" s="143">
        <f t="shared" ref="BH359:BH373" si="90">IF(U359="zníž. prenesená",N359,0)</f>
        <v>0</v>
      </c>
      <c r="BI359" s="143">
        <f t="shared" ref="BI359:BI373" si="91">IF(U359="nulová",N359,0)</f>
        <v>0</v>
      </c>
      <c r="BJ359" s="19" t="s">
        <v>102</v>
      </c>
      <c r="BK359" s="143">
        <f t="shared" ref="BK359:BK373" si="92">ROUND(L359*K359,2)</f>
        <v>0</v>
      </c>
      <c r="BL359" s="19" t="s">
        <v>518</v>
      </c>
      <c r="BM359" s="19" t="s">
        <v>2698</v>
      </c>
    </row>
    <row r="360" spans="2:65" s="1" customFormat="1" ht="51" customHeight="1">
      <c r="B360" s="134"/>
      <c r="C360" s="144" t="s">
        <v>1219</v>
      </c>
      <c r="D360" s="144" t="s">
        <v>315</v>
      </c>
      <c r="E360" s="145" t="s">
        <v>2699</v>
      </c>
      <c r="F360" s="221" t="s">
        <v>2700</v>
      </c>
      <c r="G360" s="221"/>
      <c r="H360" s="221"/>
      <c r="I360" s="221"/>
      <c r="J360" s="146" t="s">
        <v>374</v>
      </c>
      <c r="K360" s="147">
        <v>4</v>
      </c>
      <c r="L360" s="222"/>
      <c r="M360" s="222"/>
      <c r="N360" s="222">
        <f t="shared" si="83"/>
        <v>0</v>
      </c>
      <c r="O360" s="220"/>
      <c r="P360" s="220"/>
      <c r="Q360" s="220"/>
      <c r="R360" s="139"/>
      <c r="T360" s="140" t="s">
        <v>5</v>
      </c>
      <c r="U360" s="38" t="s">
        <v>42</v>
      </c>
      <c r="V360" s="141">
        <v>0</v>
      </c>
      <c r="W360" s="141">
        <f t="shared" si="84"/>
        <v>0</v>
      </c>
      <c r="X360" s="141">
        <v>0</v>
      </c>
      <c r="Y360" s="141">
        <f t="shared" si="85"/>
        <v>0</v>
      </c>
      <c r="Z360" s="141">
        <v>0</v>
      </c>
      <c r="AA360" s="142">
        <f t="shared" si="86"/>
        <v>0</v>
      </c>
      <c r="AR360" s="19" t="s">
        <v>1282</v>
      </c>
      <c r="AT360" s="19" t="s">
        <v>315</v>
      </c>
      <c r="AU360" s="19" t="s">
        <v>83</v>
      </c>
      <c r="AY360" s="19" t="s">
        <v>267</v>
      </c>
      <c r="BE360" s="143">
        <f t="shared" si="87"/>
        <v>0</v>
      </c>
      <c r="BF360" s="143">
        <f t="shared" si="88"/>
        <v>0</v>
      </c>
      <c r="BG360" s="143">
        <f t="shared" si="89"/>
        <v>0</v>
      </c>
      <c r="BH360" s="143">
        <f t="shared" si="90"/>
        <v>0</v>
      </c>
      <c r="BI360" s="143">
        <f t="shared" si="91"/>
        <v>0</v>
      </c>
      <c r="BJ360" s="19" t="s">
        <v>102</v>
      </c>
      <c r="BK360" s="143">
        <f t="shared" si="92"/>
        <v>0</v>
      </c>
      <c r="BL360" s="19" t="s">
        <v>518</v>
      </c>
      <c r="BM360" s="19" t="s">
        <v>2701</v>
      </c>
    </row>
    <row r="361" spans="2:65" s="1" customFormat="1" ht="51" customHeight="1">
      <c r="B361" s="134"/>
      <c r="C361" s="144" t="s">
        <v>1223</v>
      </c>
      <c r="D361" s="144" t="s">
        <v>315</v>
      </c>
      <c r="E361" s="145" t="s">
        <v>2702</v>
      </c>
      <c r="F361" s="221" t="s">
        <v>2703</v>
      </c>
      <c r="G361" s="221"/>
      <c r="H361" s="221"/>
      <c r="I361" s="221"/>
      <c r="J361" s="146" t="s">
        <v>374</v>
      </c>
      <c r="K361" s="147">
        <v>7</v>
      </c>
      <c r="L361" s="222"/>
      <c r="M361" s="222"/>
      <c r="N361" s="222">
        <f t="shared" si="83"/>
        <v>0</v>
      </c>
      <c r="O361" s="220"/>
      <c r="P361" s="220"/>
      <c r="Q361" s="220"/>
      <c r="R361" s="139"/>
      <c r="T361" s="140" t="s">
        <v>5</v>
      </c>
      <c r="U361" s="38" t="s">
        <v>42</v>
      </c>
      <c r="V361" s="141">
        <v>0</v>
      </c>
      <c r="W361" s="141">
        <f t="shared" si="84"/>
        <v>0</v>
      </c>
      <c r="X361" s="141">
        <v>0</v>
      </c>
      <c r="Y361" s="141">
        <f t="shared" si="85"/>
        <v>0</v>
      </c>
      <c r="Z361" s="141">
        <v>0</v>
      </c>
      <c r="AA361" s="142">
        <f t="shared" si="86"/>
        <v>0</v>
      </c>
      <c r="AR361" s="19" t="s">
        <v>1282</v>
      </c>
      <c r="AT361" s="19" t="s">
        <v>315</v>
      </c>
      <c r="AU361" s="19" t="s">
        <v>83</v>
      </c>
      <c r="AY361" s="19" t="s">
        <v>267</v>
      </c>
      <c r="BE361" s="143">
        <f t="shared" si="87"/>
        <v>0</v>
      </c>
      <c r="BF361" s="143">
        <f t="shared" si="88"/>
        <v>0</v>
      </c>
      <c r="BG361" s="143">
        <f t="shared" si="89"/>
        <v>0</v>
      </c>
      <c r="BH361" s="143">
        <f t="shared" si="90"/>
        <v>0</v>
      </c>
      <c r="BI361" s="143">
        <f t="shared" si="91"/>
        <v>0</v>
      </c>
      <c r="BJ361" s="19" t="s">
        <v>102</v>
      </c>
      <c r="BK361" s="143">
        <f t="shared" si="92"/>
        <v>0</v>
      </c>
      <c r="BL361" s="19" t="s">
        <v>518</v>
      </c>
      <c r="BM361" s="19" t="s">
        <v>2704</v>
      </c>
    </row>
    <row r="362" spans="2:65" s="1" customFormat="1" ht="51" customHeight="1">
      <c r="B362" s="134"/>
      <c r="C362" s="144" t="s">
        <v>1227</v>
      </c>
      <c r="D362" s="144" t="s">
        <v>315</v>
      </c>
      <c r="E362" s="145" t="s">
        <v>2705</v>
      </c>
      <c r="F362" s="221" t="s">
        <v>2706</v>
      </c>
      <c r="G362" s="221"/>
      <c r="H362" s="221"/>
      <c r="I362" s="221"/>
      <c r="J362" s="146" t="s">
        <v>374</v>
      </c>
      <c r="K362" s="147">
        <v>1</v>
      </c>
      <c r="L362" s="222"/>
      <c r="M362" s="222"/>
      <c r="N362" s="222">
        <f t="shared" si="83"/>
        <v>0</v>
      </c>
      <c r="O362" s="220"/>
      <c r="P362" s="220"/>
      <c r="Q362" s="220"/>
      <c r="R362" s="139"/>
      <c r="T362" s="140" t="s">
        <v>5</v>
      </c>
      <c r="U362" s="38" t="s">
        <v>42</v>
      </c>
      <c r="V362" s="141">
        <v>0</v>
      </c>
      <c r="W362" s="141">
        <f t="shared" si="84"/>
        <v>0</v>
      </c>
      <c r="X362" s="141">
        <v>0</v>
      </c>
      <c r="Y362" s="141">
        <f t="shared" si="85"/>
        <v>0</v>
      </c>
      <c r="Z362" s="141">
        <v>0</v>
      </c>
      <c r="AA362" s="142">
        <f t="shared" si="86"/>
        <v>0</v>
      </c>
      <c r="AR362" s="19" t="s">
        <v>1282</v>
      </c>
      <c r="AT362" s="19" t="s">
        <v>315</v>
      </c>
      <c r="AU362" s="19" t="s">
        <v>83</v>
      </c>
      <c r="AY362" s="19" t="s">
        <v>267</v>
      </c>
      <c r="BE362" s="143">
        <f t="shared" si="87"/>
        <v>0</v>
      </c>
      <c r="BF362" s="143">
        <f t="shared" si="88"/>
        <v>0</v>
      </c>
      <c r="BG362" s="143">
        <f t="shared" si="89"/>
        <v>0</v>
      </c>
      <c r="BH362" s="143">
        <f t="shared" si="90"/>
        <v>0</v>
      </c>
      <c r="BI362" s="143">
        <f t="shared" si="91"/>
        <v>0</v>
      </c>
      <c r="BJ362" s="19" t="s">
        <v>102</v>
      </c>
      <c r="BK362" s="143">
        <f t="shared" si="92"/>
        <v>0</v>
      </c>
      <c r="BL362" s="19" t="s">
        <v>518</v>
      </c>
      <c r="BM362" s="19" t="s">
        <v>2707</v>
      </c>
    </row>
    <row r="363" spans="2:65" s="1" customFormat="1" ht="16.5" customHeight="1">
      <c r="B363" s="134"/>
      <c r="C363" s="144" t="s">
        <v>1231</v>
      </c>
      <c r="D363" s="144" t="s">
        <v>315</v>
      </c>
      <c r="E363" s="145" t="s">
        <v>2708</v>
      </c>
      <c r="F363" s="221" t="s">
        <v>2709</v>
      </c>
      <c r="G363" s="221"/>
      <c r="H363" s="221"/>
      <c r="I363" s="221"/>
      <c r="J363" s="146" t="s">
        <v>374</v>
      </c>
      <c r="K363" s="147">
        <v>12</v>
      </c>
      <c r="L363" s="222"/>
      <c r="M363" s="222"/>
      <c r="N363" s="222">
        <f t="shared" si="83"/>
        <v>0</v>
      </c>
      <c r="O363" s="220"/>
      <c r="P363" s="220"/>
      <c r="Q363" s="220"/>
      <c r="R363" s="139"/>
      <c r="T363" s="140" t="s">
        <v>5</v>
      </c>
      <c r="U363" s="38" t="s">
        <v>42</v>
      </c>
      <c r="V363" s="141">
        <v>0</v>
      </c>
      <c r="W363" s="141">
        <f t="shared" si="84"/>
        <v>0</v>
      </c>
      <c r="X363" s="141">
        <v>0</v>
      </c>
      <c r="Y363" s="141">
        <f t="shared" si="85"/>
        <v>0</v>
      </c>
      <c r="Z363" s="141">
        <v>0</v>
      </c>
      <c r="AA363" s="142">
        <f t="shared" si="86"/>
        <v>0</v>
      </c>
      <c r="AR363" s="19" t="s">
        <v>1282</v>
      </c>
      <c r="AT363" s="19" t="s">
        <v>315</v>
      </c>
      <c r="AU363" s="19" t="s">
        <v>83</v>
      </c>
      <c r="AY363" s="19" t="s">
        <v>267</v>
      </c>
      <c r="BE363" s="143">
        <f t="shared" si="87"/>
        <v>0</v>
      </c>
      <c r="BF363" s="143">
        <f t="shared" si="88"/>
        <v>0</v>
      </c>
      <c r="BG363" s="143">
        <f t="shared" si="89"/>
        <v>0</v>
      </c>
      <c r="BH363" s="143">
        <f t="shared" si="90"/>
        <v>0</v>
      </c>
      <c r="BI363" s="143">
        <f t="shared" si="91"/>
        <v>0</v>
      </c>
      <c r="BJ363" s="19" t="s">
        <v>102</v>
      </c>
      <c r="BK363" s="143">
        <f t="shared" si="92"/>
        <v>0</v>
      </c>
      <c r="BL363" s="19" t="s">
        <v>518</v>
      </c>
      <c r="BM363" s="19" t="s">
        <v>2710</v>
      </c>
    </row>
    <row r="364" spans="2:65" s="1" customFormat="1" ht="16.5" customHeight="1">
      <c r="B364" s="134"/>
      <c r="C364" s="144" t="s">
        <v>1235</v>
      </c>
      <c r="D364" s="144" t="s">
        <v>315</v>
      </c>
      <c r="E364" s="145" t="s">
        <v>2711</v>
      </c>
      <c r="F364" s="221" t="s">
        <v>2712</v>
      </c>
      <c r="G364" s="221"/>
      <c r="H364" s="221"/>
      <c r="I364" s="221"/>
      <c r="J364" s="146" t="s">
        <v>374</v>
      </c>
      <c r="K364" s="147">
        <v>8</v>
      </c>
      <c r="L364" s="222"/>
      <c r="M364" s="222"/>
      <c r="N364" s="222">
        <f t="shared" si="83"/>
        <v>0</v>
      </c>
      <c r="O364" s="220"/>
      <c r="P364" s="220"/>
      <c r="Q364" s="220"/>
      <c r="R364" s="139"/>
      <c r="T364" s="140" t="s">
        <v>5</v>
      </c>
      <c r="U364" s="38" t="s">
        <v>42</v>
      </c>
      <c r="V364" s="141">
        <v>0</v>
      </c>
      <c r="W364" s="141">
        <f t="shared" si="84"/>
        <v>0</v>
      </c>
      <c r="X364" s="141">
        <v>0</v>
      </c>
      <c r="Y364" s="141">
        <f t="shared" si="85"/>
        <v>0</v>
      </c>
      <c r="Z364" s="141">
        <v>0</v>
      </c>
      <c r="AA364" s="142">
        <f t="shared" si="86"/>
        <v>0</v>
      </c>
      <c r="AR364" s="19" t="s">
        <v>1282</v>
      </c>
      <c r="AT364" s="19" t="s">
        <v>315</v>
      </c>
      <c r="AU364" s="19" t="s">
        <v>83</v>
      </c>
      <c r="AY364" s="19" t="s">
        <v>267</v>
      </c>
      <c r="BE364" s="143">
        <f t="shared" si="87"/>
        <v>0</v>
      </c>
      <c r="BF364" s="143">
        <f t="shared" si="88"/>
        <v>0</v>
      </c>
      <c r="BG364" s="143">
        <f t="shared" si="89"/>
        <v>0</v>
      </c>
      <c r="BH364" s="143">
        <f t="shared" si="90"/>
        <v>0</v>
      </c>
      <c r="BI364" s="143">
        <f t="shared" si="91"/>
        <v>0</v>
      </c>
      <c r="BJ364" s="19" t="s">
        <v>102</v>
      </c>
      <c r="BK364" s="143">
        <f t="shared" si="92"/>
        <v>0</v>
      </c>
      <c r="BL364" s="19" t="s">
        <v>518</v>
      </c>
      <c r="BM364" s="19" t="s">
        <v>2713</v>
      </c>
    </row>
    <row r="365" spans="2:65" s="1" customFormat="1" ht="16.5" customHeight="1">
      <c r="B365" s="134"/>
      <c r="C365" s="144" t="s">
        <v>1239</v>
      </c>
      <c r="D365" s="144" t="s">
        <v>315</v>
      </c>
      <c r="E365" s="145" t="s">
        <v>2714</v>
      </c>
      <c r="F365" s="221" t="s">
        <v>2715</v>
      </c>
      <c r="G365" s="221"/>
      <c r="H365" s="221"/>
      <c r="I365" s="221"/>
      <c r="J365" s="146" t="s">
        <v>322</v>
      </c>
      <c r="K365" s="147">
        <v>3</v>
      </c>
      <c r="L365" s="222"/>
      <c r="M365" s="222"/>
      <c r="N365" s="222">
        <f t="shared" si="83"/>
        <v>0</v>
      </c>
      <c r="O365" s="220"/>
      <c r="P365" s="220"/>
      <c r="Q365" s="220"/>
      <c r="R365" s="139"/>
      <c r="T365" s="140" t="s">
        <v>5</v>
      </c>
      <c r="U365" s="38" t="s">
        <v>42</v>
      </c>
      <c r="V365" s="141">
        <v>0</v>
      </c>
      <c r="W365" s="141">
        <f t="shared" si="84"/>
        <v>0</v>
      </c>
      <c r="X365" s="141">
        <v>0</v>
      </c>
      <c r="Y365" s="141">
        <f t="shared" si="85"/>
        <v>0</v>
      </c>
      <c r="Z365" s="141">
        <v>0</v>
      </c>
      <c r="AA365" s="142">
        <f t="shared" si="86"/>
        <v>0</v>
      </c>
      <c r="AR365" s="19" t="s">
        <v>1282</v>
      </c>
      <c r="AT365" s="19" t="s">
        <v>315</v>
      </c>
      <c r="AU365" s="19" t="s">
        <v>83</v>
      </c>
      <c r="AY365" s="19" t="s">
        <v>267</v>
      </c>
      <c r="BE365" s="143">
        <f t="shared" si="87"/>
        <v>0</v>
      </c>
      <c r="BF365" s="143">
        <f t="shared" si="88"/>
        <v>0</v>
      </c>
      <c r="BG365" s="143">
        <f t="shared" si="89"/>
        <v>0</v>
      </c>
      <c r="BH365" s="143">
        <f t="shared" si="90"/>
        <v>0</v>
      </c>
      <c r="BI365" s="143">
        <f t="shared" si="91"/>
        <v>0</v>
      </c>
      <c r="BJ365" s="19" t="s">
        <v>102</v>
      </c>
      <c r="BK365" s="143">
        <f t="shared" si="92"/>
        <v>0</v>
      </c>
      <c r="BL365" s="19" t="s">
        <v>518</v>
      </c>
      <c r="BM365" s="19" t="s">
        <v>2716</v>
      </c>
    </row>
    <row r="366" spans="2:65" s="1" customFormat="1" ht="25.5" customHeight="1">
      <c r="B366" s="134"/>
      <c r="C366" s="144" t="s">
        <v>1243</v>
      </c>
      <c r="D366" s="144" t="s">
        <v>315</v>
      </c>
      <c r="E366" s="145" t="s">
        <v>2717</v>
      </c>
      <c r="F366" s="221" t="s">
        <v>2718</v>
      </c>
      <c r="G366" s="221"/>
      <c r="H366" s="221"/>
      <c r="I366" s="221"/>
      <c r="J366" s="146" t="s">
        <v>322</v>
      </c>
      <c r="K366" s="147">
        <v>25</v>
      </c>
      <c r="L366" s="222"/>
      <c r="M366" s="222"/>
      <c r="N366" s="222">
        <f t="shared" si="83"/>
        <v>0</v>
      </c>
      <c r="O366" s="220"/>
      <c r="P366" s="220"/>
      <c r="Q366" s="220"/>
      <c r="R366" s="139"/>
      <c r="T366" s="140" t="s">
        <v>5</v>
      </c>
      <c r="U366" s="38" t="s">
        <v>42</v>
      </c>
      <c r="V366" s="141">
        <v>0</v>
      </c>
      <c r="W366" s="141">
        <f t="shared" si="84"/>
        <v>0</v>
      </c>
      <c r="X366" s="141">
        <v>0</v>
      </c>
      <c r="Y366" s="141">
        <f t="shared" si="85"/>
        <v>0</v>
      </c>
      <c r="Z366" s="141">
        <v>0</v>
      </c>
      <c r="AA366" s="142">
        <f t="shared" si="86"/>
        <v>0</v>
      </c>
      <c r="AR366" s="19" t="s">
        <v>1282</v>
      </c>
      <c r="AT366" s="19" t="s">
        <v>315</v>
      </c>
      <c r="AU366" s="19" t="s">
        <v>83</v>
      </c>
      <c r="AY366" s="19" t="s">
        <v>267</v>
      </c>
      <c r="BE366" s="143">
        <f t="shared" si="87"/>
        <v>0</v>
      </c>
      <c r="BF366" s="143">
        <f t="shared" si="88"/>
        <v>0</v>
      </c>
      <c r="BG366" s="143">
        <f t="shared" si="89"/>
        <v>0</v>
      </c>
      <c r="BH366" s="143">
        <f t="shared" si="90"/>
        <v>0</v>
      </c>
      <c r="BI366" s="143">
        <f t="shared" si="91"/>
        <v>0</v>
      </c>
      <c r="BJ366" s="19" t="s">
        <v>102</v>
      </c>
      <c r="BK366" s="143">
        <f t="shared" si="92"/>
        <v>0</v>
      </c>
      <c r="BL366" s="19" t="s">
        <v>518</v>
      </c>
      <c r="BM366" s="19" t="s">
        <v>2719</v>
      </c>
    </row>
    <row r="367" spans="2:65" s="1" customFormat="1" ht="25.5" customHeight="1">
      <c r="B367" s="134"/>
      <c r="C367" s="144" t="s">
        <v>1247</v>
      </c>
      <c r="D367" s="144" t="s">
        <v>315</v>
      </c>
      <c r="E367" s="145" t="s">
        <v>2720</v>
      </c>
      <c r="F367" s="221" t="s">
        <v>2721</v>
      </c>
      <c r="G367" s="221"/>
      <c r="H367" s="221"/>
      <c r="I367" s="221"/>
      <c r="J367" s="146" t="s">
        <v>322</v>
      </c>
      <c r="K367" s="147">
        <v>66</v>
      </c>
      <c r="L367" s="222"/>
      <c r="M367" s="222"/>
      <c r="N367" s="222">
        <f t="shared" si="83"/>
        <v>0</v>
      </c>
      <c r="O367" s="220"/>
      <c r="P367" s="220"/>
      <c r="Q367" s="220"/>
      <c r="R367" s="139"/>
      <c r="T367" s="140" t="s">
        <v>5</v>
      </c>
      <c r="U367" s="38" t="s">
        <v>42</v>
      </c>
      <c r="V367" s="141">
        <v>0</v>
      </c>
      <c r="W367" s="141">
        <f t="shared" si="84"/>
        <v>0</v>
      </c>
      <c r="X367" s="141">
        <v>0</v>
      </c>
      <c r="Y367" s="141">
        <f t="shared" si="85"/>
        <v>0</v>
      </c>
      <c r="Z367" s="141">
        <v>0</v>
      </c>
      <c r="AA367" s="142">
        <f t="shared" si="86"/>
        <v>0</v>
      </c>
      <c r="AR367" s="19" t="s">
        <v>1282</v>
      </c>
      <c r="AT367" s="19" t="s">
        <v>315</v>
      </c>
      <c r="AU367" s="19" t="s">
        <v>83</v>
      </c>
      <c r="AY367" s="19" t="s">
        <v>267</v>
      </c>
      <c r="BE367" s="143">
        <f t="shared" si="87"/>
        <v>0</v>
      </c>
      <c r="BF367" s="143">
        <f t="shared" si="88"/>
        <v>0</v>
      </c>
      <c r="BG367" s="143">
        <f t="shared" si="89"/>
        <v>0</v>
      </c>
      <c r="BH367" s="143">
        <f t="shared" si="90"/>
        <v>0</v>
      </c>
      <c r="BI367" s="143">
        <f t="shared" si="91"/>
        <v>0</v>
      </c>
      <c r="BJ367" s="19" t="s">
        <v>102</v>
      </c>
      <c r="BK367" s="143">
        <f t="shared" si="92"/>
        <v>0</v>
      </c>
      <c r="BL367" s="19" t="s">
        <v>518</v>
      </c>
      <c r="BM367" s="19" t="s">
        <v>2722</v>
      </c>
    </row>
    <row r="368" spans="2:65" s="1" customFormat="1" ht="25.5" customHeight="1">
      <c r="B368" s="134"/>
      <c r="C368" s="144" t="s">
        <v>1251</v>
      </c>
      <c r="D368" s="144" t="s">
        <v>315</v>
      </c>
      <c r="E368" s="145" t="s">
        <v>2723</v>
      </c>
      <c r="F368" s="221" t="s">
        <v>2724</v>
      </c>
      <c r="G368" s="221"/>
      <c r="H368" s="221"/>
      <c r="I368" s="221"/>
      <c r="J368" s="146" t="s">
        <v>322</v>
      </c>
      <c r="K368" s="147">
        <v>18</v>
      </c>
      <c r="L368" s="222"/>
      <c r="M368" s="222"/>
      <c r="N368" s="222">
        <f t="shared" si="83"/>
        <v>0</v>
      </c>
      <c r="O368" s="220"/>
      <c r="P368" s="220"/>
      <c r="Q368" s="220"/>
      <c r="R368" s="139"/>
      <c r="T368" s="140" t="s">
        <v>5</v>
      </c>
      <c r="U368" s="38" t="s">
        <v>42</v>
      </c>
      <c r="V368" s="141">
        <v>0</v>
      </c>
      <c r="W368" s="141">
        <f t="shared" si="84"/>
        <v>0</v>
      </c>
      <c r="X368" s="141">
        <v>0</v>
      </c>
      <c r="Y368" s="141">
        <f t="shared" si="85"/>
        <v>0</v>
      </c>
      <c r="Z368" s="141">
        <v>0</v>
      </c>
      <c r="AA368" s="142">
        <f t="shared" si="86"/>
        <v>0</v>
      </c>
      <c r="AR368" s="19" t="s">
        <v>1282</v>
      </c>
      <c r="AT368" s="19" t="s">
        <v>315</v>
      </c>
      <c r="AU368" s="19" t="s">
        <v>83</v>
      </c>
      <c r="AY368" s="19" t="s">
        <v>267</v>
      </c>
      <c r="BE368" s="143">
        <f t="shared" si="87"/>
        <v>0</v>
      </c>
      <c r="BF368" s="143">
        <f t="shared" si="88"/>
        <v>0</v>
      </c>
      <c r="BG368" s="143">
        <f t="shared" si="89"/>
        <v>0</v>
      </c>
      <c r="BH368" s="143">
        <f t="shared" si="90"/>
        <v>0</v>
      </c>
      <c r="BI368" s="143">
        <f t="shared" si="91"/>
        <v>0</v>
      </c>
      <c r="BJ368" s="19" t="s">
        <v>102</v>
      </c>
      <c r="BK368" s="143">
        <f t="shared" si="92"/>
        <v>0</v>
      </c>
      <c r="BL368" s="19" t="s">
        <v>518</v>
      </c>
      <c r="BM368" s="19" t="s">
        <v>2725</v>
      </c>
    </row>
    <row r="369" spans="2:65" s="1" customFormat="1" ht="25.5" customHeight="1">
      <c r="B369" s="134"/>
      <c r="C369" s="144" t="s">
        <v>1255</v>
      </c>
      <c r="D369" s="144" t="s">
        <v>315</v>
      </c>
      <c r="E369" s="145" t="s">
        <v>2726</v>
      </c>
      <c r="F369" s="221" t="s">
        <v>2727</v>
      </c>
      <c r="G369" s="221"/>
      <c r="H369" s="221"/>
      <c r="I369" s="221"/>
      <c r="J369" s="146" t="s">
        <v>322</v>
      </c>
      <c r="K369" s="147">
        <v>23</v>
      </c>
      <c r="L369" s="222"/>
      <c r="M369" s="222"/>
      <c r="N369" s="222">
        <f t="shared" si="83"/>
        <v>0</v>
      </c>
      <c r="O369" s="220"/>
      <c r="P369" s="220"/>
      <c r="Q369" s="220"/>
      <c r="R369" s="139"/>
      <c r="T369" s="140" t="s">
        <v>5</v>
      </c>
      <c r="U369" s="38" t="s">
        <v>42</v>
      </c>
      <c r="V369" s="141">
        <v>0</v>
      </c>
      <c r="W369" s="141">
        <f t="shared" si="84"/>
        <v>0</v>
      </c>
      <c r="X369" s="141">
        <v>0</v>
      </c>
      <c r="Y369" s="141">
        <f t="shared" si="85"/>
        <v>0</v>
      </c>
      <c r="Z369" s="141">
        <v>0</v>
      </c>
      <c r="AA369" s="142">
        <f t="shared" si="86"/>
        <v>0</v>
      </c>
      <c r="AR369" s="19" t="s">
        <v>1282</v>
      </c>
      <c r="AT369" s="19" t="s">
        <v>315</v>
      </c>
      <c r="AU369" s="19" t="s">
        <v>83</v>
      </c>
      <c r="AY369" s="19" t="s">
        <v>267</v>
      </c>
      <c r="BE369" s="143">
        <f t="shared" si="87"/>
        <v>0</v>
      </c>
      <c r="BF369" s="143">
        <f t="shared" si="88"/>
        <v>0</v>
      </c>
      <c r="BG369" s="143">
        <f t="shared" si="89"/>
        <v>0</v>
      </c>
      <c r="BH369" s="143">
        <f t="shared" si="90"/>
        <v>0</v>
      </c>
      <c r="BI369" s="143">
        <f t="shared" si="91"/>
        <v>0</v>
      </c>
      <c r="BJ369" s="19" t="s">
        <v>102</v>
      </c>
      <c r="BK369" s="143">
        <f t="shared" si="92"/>
        <v>0</v>
      </c>
      <c r="BL369" s="19" t="s">
        <v>518</v>
      </c>
      <c r="BM369" s="19" t="s">
        <v>2728</v>
      </c>
    </row>
    <row r="370" spans="2:65" s="1" customFormat="1" ht="16.5" customHeight="1">
      <c r="B370" s="134"/>
      <c r="C370" s="144" t="s">
        <v>1259</v>
      </c>
      <c r="D370" s="144" t="s">
        <v>315</v>
      </c>
      <c r="E370" s="145" t="s">
        <v>2729</v>
      </c>
      <c r="F370" s="221" t="s">
        <v>2730</v>
      </c>
      <c r="G370" s="221"/>
      <c r="H370" s="221"/>
      <c r="I370" s="221"/>
      <c r="J370" s="146" t="s">
        <v>764</v>
      </c>
      <c r="K370" s="147">
        <v>91</v>
      </c>
      <c r="L370" s="222"/>
      <c r="M370" s="222"/>
      <c r="N370" s="222">
        <f t="shared" si="83"/>
        <v>0</v>
      </c>
      <c r="O370" s="220"/>
      <c r="P370" s="220"/>
      <c r="Q370" s="220"/>
      <c r="R370" s="139"/>
      <c r="T370" s="140" t="s">
        <v>5</v>
      </c>
      <c r="U370" s="38" t="s">
        <v>42</v>
      </c>
      <c r="V370" s="141">
        <v>0</v>
      </c>
      <c r="W370" s="141">
        <f t="shared" si="84"/>
        <v>0</v>
      </c>
      <c r="X370" s="141">
        <v>0</v>
      </c>
      <c r="Y370" s="141">
        <f t="shared" si="85"/>
        <v>0</v>
      </c>
      <c r="Z370" s="141">
        <v>0</v>
      </c>
      <c r="AA370" s="142">
        <f t="shared" si="86"/>
        <v>0</v>
      </c>
      <c r="AR370" s="19" t="s">
        <v>1282</v>
      </c>
      <c r="AT370" s="19" t="s">
        <v>315</v>
      </c>
      <c r="AU370" s="19" t="s">
        <v>83</v>
      </c>
      <c r="AY370" s="19" t="s">
        <v>267</v>
      </c>
      <c r="BE370" s="143">
        <f t="shared" si="87"/>
        <v>0</v>
      </c>
      <c r="BF370" s="143">
        <f t="shared" si="88"/>
        <v>0</v>
      </c>
      <c r="BG370" s="143">
        <f t="shared" si="89"/>
        <v>0</v>
      </c>
      <c r="BH370" s="143">
        <f t="shared" si="90"/>
        <v>0</v>
      </c>
      <c r="BI370" s="143">
        <f t="shared" si="91"/>
        <v>0</v>
      </c>
      <c r="BJ370" s="19" t="s">
        <v>102</v>
      </c>
      <c r="BK370" s="143">
        <f t="shared" si="92"/>
        <v>0</v>
      </c>
      <c r="BL370" s="19" t="s">
        <v>518</v>
      </c>
      <c r="BM370" s="19" t="s">
        <v>2731</v>
      </c>
    </row>
    <row r="371" spans="2:65" s="1" customFormat="1" ht="16.5" customHeight="1">
      <c r="B371" s="134"/>
      <c r="C371" s="144" t="s">
        <v>1263</v>
      </c>
      <c r="D371" s="144" t="s">
        <v>315</v>
      </c>
      <c r="E371" s="145" t="s">
        <v>2732</v>
      </c>
      <c r="F371" s="221" t="s">
        <v>2733</v>
      </c>
      <c r="G371" s="221"/>
      <c r="H371" s="221"/>
      <c r="I371" s="221"/>
      <c r="J371" s="146" t="s">
        <v>764</v>
      </c>
      <c r="K371" s="147">
        <v>3</v>
      </c>
      <c r="L371" s="222"/>
      <c r="M371" s="222"/>
      <c r="N371" s="222">
        <f t="shared" si="83"/>
        <v>0</v>
      </c>
      <c r="O371" s="220"/>
      <c r="P371" s="220"/>
      <c r="Q371" s="220"/>
      <c r="R371" s="139"/>
      <c r="T371" s="140" t="s">
        <v>5</v>
      </c>
      <c r="U371" s="38" t="s">
        <v>42</v>
      </c>
      <c r="V371" s="141">
        <v>0</v>
      </c>
      <c r="W371" s="141">
        <f t="shared" si="84"/>
        <v>0</v>
      </c>
      <c r="X371" s="141">
        <v>0</v>
      </c>
      <c r="Y371" s="141">
        <f t="shared" si="85"/>
        <v>0</v>
      </c>
      <c r="Z371" s="141">
        <v>0</v>
      </c>
      <c r="AA371" s="142">
        <f t="shared" si="86"/>
        <v>0</v>
      </c>
      <c r="AR371" s="19" t="s">
        <v>1282</v>
      </c>
      <c r="AT371" s="19" t="s">
        <v>315</v>
      </c>
      <c r="AU371" s="19" t="s">
        <v>83</v>
      </c>
      <c r="AY371" s="19" t="s">
        <v>267</v>
      </c>
      <c r="BE371" s="143">
        <f t="shared" si="87"/>
        <v>0</v>
      </c>
      <c r="BF371" s="143">
        <f t="shared" si="88"/>
        <v>0</v>
      </c>
      <c r="BG371" s="143">
        <f t="shared" si="89"/>
        <v>0</v>
      </c>
      <c r="BH371" s="143">
        <f t="shared" si="90"/>
        <v>0</v>
      </c>
      <c r="BI371" s="143">
        <f t="shared" si="91"/>
        <v>0</v>
      </c>
      <c r="BJ371" s="19" t="s">
        <v>102</v>
      </c>
      <c r="BK371" s="143">
        <f t="shared" si="92"/>
        <v>0</v>
      </c>
      <c r="BL371" s="19" t="s">
        <v>518</v>
      </c>
      <c r="BM371" s="19" t="s">
        <v>2734</v>
      </c>
    </row>
    <row r="372" spans="2:65" s="1" customFormat="1" ht="25.5" customHeight="1">
      <c r="B372" s="134"/>
      <c r="C372" s="135" t="s">
        <v>1267</v>
      </c>
      <c r="D372" s="135" t="s">
        <v>268</v>
      </c>
      <c r="E372" s="136" t="s">
        <v>2735</v>
      </c>
      <c r="F372" s="219" t="s">
        <v>2736</v>
      </c>
      <c r="G372" s="219"/>
      <c r="H372" s="219"/>
      <c r="I372" s="219"/>
      <c r="J372" s="137" t="s">
        <v>785</v>
      </c>
      <c r="K372" s="138">
        <v>6</v>
      </c>
      <c r="L372" s="220"/>
      <c r="M372" s="220"/>
      <c r="N372" s="220">
        <f t="shared" si="83"/>
        <v>0</v>
      </c>
      <c r="O372" s="220"/>
      <c r="P372" s="220"/>
      <c r="Q372" s="220"/>
      <c r="R372" s="139"/>
      <c r="T372" s="140" t="s">
        <v>5</v>
      </c>
      <c r="U372" s="38" t="s">
        <v>42</v>
      </c>
      <c r="V372" s="141">
        <v>0</v>
      </c>
      <c r="W372" s="141">
        <f t="shared" si="84"/>
        <v>0</v>
      </c>
      <c r="X372" s="141">
        <v>0</v>
      </c>
      <c r="Y372" s="141">
        <f t="shared" si="85"/>
        <v>0</v>
      </c>
      <c r="Z372" s="141">
        <v>0</v>
      </c>
      <c r="AA372" s="142">
        <f t="shared" si="86"/>
        <v>0</v>
      </c>
      <c r="AR372" s="19" t="s">
        <v>518</v>
      </c>
      <c r="AT372" s="19" t="s">
        <v>268</v>
      </c>
      <c r="AU372" s="19" t="s">
        <v>83</v>
      </c>
      <c r="AY372" s="19" t="s">
        <v>267</v>
      </c>
      <c r="BE372" s="143">
        <f t="shared" si="87"/>
        <v>0</v>
      </c>
      <c r="BF372" s="143">
        <f t="shared" si="88"/>
        <v>0</v>
      </c>
      <c r="BG372" s="143">
        <f t="shared" si="89"/>
        <v>0</v>
      </c>
      <c r="BH372" s="143">
        <f t="shared" si="90"/>
        <v>0</v>
      </c>
      <c r="BI372" s="143">
        <f t="shared" si="91"/>
        <v>0</v>
      </c>
      <c r="BJ372" s="19" t="s">
        <v>102</v>
      </c>
      <c r="BK372" s="143">
        <f t="shared" si="92"/>
        <v>0</v>
      </c>
      <c r="BL372" s="19" t="s">
        <v>518</v>
      </c>
      <c r="BM372" s="19" t="s">
        <v>2737</v>
      </c>
    </row>
    <row r="373" spans="2:65" s="1" customFormat="1" ht="25.5" customHeight="1">
      <c r="B373" s="134"/>
      <c r="C373" s="135" t="s">
        <v>2738</v>
      </c>
      <c r="D373" s="135" t="s">
        <v>268</v>
      </c>
      <c r="E373" s="136" t="s">
        <v>2739</v>
      </c>
      <c r="F373" s="219" t="s">
        <v>2533</v>
      </c>
      <c r="G373" s="219"/>
      <c r="H373" s="219"/>
      <c r="I373" s="219"/>
      <c r="J373" s="137" t="s">
        <v>785</v>
      </c>
      <c r="K373" s="138">
        <v>15</v>
      </c>
      <c r="L373" s="220"/>
      <c r="M373" s="220"/>
      <c r="N373" s="220">
        <f t="shared" si="83"/>
        <v>0</v>
      </c>
      <c r="O373" s="220"/>
      <c r="P373" s="220"/>
      <c r="Q373" s="220"/>
      <c r="R373" s="139"/>
      <c r="T373" s="140" t="s">
        <v>5</v>
      </c>
      <c r="U373" s="38" t="s">
        <v>42</v>
      </c>
      <c r="V373" s="141">
        <v>0</v>
      </c>
      <c r="W373" s="141">
        <f t="shared" si="84"/>
        <v>0</v>
      </c>
      <c r="X373" s="141">
        <v>0</v>
      </c>
      <c r="Y373" s="141">
        <f t="shared" si="85"/>
        <v>0</v>
      </c>
      <c r="Z373" s="141">
        <v>0</v>
      </c>
      <c r="AA373" s="142">
        <f t="shared" si="86"/>
        <v>0</v>
      </c>
      <c r="AR373" s="19" t="s">
        <v>518</v>
      </c>
      <c r="AT373" s="19" t="s">
        <v>268</v>
      </c>
      <c r="AU373" s="19" t="s">
        <v>83</v>
      </c>
      <c r="AY373" s="19" t="s">
        <v>267</v>
      </c>
      <c r="BE373" s="143">
        <f t="shared" si="87"/>
        <v>0</v>
      </c>
      <c r="BF373" s="143">
        <f t="shared" si="88"/>
        <v>0</v>
      </c>
      <c r="BG373" s="143">
        <f t="shared" si="89"/>
        <v>0</v>
      </c>
      <c r="BH373" s="143">
        <f t="shared" si="90"/>
        <v>0</v>
      </c>
      <c r="BI373" s="143">
        <f t="shared" si="91"/>
        <v>0</v>
      </c>
      <c r="BJ373" s="19" t="s">
        <v>102</v>
      </c>
      <c r="BK373" s="143">
        <f t="shared" si="92"/>
        <v>0</v>
      </c>
      <c r="BL373" s="19" t="s">
        <v>518</v>
      </c>
      <c r="BM373" s="19" t="s">
        <v>2740</v>
      </c>
    </row>
    <row r="374" spans="2:65" s="10" customFormat="1" ht="37.35" customHeight="1">
      <c r="B374" s="124"/>
      <c r="D374" s="125" t="s">
        <v>2376</v>
      </c>
      <c r="E374" s="125"/>
      <c r="F374" s="125"/>
      <c r="G374" s="125"/>
      <c r="H374" s="125"/>
      <c r="I374" s="125"/>
      <c r="J374" s="125"/>
      <c r="K374" s="125"/>
      <c r="L374" s="125"/>
      <c r="M374" s="125"/>
      <c r="N374" s="238">
        <f>BK374</f>
        <v>0</v>
      </c>
      <c r="O374" s="239"/>
      <c r="P374" s="239"/>
      <c r="Q374" s="239"/>
      <c r="R374" s="126"/>
      <c r="T374" s="127"/>
      <c r="W374" s="128">
        <f>SUM(W375:W390)</f>
        <v>0</v>
      </c>
      <c r="Y374" s="128">
        <f>SUM(Y375:Y390)</f>
        <v>0</v>
      </c>
      <c r="AA374" s="129">
        <f>SUM(AA375:AA390)</f>
        <v>0</v>
      </c>
      <c r="AR374" s="130" t="s">
        <v>277</v>
      </c>
      <c r="AT374" s="131" t="s">
        <v>74</v>
      </c>
      <c r="AU374" s="131" t="s">
        <v>75</v>
      </c>
      <c r="AY374" s="130" t="s">
        <v>267</v>
      </c>
      <c r="BK374" s="132">
        <f>SUM(BK375:BK390)</f>
        <v>0</v>
      </c>
    </row>
    <row r="375" spans="2:65" s="1" customFormat="1" ht="38.25" customHeight="1">
      <c r="B375" s="134"/>
      <c r="C375" s="144" t="s">
        <v>1270</v>
      </c>
      <c r="D375" s="144" t="s">
        <v>315</v>
      </c>
      <c r="E375" s="145" t="s">
        <v>2741</v>
      </c>
      <c r="F375" s="221" t="s">
        <v>2742</v>
      </c>
      <c r="G375" s="221"/>
      <c r="H375" s="221"/>
      <c r="I375" s="221"/>
      <c r="J375" s="146" t="s">
        <v>374</v>
      </c>
      <c r="K375" s="147">
        <v>14</v>
      </c>
      <c r="L375" s="222"/>
      <c r="M375" s="222"/>
      <c r="N375" s="222">
        <f t="shared" ref="N375:N390" si="93">ROUND(L375*K375,2)</f>
        <v>0</v>
      </c>
      <c r="O375" s="220"/>
      <c r="P375" s="220"/>
      <c r="Q375" s="220"/>
      <c r="R375" s="139"/>
      <c r="T375" s="140" t="s">
        <v>5</v>
      </c>
      <c r="U375" s="38" t="s">
        <v>42</v>
      </c>
      <c r="V375" s="141">
        <v>0</v>
      </c>
      <c r="W375" s="141">
        <f t="shared" ref="W375:W390" si="94">V375*K375</f>
        <v>0</v>
      </c>
      <c r="X375" s="141">
        <v>0</v>
      </c>
      <c r="Y375" s="141">
        <f t="shared" ref="Y375:Y390" si="95">X375*K375</f>
        <v>0</v>
      </c>
      <c r="Z375" s="141">
        <v>0</v>
      </c>
      <c r="AA375" s="142">
        <f t="shared" ref="AA375:AA390" si="96">Z375*K375</f>
        <v>0</v>
      </c>
      <c r="AR375" s="19" t="s">
        <v>1282</v>
      </c>
      <c r="AT375" s="19" t="s">
        <v>315</v>
      </c>
      <c r="AU375" s="19" t="s">
        <v>83</v>
      </c>
      <c r="AY375" s="19" t="s">
        <v>267</v>
      </c>
      <c r="BE375" s="143">
        <f t="shared" ref="BE375:BE390" si="97">IF(U375="základná",N375,0)</f>
        <v>0</v>
      </c>
      <c r="BF375" s="143">
        <f t="shared" ref="BF375:BF390" si="98">IF(U375="znížená",N375,0)</f>
        <v>0</v>
      </c>
      <c r="BG375" s="143">
        <f t="shared" ref="BG375:BG390" si="99">IF(U375="zákl. prenesená",N375,0)</f>
        <v>0</v>
      </c>
      <c r="BH375" s="143">
        <f t="shared" ref="BH375:BH390" si="100">IF(U375="zníž. prenesená",N375,0)</f>
        <v>0</v>
      </c>
      <c r="BI375" s="143">
        <f t="shared" ref="BI375:BI390" si="101">IF(U375="nulová",N375,0)</f>
        <v>0</v>
      </c>
      <c r="BJ375" s="19" t="s">
        <v>102</v>
      </c>
      <c r="BK375" s="143">
        <f t="shared" ref="BK375:BK390" si="102">ROUND(L375*K375,2)</f>
        <v>0</v>
      </c>
      <c r="BL375" s="19" t="s">
        <v>518</v>
      </c>
      <c r="BM375" s="19" t="s">
        <v>2743</v>
      </c>
    </row>
    <row r="376" spans="2:65" s="1" customFormat="1" ht="38.25" customHeight="1">
      <c r="B376" s="134"/>
      <c r="C376" s="144" t="s">
        <v>1274</v>
      </c>
      <c r="D376" s="144" t="s">
        <v>315</v>
      </c>
      <c r="E376" s="145" t="s">
        <v>2744</v>
      </c>
      <c r="F376" s="221" t="s">
        <v>2745</v>
      </c>
      <c r="G376" s="221"/>
      <c r="H376" s="221"/>
      <c r="I376" s="221"/>
      <c r="J376" s="146" t="s">
        <v>374</v>
      </c>
      <c r="K376" s="147">
        <v>12</v>
      </c>
      <c r="L376" s="222"/>
      <c r="M376" s="222"/>
      <c r="N376" s="222">
        <f t="shared" si="93"/>
        <v>0</v>
      </c>
      <c r="O376" s="220"/>
      <c r="P376" s="220"/>
      <c r="Q376" s="220"/>
      <c r="R376" s="139"/>
      <c r="T376" s="140" t="s">
        <v>5</v>
      </c>
      <c r="U376" s="38" t="s">
        <v>42</v>
      </c>
      <c r="V376" s="141">
        <v>0</v>
      </c>
      <c r="W376" s="141">
        <f t="shared" si="94"/>
        <v>0</v>
      </c>
      <c r="X376" s="141">
        <v>0</v>
      </c>
      <c r="Y376" s="141">
        <f t="shared" si="95"/>
        <v>0</v>
      </c>
      <c r="Z376" s="141">
        <v>0</v>
      </c>
      <c r="AA376" s="142">
        <f t="shared" si="96"/>
        <v>0</v>
      </c>
      <c r="AR376" s="19" t="s">
        <v>1282</v>
      </c>
      <c r="AT376" s="19" t="s">
        <v>315</v>
      </c>
      <c r="AU376" s="19" t="s">
        <v>83</v>
      </c>
      <c r="AY376" s="19" t="s">
        <v>267</v>
      </c>
      <c r="BE376" s="143">
        <f t="shared" si="97"/>
        <v>0</v>
      </c>
      <c r="BF376" s="143">
        <f t="shared" si="98"/>
        <v>0</v>
      </c>
      <c r="BG376" s="143">
        <f t="shared" si="99"/>
        <v>0</v>
      </c>
      <c r="BH376" s="143">
        <f t="shared" si="100"/>
        <v>0</v>
      </c>
      <c r="BI376" s="143">
        <f t="shared" si="101"/>
        <v>0</v>
      </c>
      <c r="BJ376" s="19" t="s">
        <v>102</v>
      </c>
      <c r="BK376" s="143">
        <f t="shared" si="102"/>
        <v>0</v>
      </c>
      <c r="BL376" s="19" t="s">
        <v>518</v>
      </c>
      <c r="BM376" s="19" t="s">
        <v>2746</v>
      </c>
    </row>
    <row r="377" spans="2:65" s="1" customFormat="1" ht="16.5" customHeight="1">
      <c r="B377" s="134"/>
      <c r="C377" s="144" t="s">
        <v>1278</v>
      </c>
      <c r="D377" s="144" t="s">
        <v>315</v>
      </c>
      <c r="E377" s="145" t="s">
        <v>2747</v>
      </c>
      <c r="F377" s="221" t="s">
        <v>2748</v>
      </c>
      <c r="G377" s="221"/>
      <c r="H377" s="221"/>
      <c r="I377" s="221"/>
      <c r="J377" s="146" t="s">
        <v>374</v>
      </c>
      <c r="K377" s="147">
        <v>1</v>
      </c>
      <c r="L377" s="222"/>
      <c r="M377" s="222"/>
      <c r="N377" s="222">
        <f t="shared" si="93"/>
        <v>0</v>
      </c>
      <c r="O377" s="220"/>
      <c r="P377" s="220"/>
      <c r="Q377" s="220"/>
      <c r="R377" s="139"/>
      <c r="T377" s="140" t="s">
        <v>5</v>
      </c>
      <c r="U377" s="38" t="s">
        <v>42</v>
      </c>
      <c r="V377" s="141">
        <v>0</v>
      </c>
      <c r="W377" s="141">
        <f t="shared" si="94"/>
        <v>0</v>
      </c>
      <c r="X377" s="141">
        <v>0</v>
      </c>
      <c r="Y377" s="141">
        <f t="shared" si="95"/>
        <v>0</v>
      </c>
      <c r="Z377" s="141">
        <v>0</v>
      </c>
      <c r="AA377" s="142">
        <f t="shared" si="96"/>
        <v>0</v>
      </c>
      <c r="AR377" s="19" t="s">
        <v>1282</v>
      </c>
      <c r="AT377" s="19" t="s">
        <v>315</v>
      </c>
      <c r="AU377" s="19" t="s">
        <v>83</v>
      </c>
      <c r="AY377" s="19" t="s">
        <v>267</v>
      </c>
      <c r="BE377" s="143">
        <f t="shared" si="97"/>
        <v>0</v>
      </c>
      <c r="BF377" s="143">
        <f t="shared" si="98"/>
        <v>0</v>
      </c>
      <c r="BG377" s="143">
        <f t="shared" si="99"/>
        <v>0</v>
      </c>
      <c r="BH377" s="143">
        <f t="shared" si="100"/>
        <v>0</v>
      </c>
      <c r="BI377" s="143">
        <f t="shared" si="101"/>
        <v>0</v>
      </c>
      <c r="BJ377" s="19" t="s">
        <v>102</v>
      </c>
      <c r="BK377" s="143">
        <f t="shared" si="102"/>
        <v>0</v>
      </c>
      <c r="BL377" s="19" t="s">
        <v>518</v>
      </c>
      <c r="BM377" s="19" t="s">
        <v>2749</v>
      </c>
    </row>
    <row r="378" spans="2:65" s="1" customFormat="1" ht="16.5" customHeight="1">
      <c r="B378" s="134"/>
      <c r="C378" s="144" t="s">
        <v>1282</v>
      </c>
      <c r="D378" s="144" t="s">
        <v>315</v>
      </c>
      <c r="E378" s="145" t="s">
        <v>2750</v>
      </c>
      <c r="F378" s="221" t="s">
        <v>4281</v>
      </c>
      <c r="G378" s="221"/>
      <c r="H378" s="221"/>
      <c r="I378" s="221"/>
      <c r="J378" s="146" t="s">
        <v>374</v>
      </c>
      <c r="K378" s="147">
        <v>3</v>
      </c>
      <c r="L378" s="222"/>
      <c r="M378" s="222"/>
      <c r="N378" s="222">
        <f t="shared" si="93"/>
        <v>0</v>
      </c>
      <c r="O378" s="220"/>
      <c r="P378" s="220"/>
      <c r="Q378" s="220"/>
      <c r="R378" s="139"/>
      <c r="T378" s="140" t="s">
        <v>5</v>
      </c>
      <c r="U378" s="38" t="s">
        <v>42</v>
      </c>
      <c r="V378" s="141">
        <v>0</v>
      </c>
      <c r="W378" s="141">
        <f t="shared" si="94"/>
        <v>0</v>
      </c>
      <c r="X378" s="141">
        <v>0</v>
      </c>
      <c r="Y378" s="141">
        <f t="shared" si="95"/>
        <v>0</v>
      </c>
      <c r="Z378" s="141">
        <v>0</v>
      </c>
      <c r="AA378" s="142">
        <f t="shared" si="96"/>
        <v>0</v>
      </c>
      <c r="AR378" s="19" t="s">
        <v>1282</v>
      </c>
      <c r="AT378" s="19" t="s">
        <v>315</v>
      </c>
      <c r="AU378" s="19" t="s">
        <v>83</v>
      </c>
      <c r="AY378" s="19" t="s">
        <v>267</v>
      </c>
      <c r="BE378" s="143">
        <f t="shared" si="97"/>
        <v>0</v>
      </c>
      <c r="BF378" s="143">
        <f t="shared" si="98"/>
        <v>0</v>
      </c>
      <c r="BG378" s="143">
        <f t="shared" si="99"/>
        <v>0</v>
      </c>
      <c r="BH378" s="143">
        <f t="shared" si="100"/>
        <v>0</v>
      </c>
      <c r="BI378" s="143">
        <f t="shared" si="101"/>
        <v>0</v>
      </c>
      <c r="BJ378" s="19" t="s">
        <v>102</v>
      </c>
      <c r="BK378" s="143">
        <f t="shared" si="102"/>
        <v>0</v>
      </c>
      <c r="BL378" s="19" t="s">
        <v>518</v>
      </c>
      <c r="BM378" s="19" t="s">
        <v>2751</v>
      </c>
    </row>
    <row r="379" spans="2:65" s="1" customFormat="1" ht="16.5" customHeight="1">
      <c r="B379" s="134"/>
      <c r="C379" s="144" t="s">
        <v>1286</v>
      </c>
      <c r="D379" s="144" t="s">
        <v>315</v>
      </c>
      <c r="E379" s="145" t="s">
        <v>2752</v>
      </c>
      <c r="F379" s="221" t="s">
        <v>4282</v>
      </c>
      <c r="G379" s="221"/>
      <c r="H379" s="221"/>
      <c r="I379" s="221"/>
      <c r="J379" s="146" t="s">
        <v>374</v>
      </c>
      <c r="K379" s="147">
        <v>4</v>
      </c>
      <c r="L379" s="222"/>
      <c r="M379" s="222"/>
      <c r="N379" s="222">
        <f t="shared" si="93"/>
        <v>0</v>
      </c>
      <c r="O379" s="220"/>
      <c r="P379" s="220"/>
      <c r="Q379" s="220"/>
      <c r="R379" s="139"/>
      <c r="T379" s="140" t="s">
        <v>5</v>
      </c>
      <c r="U379" s="38" t="s">
        <v>42</v>
      </c>
      <c r="V379" s="141">
        <v>0</v>
      </c>
      <c r="W379" s="141">
        <f t="shared" si="94"/>
        <v>0</v>
      </c>
      <c r="X379" s="141">
        <v>0</v>
      </c>
      <c r="Y379" s="141">
        <f t="shared" si="95"/>
        <v>0</v>
      </c>
      <c r="Z379" s="141">
        <v>0</v>
      </c>
      <c r="AA379" s="142">
        <f t="shared" si="96"/>
        <v>0</v>
      </c>
      <c r="AR379" s="19" t="s">
        <v>1282</v>
      </c>
      <c r="AT379" s="19" t="s">
        <v>315</v>
      </c>
      <c r="AU379" s="19" t="s">
        <v>83</v>
      </c>
      <c r="AY379" s="19" t="s">
        <v>267</v>
      </c>
      <c r="BE379" s="143">
        <f t="shared" si="97"/>
        <v>0</v>
      </c>
      <c r="BF379" s="143">
        <f t="shared" si="98"/>
        <v>0</v>
      </c>
      <c r="BG379" s="143">
        <f t="shared" si="99"/>
        <v>0</v>
      </c>
      <c r="BH379" s="143">
        <f t="shared" si="100"/>
        <v>0</v>
      </c>
      <c r="BI379" s="143">
        <f t="shared" si="101"/>
        <v>0</v>
      </c>
      <c r="BJ379" s="19" t="s">
        <v>102</v>
      </c>
      <c r="BK379" s="143">
        <f t="shared" si="102"/>
        <v>0</v>
      </c>
      <c r="BL379" s="19" t="s">
        <v>518</v>
      </c>
      <c r="BM379" s="19" t="s">
        <v>2753</v>
      </c>
    </row>
    <row r="380" spans="2:65" s="1" customFormat="1" ht="16.5" customHeight="1">
      <c r="B380" s="134"/>
      <c r="C380" s="144" t="s">
        <v>1290</v>
      </c>
      <c r="D380" s="144" t="s">
        <v>315</v>
      </c>
      <c r="E380" s="145" t="s">
        <v>2754</v>
      </c>
      <c r="F380" s="221" t="s">
        <v>4283</v>
      </c>
      <c r="G380" s="221"/>
      <c r="H380" s="221"/>
      <c r="I380" s="221"/>
      <c r="J380" s="146" t="s">
        <v>374</v>
      </c>
      <c r="K380" s="147">
        <v>4</v>
      </c>
      <c r="L380" s="222"/>
      <c r="M380" s="222"/>
      <c r="N380" s="222">
        <f t="shared" si="93"/>
        <v>0</v>
      </c>
      <c r="O380" s="220"/>
      <c r="P380" s="220"/>
      <c r="Q380" s="220"/>
      <c r="R380" s="139"/>
      <c r="T380" s="140" t="s">
        <v>5</v>
      </c>
      <c r="U380" s="38" t="s">
        <v>42</v>
      </c>
      <c r="V380" s="141">
        <v>0</v>
      </c>
      <c r="W380" s="141">
        <f t="shared" si="94"/>
        <v>0</v>
      </c>
      <c r="X380" s="141">
        <v>0</v>
      </c>
      <c r="Y380" s="141">
        <f t="shared" si="95"/>
        <v>0</v>
      </c>
      <c r="Z380" s="141">
        <v>0</v>
      </c>
      <c r="AA380" s="142">
        <f t="shared" si="96"/>
        <v>0</v>
      </c>
      <c r="AR380" s="19" t="s">
        <v>1282</v>
      </c>
      <c r="AT380" s="19" t="s">
        <v>315</v>
      </c>
      <c r="AU380" s="19" t="s">
        <v>83</v>
      </c>
      <c r="AY380" s="19" t="s">
        <v>267</v>
      </c>
      <c r="BE380" s="143">
        <f t="shared" si="97"/>
        <v>0</v>
      </c>
      <c r="BF380" s="143">
        <f t="shared" si="98"/>
        <v>0</v>
      </c>
      <c r="BG380" s="143">
        <f t="shared" si="99"/>
        <v>0</v>
      </c>
      <c r="BH380" s="143">
        <f t="shared" si="100"/>
        <v>0</v>
      </c>
      <c r="BI380" s="143">
        <f t="shared" si="101"/>
        <v>0</v>
      </c>
      <c r="BJ380" s="19" t="s">
        <v>102</v>
      </c>
      <c r="BK380" s="143">
        <f t="shared" si="102"/>
        <v>0</v>
      </c>
      <c r="BL380" s="19" t="s">
        <v>518</v>
      </c>
      <c r="BM380" s="19" t="s">
        <v>2755</v>
      </c>
    </row>
    <row r="381" spans="2:65" s="1" customFormat="1" ht="16.5" customHeight="1">
      <c r="B381" s="134"/>
      <c r="C381" s="144" t="s">
        <v>1294</v>
      </c>
      <c r="D381" s="144" t="s">
        <v>315</v>
      </c>
      <c r="E381" s="145" t="s">
        <v>2499</v>
      </c>
      <c r="F381" s="221" t="s">
        <v>4257</v>
      </c>
      <c r="G381" s="221"/>
      <c r="H381" s="221"/>
      <c r="I381" s="221"/>
      <c r="J381" s="146" t="s">
        <v>322</v>
      </c>
      <c r="K381" s="147">
        <v>76</v>
      </c>
      <c r="L381" s="222"/>
      <c r="M381" s="222"/>
      <c r="N381" s="222">
        <f t="shared" si="93"/>
        <v>0</v>
      </c>
      <c r="O381" s="220"/>
      <c r="P381" s="220"/>
      <c r="Q381" s="220"/>
      <c r="R381" s="139"/>
      <c r="T381" s="140" t="s">
        <v>5</v>
      </c>
      <c r="U381" s="38" t="s">
        <v>42</v>
      </c>
      <c r="V381" s="141">
        <v>0</v>
      </c>
      <c r="W381" s="141">
        <f t="shared" si="94"/>
        <v>0</v>
      </c>
      <c r="X381" s="141">
        <v>0</v>
      </c>
      <c r="Y381" s="141">
        <f t="shared" si="95"/>
        <v>0</v>
      </c>
      <c r="Z381" s="141">
        <v>0</v>
      </c>
      <c r="AA381" s="142">
        <f t="shared" si="96"/>
        <v>0</v>
      </c>
      <c r="AR381" s="19" t="s">
        <v>1282</v>
      </c>
      <c r="AT381" s="19" t="s">
        <v>315</v>
      </c>
      <c r="AU381" s="19" t="s">
        <v>83</v>
      </c>
      <c r="AY381" s="19" t="s">
        <v>267</v>
      </c>
      <c r="BE381" s="143">
        <f t="shared" si="97"/>
        <v>0</v>
      </c>
      <c r="BF381" s="143">
        <f t="shared" si="98"/>
        <v>0</v>
      </c>
      <c r="BG381" s="143">
        <f t="shared" si="99"/>
        <v>0</v>
      </c>
      <c r="BH381" s="143">
        <f t="shared" si="100"/>
        <v>0</v>
      </c>
      <c r="BI381" s="143">
        <f t="shared" si="101"/>
        <v>0</v>
      </c>
      <c r="BJ381" s="19" t="s">
        <v>102</v>
      </c>
      <c r="BK381" s="143">
        <f t="shared" si="102"/>
        <v>0</v>
      </c>
      <c r="BL381" s="19" t="s">
        <v>518</v>
      </c>
      <c r="BM381" s="19" t="s">
        <v>2756</v>
      </c>
    </row>
    <row r="382" spans="2:65" s="1" customFormat="1" ht="16.5" customHeight="1">
      <c r="B382" s="134"/>
      <c r="C382" s="144" t="s">
        <v>1297</v>
      </c>
      <c r="D382" s="144" t="s">
        <v>315</v>
      </c>
      <c r="E382" s="145" t="s">
        <v>2668</v>
      </c>
      <c r="F382" s="221" t="s">
        <v>4270</v>
      </c>
      <c r="G382" s="221"/>
      <c r="H382" s="221"/>
      <c r="I382" s="221"/>
      <c r="J382" s="146" t="s">
        <v>374</v>
      </c>
      <c r="K382" s="147">
        <v>19</v>
      </c>
      <c r="L382" s="222"/>
      <c r="M382" s="222"/>
      <c r="N382" s="222">
        <f t="shared" si="93"/>
        <v>0</v>
      </c>
      <c r="O382" s="220"/>
      <c r="P382" s="220"/>
      <c r="Q382" s="220"/>
      <c r="R382" s="139"/>
      <c r="T382" s="140" t="s">
        <v>5</v>
      </c>
      <c r="U382" s="38" t="s">
        <v>42</v>
      </c>
      <c r="V382" s="141">
        <v>0</v>
      </c>
      <c r="W382" s="141">
        <f t="shared" si="94"/>
        <v>0</v>
      </c>
      <c r="X382" s="141">
        <v>0</v>
      </c>
      <c r="Y382" s="141">
        <f t="shared" si="95"/>
        <v>0</v>
      </c>
      <c r="Z382" s="141">
        <v>0</v>
      </c>
      <c r="AA382" s="142">
        <f t="shared" si="96"/>
        <v>0</v>
      </c>
      <c r="AR382" s="19" t="s">
        <v>1282</v>
      </c>
      <c r="AT382" s="19" t="s">
        <v>315</v>
      </c>
      <c r="AU382" s="19" t="s">
        <v>83</v>
      </c>
      <c r="AY382" s="19" t="s">
        <v>267</v>
      </c>
      <c r="BE382" s="143">
        <f t="shared" si="97"/>
        <v>0</v>
      </c>
      <c r="BF382" s="143">
        <f t="shared" si="98"/>
        <v>0</v>
      </c>
      <c r="BG382" s="143">
        <f t="shared" si="99"/>
        <v>0</v>
      </c>
      <c r="BH382" s="143">
        <f t="shared" si="100"/>
        <v>0</v>
      </c>
      <c r="BI382" s="143">
        <f t="shared" si="101"/>
        <v>0</v>
      </c>
      <c r="BJ382" s="19" t="s">
        <v>102</v>
      </c>
      <c r="BK382" s="143">
        <f t="shared" si="102"/>
        <v>0</v>
      </c>
      <c r="BL382" s="19" t="s">
        <v>518</v>
      </c>
      <c r="BM382" s="19" t="s">
        <v>2757</v>
      </c>
    </row>
    <row r="383" spans="2:65" s="1" customFormat="1" ht="16.5" customHeight="1">
      <c r="B383" s="134"/>
      <c r="C383" s="144" t="s">
        <v>1301</v>
      </c>
      <c r="D383" s="144" t="s">
        <v>315</v>
      </c>
      <c r="E383" s="145" t="s">
        <v>2501</v>
      </c>
      <c r="F383" s="221" t="s">
        <v>4259</v>
      </c>
      <c r="G383" s="221"/>
      <c r="H383" s="221"/>
      <c r="I383" s="221"/>
      <c r="J383" s="146" t="s">
        <v>322</v>
      </c>
      <c r="K383" s="147">
        <v>43</v>
      </c>
      <c r="L383" s="222"/>
      <c r="M383" s="222"/>
      <c r="N383" s="222">
        <f t="shared" si="93"/>
        <v>0</v>
      </c>
      <c r="O383" s="220"/>
      <c r="P383" s="220"/>
      <c r="Q383" s="220"/>
      <c r="R383" s="139"/>
      <c r="T383" s="140" t="s">
        <v>5</v>
      </c>
      <c r="U383" s="38" t="s">
        <v>42</v>
      </c>
      <c r="V383" s="141">
        <v>0</v>
      </c>
      <c r="W383" s="141">
        <f t="shared" si="94"/>
        <v>0</v>
      </c>
      <c r="X383" s="141">
        <v>0</v>
      </c>
      <c r="Y383" s="141">
        <f t="shared" si="95"/>
        <v>0</v>
      </c>
      <c r="Z383" s="141">
        <v>0</v>
      </c>
      <c r="AA383" s="142">
        <f t="shared" si="96"/>
        <v>0</v>
      </c>
      <c r="AR383" s="19" t="s">
        <v>1282</v>
      </c>
      <c r="AT383" s="19" t="s">
        <v>315</v>
      </c>
      <c r="AU383" s="19" t="s">
        <v>83</v>
      </c>
      <c r="AY383" s="19" t="s">
        <v>267</v>
      </c>
      <c r="BE383" s="143">
        <f t="shared" si="97"/>
        <v>0</v>
      </c>
      <c r="BF383" s="143">
        <f t="shared" si="98"/>
        <v>0</v>
      </c>
      <c r="BG383" s="143">
        <f t="shared" si="99"/>
        <v>0</v>
      </c>
      <c r="BH383" s="143">
        <f t="shared" si="100"/>
        <v>0</v>
      </c>
      <c r="BI383" s="143">
        <f t="shared" si="101"/>
        <v>0</v>
      </c>
      <c r="BJ383" s="19" t="s">
        <v>102</v>
      </c>
      <c r="BK383" s="143">
        <f t="shared" si="102"/>
        <v>0</v>
      </c>
      <c r="BL383" s="19" t="s">
        <v>518</v>
      </c>
      <c r="BM383" s="19" t="s">
        <v>2758</v>
      </c>
    </row>
    <row r="384" spans="2:65" s="1" customFormat="1" ht="16.5" customHeight="1">
      <c r="B384" s="134"/>
      <c r="C384" s="144" t="s">
        <v>1305</v>
      </c>
      <c r="D384" s="144" t="s">
        <v>315</v>
      </c>
      <c r="E384" s="145" t="s">
        <v>2502</v>
      </c>
      <c r="F384" s="221" t="s">
        <v>4260</v>
      </c>
      <c r="G384" s="221"/>
      <c r="H384" s="221"/>
      <c r="I384" s="221"/>
      <c r="J384" s="146" t="s">
        <v>374</v>
      </c>
      <c r="K384" s="147">
        <v>4</v>
      </c>
      <c r="L384" s="222"/>
      <c r="M384" s="222"/>
      <c r="N384" s="222">
        <f t="shared" si="93"/>
        <v>0</v>
      </c>
      <c r="O384" s="220"/>
      <c r="P384" s="220"/>
      <c r="Q384" s="220"/>
      <c r="R384" s="139"/>
      <c r="T384" s="140" t="s">
        <v>5</v>
      </c>
      <c r="U384" s="38" t="s">
        <v>42</v>
      </c>
      <c r="V384" s="141">
        <v>0</v>
      </c>
      <c r="W384" s="141">
        <f t="shared" si="94"/>
        <v>0</v>
      </c>
      <c r="X384" s="141">
        <v>0</v>
      </c>
      <c r="Y384" s="141">
        <f t="shared" si="95"/>
        <v>0</v>
      </c>
      <c r="Z384" s="141">
        <v>0</v>
      </c>
      <c r="AA384" s="142">
        <f t="shared" si="96"/>
        <v>0</v>
      </c>
      <c r="AR384" s="19" t="s">
        <v>1282</v>
      </c>
      <c r="AT384" s="19" t="s">
        <v>315</v>
      </c>
      <c r="AU384" s="19" t="s">
        <v>83</v>
      </c>
      <c r="AY384" s="19" t="s">
        <v>267</v>
      </c>
      <c r="BE384" s="143">
        <f t="shared" si="97"/>
        <v>0</v>
      </c>
      <c r="BF384" s="143">
        <f t="shared" si="98"/>
        <v>0</v>
      </c>
      <c r="BG384" s="143">
        <f t="shared" si="99"/>
        <v>0</v>
      </c>
      <c r="BH384" s="143">
        <f t="shared" si="100"/>
        <v>0</v>
      </c>
      <c r="BI384" s="143">
        <f t="shared" si="101"/>
        <v>0</v>
      </c>
      <c r="BJ384" s="19" t="s">
        <v>102</v>
      </c>
      <c r="BK384" s="143">
        <f t="shared" si="102"/>
        <v>0</v>
      </c>
      <c r="BL384" s="19" t="s">
        <v>518</v>
      </c>
      <c r="BM384" s="19" t="s">
        <v>2759</v>
      </c>
    </row>
    <row r="385" spans="2:65" s="1" customFormat="1" ht="16.5" customHeight="1">
      <c r="B385" s="134"/>
      <c r="C385" s="144" t="s">
        <v>1309</v>
      </c>
      <c r="D385" s="144" t="s">
        <v>315</v>
      </c>
      <c r="E385" s="145" t="s">
        <v>2503</v>
      </c>
      <c r="F385" s="221" t="s">
        <v>4261</v>
      </c>
      <c r="G385" s="221"/>
      <c r="H385" s="221"/>
      <c r="I385" s="221"/>
      <c r="J385" s="146" t="s">
        <v>374</v>
      </c>
      <c r="K385" s="147">
        <v>7</v>
      </c>
      <c r="L385" s="222"/>
      <c r="M385" s="222"/>
      <c r="N385" s="222">
        <f t="shared" si="93"/>
        <v>0</v>
      </c>
      <c r="O385" s="220"/>
      <c r="P385" s="220"/>
      <c r="Q385" s="220"/>
      <c r="R385" s="139"/>
      <c r="T385" s="140" t="s">
        <v>5</v>
      </c>
      <c r="U385" s="38" t="s">
        <v>42</v>
      </c>
      <c r="V385" s="141">
        <v>0</v>
      </c>
      <c r="W385" s="141">
        <f t="shared" si="94"/>
        <v>0</v>
      </c>
      <c r="X385" s="141">
        <v>0</v>
      </c>
      <c r="Y385" s="141">
        <f t="shared" si="95"/>
        <v>0</v>
      </c>
      <c r="Z385" s="141">
        <v>0</v>
      </c>
      <c r="AA385" s="142">
        <f t="shared" si="96"/>
        <v>0</v>
      </c>
      <c r="AR385" s="19" t="s">
        <v>1282</v>
      </c>
      <c r="AT385" s="19" t="s">
        <v>315</v>
      </c>
      <c r="AU385" s="19" t="s">
        <v>83</v>
      </c>
      <c r="AY385" s="19" t="s">
        <v>267</v>
      </c>
      <c r="BE385" s="143">
        <f t="shared" si="97"/>
        <v>0</v>
      </c>
      <c r="BF385" s="143">
        <f t="shared" si="98"/>
        <v>0</v>
      </c>
      <c r="BG385" s="143">
        <f t="shared" si="99"/>
        <v>0</v>
      </c>
      <c r="BH385" s="143">
        <f t="shared" si="100"/>
        <v>0</v>
      </c>
      <c r="BI385" s="143">
        <f t="shared" si="101"/>
        <v>0</v>
      </c>
      <c r="BJ385" s="19" t="s">
        <v>102</v>
      </c>
      <c r="BK385" s="143">
        <f t="shared" si="102"/>
        <v>0</v>
      </c>
      <c r="BL385" s="19" t="s">
        <v>518</v>
      </c>
      <c r="BM385" s="19" t="s">
        <v>2760</v>
      </c>
    </row>
    <row r="386" spans="2:65" s="1" customFormat="1" ht="16.5" customHeight="1">
      <c r="B386" s="134"/>
      <c r="C386" s="144" t="s">
        <v>1313</v>
      </c>
      <c r="D386" s="144" t="s">
        <v>315</v>
      </c>
      <c r="E386" s="145" t="s">
        <v>2588</v>
      </c>
      <c r="F386" s="221" t="s">
        <v>4268</v>
      </c>
      <c r="G386" s="221"/>
      <c r="H386" s="221"/>
      <c r="I386" s="221"/>
      <c r="J386" s="146" t="s">
        <v>322</v>
      </c>
      <c r="K386" s="147">
        <v>38</v>
      </c>
      <c r="L386" s="222"/>
      <c r="M386" s="222"/>
      <c r="N386" s="222">
        <f t="shared" si="93"/>
        <v>0</v>
      </c>
      <c r="O386" s="220"/>
      <c r="P386" s="220"/>
      <c r="Q386" s="220"/>
      <c r="R386" s="139"/>
      <c r="T386" s="140" t="s">
        <v>5</v>
      </c>
      <c r="U386" s="38" t="s">
        <v>42</v>
      </c>
      <c r="V386" s="141">
        <v>0</v>
      </c>
      <c r="W386" s="141">
        <f t="shared" si="94"/>
        <v>0</v>
      </c>
      <c r="X386" s="141">
        <v>0</v>
      </c>
      <c r="Y386" s="141">
        <f t="shared" si="95"/>
        <v>0</v>
      </c>
      <c r="Z386" s="141">
        <v>0</v>
      </c>
      <c r="AA386" s="142">
        <f t="shared" si="96"/>
        <v>0</v>
      </c>
      <c r="AR386" s="19" t="s">
        <v>1282</v>
      </c>
      <c r="AT386" s="19" t="s">
        <v>315</v>
      </c>
      <c r="AU386" s="19" t="s">
        <v>83</v>
      </c>
      <c r="AY386" s="19" t="s">
        <v>267</v>
      </c>
      <c r="BE386" s="143">
        <f t="shared" si="97"/>
        <v>0</v>
      </c>
      <c r="BF386" s="143">
        <f t="shared" si="98"/>
        <v>0</v>
      </c>
      <c r="BG386" s="143">
        <f t="shared" si="99"/>
        <v>0</v>
      </c>
      <c r="BH386" s="143">
        <f t="shared" si="100"/>
        <v>0</v>
      </c>
      <c r="BI386" s="143">
        <f t="shared" si="101"/>
        <v>0</v>
      </c>
      <c r="BJ386" s="19" t="s">
        <v>102</v>
      </c>
      <c r="BK386" s="143">
        <f t="shared" si="102"/>
        <v>0</v>
      </c>
      <c r="BL386" s="19" t="s">
        <v>518</v>
      </c>
      <c r="BM386" s="19" t="s">
        <v>2761</v>
      </c>
    </row>
    <row r="387" spans="2:65" s="1" customFormat="1" ht="16.5" customHeight="1">
      <c r="B387" s="134"/>
      <c r="C387" s="144" t="s">
        <v>1317</v>
      </c>
      <c r="D387" s="144" t="s">
        <v>315</v>
      </c>
      <c r="E387" s="145" t="s">
        <v>2589</v>
      </c>
      <c r="F387" s="221" t="s">
        <v>4269</v>
      </c>
      <c r="G387" s="221"/>
      <c r="H387" s="221"/>
      <c r="I387" s="221"/>
      <c r="J387" s="146" t="s">
        <v>374</v>
      </c>
      <c r="K387" s="147">
        <v>4</v>
      </c>
      <c r="L387" s="222"/>
      <c r="M387" s="222"/>
      <c r="N387" s="222">
        <f t="shared" si="93"/>
        <v>0</v>
      </c>
      <c r="O387" s="220"/>
      <c r="P387" s="220"/>
      <c r="Q387" s="220"/>
      <c r="R387" s="139"/>
      <c r="T387" s="140" t="s">
        <v>5</v>
      </c>
      <c r="U387" s="38" t="s">
        <v>42</v>
      </c>
      <c r="V387" s="141">
        <v>0</v>
      </c>
      <c r="W387" s="141">
        <f t="shared" si="94"/>
        <v>0</v>
      </c>
      <c r="X387" s="141">
        <v>0</v>
      </c>
      <c r="Y387" s="141">
        <f t="shared" si="95"/>
        <v>0</v>
      </c>
      <c r="Z387" s="141">
        <v>0</v>
      </c>
      <c r="AA387" s="142">
        <f t="shared" si="96"/>
        <v>0</v>
      </c>
      <c r="AR387" s="19" t="s">
        <v>1282</v>
      </c>
      <c r="AT387" s="19" t="s">
        <v>315</v>
      </c>
      <c r="AU387" s="19" t="s">
        <v>83</v>
      </c>
      <c r="AY387" s="19" t="s">
        <v>267</v>
      </c>
      <c r="BE387" s="143">
        <f t="shared" si="97"/>
        <v>0</v>
      </c>
      <c r="BF387" s="143">
        <f t="shared" si="98"/>
        <v>0</v>
      </c>
      <c r="BG387" s="143">
        <f t="shared" si="99"/>
        <v>0</v>
      </c>
      <c r="BH387" s="143">
        <f t="shared" si="100"/>
        <v>0</v>
      </c>
      <c r="BI387" s="143">
        <f t="shared" si="101"/>
        <v>0</v>
      </c>
      <c r="BJ387" s="19" t="s">
        <v>102</v>
      </c>
      <c r="BK387" s="143">
        <f t="shared" si="102"/>
        <v>0</v>
      </c>
      <c r="BL387" s="19" t="s">
        <v>518</v>
      </c>
      <c r="BM387" s="19" t="s">
        <v>2762</v>
      </c>
    </row>
    <row r="388" spans="2:65" s="1" customFormat="1" ht="16.5" customHeight="1">
      <c r="B388" s="134"/>
      <c r="C388" s="144" t="s">
        <v>1321</v>
      </c>
      <c r="D388" s="144" t="s">
        <v>315</v>
      </c>
      <c r="E388" s="145" t="s">
        <v>2669</v>
      </c>
      <c r="F388" s="221" t="s">
        <v>4271</v>
      </c>
      <c r="G388" s="221"/>
      <c r="H388" s="221"/>
      <c r="I388" s="221"/>
      <c r="J388" s="146" t="s">
        <v>374</v>
      </c>
      <c r="K388" s="147">
        <v>4</v>
      </c>
      <c r="L388" s="222"/>
      <c r="M388" s="222"/>
      <c r="N388" s="222">
        <f t="shared" si="93"/>
        <v>0</v>
      </c>
      <c r="O388" s="220"/>
      <c r="P388" s="220"/>
      <c r="Q388" s="220"/>
      <c r="R388" s="139"/>
      <c r="T388" s="140" t="s">
        <v>5</v>
      </c>
      <c r="U388" s="38" t="s">
        <v>42</v>
      </c>
      <c r="V388" s="141">
        <v>0</v>
      </c>
      <c r="W388" s="141">
        <f t="shared" si="94"/>
        <v>0</v>
      </c>
      <c r="X388" s="141">
        <v>0</v>
      </c>
      <c r="Y388" s="141">
        <f t="shared" si="95"/>
        <v>0</v>
      </c>
      <c r="Z388" s="141">
        <v>0</v>
      </c>
      <c r="AA388" s="142">
        <f t="shared" si="96"/>
        <v>0</v>
      </c>
      <c r="AR388" s="19" t="s">
        <v>1282</v>
      </c>
      <c r="AT388" s="19" t="s">
        <v>315</v>
      </c>
      <c r="AU388" s="19" t="s">
        <v>83</v>
      </c>
      <c r="AY388" s="19" t="s">
        <v>267</v>
      </c>
      <c r="BE388" s="143">
        <f t="shared" si="97"/>
        <v>0</v>
      </c>
      <c r="BF388" s="143">
        <f t="shared" si="98"/>
        <v>0</v>
      </c>
      <c r="BG388" s="143">
        <f t="shared" si="99"/>
        <v>0</v>
      </c>
      <c r="BH388" s="143">
        <f t="shared" si="100"/>
        <v>0</v>
      </c>
      <c r="BI388" s="143">
        <f t="shared" si="101"/>
        <v>0</v>
      </c>
      <c r="BJ388" s="19" t="s">
        <v>102</v>
      </c>
      <c r="BK388" s="143">
        <f t="shared" si="102"/>
        <v>0</v>
      </c>
      <c r="BL388" s="19" t="s">
        <v>518</v>
      </c>
      <c r="BM388" s="19" t="s">
        <v>2763</v>
      </c>
    </row>
    <row r="389" spans="2:65" s="1" customFormat="1" ht="38.25" customHeight="1">
      <c r="B389" s="134"/>
      <c r="C389" s="135" t="s">
        <v>1325</v>
      </c>
      <c r="D389" s="135" t="s">
        <v>268</v>
      </c>
      <c r="E389" s="136" t="s">
        <v>2764</v>
      </c>
      <c r="F389" s="219" t="s">
        <v>2765</v>
      </c>
      <c r="G389" s="219"/>
      <c r="H389" s="219"/>
      <c r="I389" s="219"/>
      <c r="J389" s="137" t="s">
        <v>764</v>
      </c>
      <c r="K389" s="138">
        <v>50</v>
      </c>
      <c r="L389" s="220"/>
      <c r="M389" s="220"/>
      <c r="N389" s="220">
        <f t="shared" si="93"/>
        <v>0</v>
      </c>
      <c r="O389" s="220"/>
      <c r="P389" s="220"/>
      <c r="Q389" s="220"/>
      <c r="R389" s="139"/>
      <c r="T389" s="140" t="s">
        <v>5</v>
      </c>
      <c r="U389" s="38" t="s">
        <v>42</v>
      </c>
      <c r="V389" s="141">
        <v>0</v>
      </c>
      <c r="W389" s="141">
        <f t="shared" si="94"/>
        <v>0</v>
      </c>
      <c r="X389" s="141">
        <v>0</v>
      </c>
      <c r="Y389" s="141">
        <f t="shared" si="95"/>
        <v>0</v>
      </c>
      <c r="Z389" s="141">
        <v>0</v>
      </c>
      <c r="AA389" s="142">
        <f t="shared" si="96"/>
        <v>0</v>
      </c>
      <c r="AR389" s="19" t="s">
        <v>518</v>
      </c>
      <c r="AT389" s="19" t="s">
        <v>268</v>
      </c>
      <c r="AU389" s="19" t="s">
        <v>83</v>
      </c>
      <c r="AY389" s="19" t="s">
        <v>267</v>
      </c>
      <c r="BE389" s="143">
        <f t="shared" si="97"/>
        <v>0</v>
      </c>
      <c r="BF389" s="143">
        <f t="shared" si="98"/>
        <v>0</v>
      </c>
      <c r="BG389" s="143">
        <f t="shared" si="99"/>
        <v>0</v>
      </c>
      <c r="BH389" s="143">
        <f t="shared" si="100"/>
        <v>0</v>
      </c>
      <c r="BI389" s="143">
        <f t="shared" si="101"/>
        <v>0</v>
      </c>
      <c r="BJ389" s="19" t="s">
        <v>102</v>
      </c>
      <c r="BK389" s="143">
        <f t="shared" si="102"/>
        <v>0</v>
      </c>
      <c r="BL389" s="19" t="s">
        <v>518</v>
      </c>
      <c r="BM389" s="19" t="s">
        <v>2766</v>
      </c>
    </row>
    <row r="390" spans="2:65" s="1" customFormat="1" ht="25.5" customHeight="1">
      <c r="B390" s="134"/>
      <c r="C390" s="135" t="s">
        <v>1594</v>
      </c>
      <c r="D390" s="135" t="s">
        <v>268</v>
      </c>
      <c r="E390" s="136" t="s">
        <v>2767</v>
      </c>
      <c r="F390" s="219" t="s">
        <v>2768</v>
      </c>
      <c r="G390" s="219"/>
      <c r="H390" s="219"/>
      <c r="I390" s="219"/>
      <c r="J390" s="137" t="s">
        <v>785</v>
      </c>
      <c r="K390" s="138">
        <v>20</v>
      </c>
      <c r="L390" s="220"/>
      <c r="M390" s="220"/>
      <c r="N390" s="220">
        <f t="shared" si="93"/>
        <v>0</v>
      </c>
      <c r="O390" s="220"/>
      <c r="P390" s="220"/>
      <c r="Q390" s="220"/>
      <c r="R390" s="139"/>
      <c r="T390" s="140" t="s">
        <v>5</v>
      </c>
      <c r="U390" s="38" t="s">
        <v>42</v>
      </c>
      <c r="V390" s="141">
        <v>0</v>
      </c>
      <c r="W390" s="141">
        <f t="shared" si="94"/>
        <v>0</v>
      </c>
      <c r="X390" s="141">
        <v>0</v>
      </c>
      <c r="Y390" s="141">
        <f t="shared" si="95"/>
        <v>0</v>
      </c>
      <c r="Z390" s="141">
        <v>0</v>
      </c>
      <c r="AA390" s="142">
        <f t="shared" si="96"/>
        <v>0</v>
      </c>
      <c r="AR390" s="19" t="s">
        <v>518</v>
      </c>
      <c r="AT390" s="19" t="s">
        <v>268</v>
      </c>
      <c r="AU390" s="19" t="s">
        <v>83</v>
      </c>
      <c r="AY390" s="19" t="s">
        <v>267</v>
      </c>
      <c r="BE390" s="143">
        <f t="shared" si="97"/>
        <v>0</v>
      </c>
      <c r="BF390" s="143">
        <f t="shared" si="98"/>
        <v>0</v>
      </c>
      <c r="BG390" s="143">
        <f t="shared" si="99"/>
        <v>0</v>
      </c>
      <c r="BH390" s="143">
        <f t="shared" si="100"/>
        <v>0</v>
      </c>
      <c r="BI390" s="143">
        <f t="shared" si="101"/>
        <v>0</v>
      </c>
      <c r="BJ390" s="19" t="s">
        <v>102</v>
      </c>
      <c r="BK390" s="143">
        <f t="shared" si="102"/>
        <v>0</v>
      </c>
      <c r="BL390" s="19" t="s">
        <v>518</v>
      </c>
      <c r="BM390" s="19" t="s">
        <v>2769</v>
      </c>
    </row>
    <row r="391" spans="2:65" s="10" customFormat="1" ht="37.35" customHeight="1">
      <c r="B391" s="124"/>
      <c r="D391" s="125" t="s">
        <v>2377</v>
      </c>
      <c r="E391" s="125"/>
      <c r="F391" s="125"/>
      <c r="G391" s="125"/>
      <c r="H391" s="125"/>
      <c r="I391" s="125"/>
      <c r="J391" s="125"/>
      <c r="K391" s="125"/>
      <c r="L391" s="125"/>
      <c r="M391" s="125"/>
      <c r="N391" s="238">
        <f>BK391</f>
        <v>0</v>
      </c>
      <c r="O391" s="239"/>
      <c r="P391" s="239"/>
      <c r="Q391" s="239"/>
      <c r="R391" s="126"/>
      <c r="T391" s="127"/>
      <c r="W391" s="128">
        <f>SUM(W392:W444)</f>
        <v>0</v>
      </c>
      <c r="Y391" s="128">
        <f>SUM(Y392:Y444)</f>
        <v>0</v>
      </c>
      <c r="AA391" s="129">
        <f>SUM(AA392:AA444)</f>
        <v>0</v>
      </c>
      <c r="AR391" s="130" t="s">
        <v>277</v>
      </c>
      <c r="AT391" s="131" t="s">
        <v>74</v>
      </c>
      <c r="AU391" s="131" t="s">
        <v>75</v>
      </c>
      <c r="AY391" s="130" t="s">
        <v>267</v>
      </c>
      <c r="BK391" s="132">
        <f>SUM(BK392:BK444)</f>
        <v>0</v>
      </c>
    </row>
    <row r="392" spans="2:65" s="1" customFormat="1" ht="38.25" customHeight="1">
      <c r="B392" s="134"/>
      <c r="C392" s="144" t="s">
        <v>1698</v>
      </c>
      <c r="D392" s="144" t="s">
        <v>315</v>
      </c>
      <c r="E392" s="145" t="s">
        <v>2770</v>
      </c>
      <c r="F392" s="221" t="s">
        <v>2771</v>
      </c>
      <c r="G392" s="221"/>
      <c r="H392" s="221"/>
      <c r="I392" s="221"/>
      <c r="J392" s="146" t="s">
        <v>374</v>
      </c>
      <c r="K392" s="147">
        <v>1</v>
      </c>
      <c r="L392" s="222"/>
      <c r="M392" s="222"/>
      <c r="N392" s="222">
        <f t="shared" ref="N392:N423" si="103">ROUND(L392*K392,2)</f>
        <v>0</v>
      </c>
      <c r="O392" s="220"/>
      <c r="P392" s="220"/>
      <c r="Q392" s="220"/>
      <c r="R392" s="139"/>
      <c r="T392" s="140" t="s">
        <v>5</v>
      </c>
      <c r="U392" s="38" t="s">
        <v>42</v>
      </c>
      <c r="V392" s="141">
        <v>0</v>
      </c>
      <c r="W392" s="141">
        <f t="shared" ref="W392:W423" si="104">V392*K392</f>
        <v>0</v>
      </c>
      <c r="X392" s="141">
        <v>0</v>
      </c>
      <c r="Y392" s="141">
        <f t="shared" ref="Y392:Y423" si="105">X392*K392</f>
        <v>0</v>
      </c>
      <c r="Z392" s="141">
        <v>0</v>
      </c>
      <c r="AA392" s="142">
        <f t="shared" ref="AA392:AA423" si="106">Z392*K392</f>
        <v>0</v>
      </c>
      <c r="AR392" s="19" t="s">
        <v>1282</v>
      </c>
      <c r="AT392" s="19" t="s">
        <v>315</v>
      </c>
      <c r="AU392" s="19" t="s">
        <v>83</v>
      </c>
      <c r="AY392" s="19" t="s">
        <v>267</v>
      </c>
      <c r="BE392" s="143">
        <f t="shared" ref="BE392:BE423" si="107">IF(U392="základná",N392,0)</f>
        <v>0</v>
      </c>
      <c r="BF392" s="143">
        <f t="shared" ref="BF392:BF423" si="108">IF(U392="znížená",N392,0)</f>
        <v>0</v>
      </c>
      <c r="BG392" s="143">
        <f t="shared" ref="BG392:BG423" si="109">IF(U392="zákl. prenesená",N392,0)</f>
        <v>0</v>
      </c>
      <c r="BH392" s="143">
        <f t="shared" ref="BH392:BH423" si="110">IF(U392="zníž. prenesená",N392,0)</f>
        <v>0</v>
      </c>
      <c r="BI392" s="143">
        <f t="shared" ref="BI392:BI423" si="111">IF(U392="nulová",N392,0)</f>
        <v>0</v>
      </c>
      <c r="BJ392" s="19" t="s">
        <v>102</v>
      </c>
      <c r="BK392" s="143">
        <f t="shared" ref="BK392:BK423" si="112">ROUND(L392*K392,2)</f>
        <v>0</v>
      </c>
      <c r="BL392" s="19" t="s">
        <v>518</v>
      </c>
      <c r="BM392" s="19" t="s">
        <v>2772</v>
      </c>
    </row>
    <row r="393" spans="2:65" s="1" customFormat="1" ht="38.25" customHeight="1">
      <c r="B393" s="134"/>
      <c r="C393" s="144" t="s">
        <v>1597</v>
      </c>
      <c r="D393" s="144" t="s">
        <v>315</v>
      </c>
      <c r="E393" s="145" t="s">
        <v>2773</v>
      </c>
      <c r="F393" s="221" t="s">
        <v>2774</v>
      </c>
      <c r="G393" s="221"/>
      <c r="H393" s="221"/>
      <c r="I393" s="221"/>
      <c r="J393" s="146" t="s">
        <v>374</v>
      </c>
      <c r="K393" s="147">
        <v>1</v>
      </c>
      <c r="L393" s="222"/>
      <c r="M393" s="222"/>
      <c r="N393" s="222">
        <f t="shared" si="103"/>
        <v>0</v>
      </c>
      <c r="O393" s="220"/>
      <c r="P393" s="220"/>
      <c r="Q393" s="220"/>
      <c r="R393" s="139"/>
      <c r="T393" s="140" t="s">
        <v>5</v>
      </c>
      <c r="U393" s="38" t="s">
        <v>42</v>
      </c>
      <c r="V393" s="141">
        <v>0</v>
      </c>
      <c r="W393" s="141">
        <f t="shared" si="104"/>
        <v>0</v>
      </c>
      <c r="X393" s="141">
        <v>0</v>
      </c>
      <c r="Y393" s="141">
        <f t="shared" si="105"/>
        <v>0</v>
      </c>
      <c r="Z393" s="141">
        <v>0</v>
      </c>
      <c r="AA393" s="142">
        <f t="shared" si="106"/>
        <v>0</v>
      </c>
      <c r="AR393" s="19" t="s">
        <v>1282</v>
      </c>
      <c r="AT393" s="19" t="s">
        <v>315</v>
      </c>
      <c r="AU393" s="19" t="s">
        <v>83</v>
      </c>
      <c r="AY393" s="19" t="s">
        <v>267</v>
      </c>
      <c r="BE393" s="143">
        <f t="shared" si="107"/>
        <v>0</v>
      </c>
      <c r="BF393" s="143">
        <f t="shared" si="108"/>
        <v>0</v>
      </c>
      <c r="BG393" s="143">
        <f t="shared" si="109"/>
        <v>0</v>
      </c>
      <c r="BH393" s="143">
        <f t="shared" si="110"/>
        <v>0</v>
      </c>
      <c r="BI393" s="143">
        <f t="shared" si="111"/>
        <v>0</v>
      </c>
      <c r="BJ393" s="19" t="s">
        <v>102</v>
      </c>
      <c r="BK393" s="143">
        <f t="shared" si="112"/>
        <v>0</v>
      </c>
      <c r="BL393" s="19" t="s">
        <v>518</v>
      </c>
      <c r="BM393" s="19" t="s">
        <v>2775</v>
      </c>
    </row>
    <row r="394" spans="2:65" s="1" customFormat="1" ht="38.25" customHeight="1">
      <c r="B394" s="134"/>
      <c r="C394" s="144" t="s">
        <v>2776</v>
      </c>
      <c r="D394" s="144" t="s">
        <v>315</v>
      </c>
      <c r="E394" s="145" t="s">
        <v>2777</v>
      </c>
      <c r="F394" s="221" t="s">
        <v>2778</v>
      </c>
      <c r="G394" s="221"/>
      <c r="H394" s="221"/>
      <c r="I394" s="221"/>
      <c r="J394" s="146" t="s">
        <v>374</v>
      </c>
      <c r="K394" s="147">
        <v>1</v>
      </c>
      <c r="L394" s="222"/>
      <c r="M394" s="222"/>
      <c r="N394" s="222">
        <f t="shared" si="103"/>
        <v>0</v>
      </c>
      <c r="O394" s="220"/>
      <c r="P394" s="220"/>
      <c r="Q394" s="220"/>
      <c r="R394" s="139"/>
      <c r="T394" s="140" t="s">
        <v>5</v>
      </c>
      <c r="U394" s="38" t="s">
        <v>42</v>
      </c>
      <c r="V394" s="141">
        <v>0</v>
      </c>
      <c r="W394" s="141">
        <f t="shared" si="104"/>
        <v>0</v>
      </c>
      <c r="X394" s="141">
        <v>0</v>
      </c>
      <c r="Y394" s="141">
        <f t="shared" si="105"/>
        <v>0</v>
      </c>
      <c r="Z394" s="141">
        <v>0</v>
      </c>
      <c r="AA394" s="142">
        <f t="shared" si="106"/>
        <v>0</v>
      </c>
      <c r="AR394" s="19" t="s">
        <v>1282</v>
      </c>
      <c r="AT394" s="19" t="s">
        <v>315</v>
      </c>
      <c r="AU394" s="19" t="s">
        <v>83</v>
      </c>
      <c r="AY394" s="19" t="s">
        <v>267</v>
      </c>
      <c r="BE394" s="143">
        <f t="shared" si="107"/>
        <v>0</v>
      </c>
      <c r="BF394" s="143">
        <f t="shared" si="108"/>
        <v>0</v>
      </c>
      <c r="BG394" s="143">
        <f t="shared" si="109"/>
        <v>0</v>
      </c>
      <c r="BH394" s="143">
        <f t="shared" si="110"/>
        <v>0</v>
      </c>
      <c r="BI394" s="143">
        <f t="shared" si="111"/>
        <v>0</v>
      </c>
      <c r="BJ394" s="19" t="s">
        <v>102</v>
      </c>
      <c r="BK394" s="143">
        <f t="shared" si="112"/>
        <v>0</v>
      </c>
      <c r="BL394" s="19" t="s">
        <v>518</v>
      </c>
      <c r="BM394" s="19" t="s">
        <v>2779</v>
      </c>
    </row>
    <row r="395" spans="2:65" s="1" customFormat="1" ht="25.5" customHeight="1">
      <c r="B395" s="134"/>
      <c r="C395" s="144" t="s">
        <v>1600</v>
      </c>
      <c r="D395" s="144" t="s">
        <v>315</v>
      </c>
      <c r="E395" s="145" t="s">
        <v>2780</v>
      </c>
      <c r="F395" s="221" t="s">
        <v>2781</v>
      </c>
      <c r="G395" s="221"/>
      <c r="H395" s="221"/>
      <c r="I395" s="221"/>
      <c r="J395" s="146" t="s">
        <v>374</v>
      </c>
      <c r="K395" s="147">
        <v>1</v>
      </c>
      <c r="L395" s="222"/>
      <c r="M395" s="222"/>
      <c r="N395" s="222">
        <f t="shared" si="103"/>
        <v>0</v>
      </c>
      <c r="O395" s="220"/>
      <c r="P395" s="220"/>
      <c r="Q395" s="220"/>
      <c r="R395" s="139"/>
      <c r="T395" s="140" t="s">
        <v>5</v>
      </c>
      <c r="U395" s="38" t="s">
        <v>42</v>
      </c>
      <c r="V395" s="141">
        <v>0</v>
      </c>
      <c r="W395" s="141">
        <f t="shared" si="104"/>
        <v>0</v>
      </c>
      <c r="X395" s="141">
        <v>0</v>
      </c>
      <c r="Y395" s="141">
        <f t="shared" si="105"/>
        <v>0</v>
      </c>
      <c r="Z395" s="141">
        <v>0</v>
      </c>
      <c r="AA395" s="142">
        <f t="shared" si="106"/>
        <v>0</v>
      </c>
      <c r="AR395" s="19" t="s">
        <v>1282</v>
      </c>
      <c r="AT395" s="19" t="s">
        <v>315</v>
      </c>
      <c r="AU395" s="19" t="s">
        <v>83</v>
      </c>
      <c r="AY395" s="19" t="s">
        <v>267</v>
      </c>
      <c r="BE395" s="143">
        <f t="shared" si="107"/>
        <v>0</v>
      </c>
      <c r="BF395" s="143">
        <f t="shared" si="108"/>
        <v>0</v>
      </c>
      <c r="BG395" s="143">
        <f t="shared" si="109"/>
        <v>0</v>
      </c>
      <c r="BH395" s="143">
        <f t="shared" si="110"/>
        <v>0</v>
      </c>
      <c r="BI395" s="143">
        <f t="shared" si="111"/>
        <v>0</v>
      </c>
      <c r="BJ395" s="19" t="s">
        <v>102</v>
      </c>
      <c r="BK395" s="143">
        <f t="shared" si="112"/>
        <v>0</v>
      </c>
      <c r="BL395" s="19" t="s">
        <v>518</v>
      </c>
      <c r="BM395" s="19" t="s">
        <v>2782</v>
      </c>
    </row>
    <row r="396" spans="2:65" s="1" customFormat="1" ht="25.5" customHeight="1">
      <c r="B396" s="134"/>
      <c r="C396" s="144" t="s">
        <v>2783</v>
      </c>
      <c r="D396" s="144" t="s">
        <v>315</v>
      </c>
      <c r="E396" s="145" t="s">
        <v>2784</v>
      </c>
      <c r="F396" s="221" t="s">
        <v>2785</v>
      </c>
      <c r="G396" s="221"/>
      <c r="H396" s="221"/>
      <c r="I396" s="221"/>
      <c r="J396" s="146" t="s">
        <v>374</v>
      </c>
      <c r="K396" s="147">
        <v>1</v>
      </c>
      <c r="L396" s="222"/>
      <c r="M396" s="222"/>
      <c r="N396" s="222">
        <f t="shared" si="103"/>
        <v>0</v>
      </c>
      <c r="O396" s="220"/>
      <c r="P396" s="220"/>
      <c r="Q396" s="220"/>
      <c r="R396" s="139"/>
      <c r="T396" s="140" t="s">
        <v>5</v>
      </c>
      <c r="U396" s="38" t="s">
        <v>42</v>
      </c>
      <c r="V396" s="141">
        <v>0</v>
      </c>
      <c r="W396" s="141">
        <f t="shared" si="104"/>
        <v>0</v>
      </c>
      <c r="X396" s="141">
        <v>0</v>
      </c>
      <c r="Y396" s="141">
        <f t="shared" si="105"/>
        <v>0</v>
      </c>
      <c r="Z396" s="141">
        <v>0</v>
      </c>
      <c r="AA396" s="142">
        <f t="shared" si="106"/>
        <v>0</v>
      </c>
      <c r="AR396" s="19" t="s">
        <v>1282</v>
      </c>
      <c r="AT396" s="19" t="s">
        <v>315</v>
      </c>
      <c r="AU396" s="19" t="s">
        <v>83</v>
      </c>
      <c r="AY396" s="19" t="s">
        <v>267</v>
      </c>
      <c r="BE396" s="143">
        <f t="shared" si="107"/>
        <v>0</v>
      </c>
      <c r="BF396" s="143">
        <f t="shared" si="108"/>
        <v>0</v>
      </c>
      <c r="BG396" s="143">
        <f t="shared" si="109"/>
        <v>0</v>
      </c>
      <c r="BH396" s="143">
        <f t="shared" si="110"/>
        <v>0</v>
      </c>
      <c r="BI396" s="143">
        <f t="shared" si="111"/>
        <v>0</v>
      </c>
      <c r="BJ396" s="19" t="s">
        <v>102</v>
      </c>
      <c r="BK396" s="143">
        <f t="shared" si="112"/>
        <v>0</v>
      </c>
      <c r="BL396" s="19" t="s">
        <v>518</v>
      </c>
      <c r="BM396" s="19" t="s">
        <v>2786</v>
      </c>
    </row>
    <row r="397" spans="2:65" s="1" customFormat="1" ht="38.25" customHeight="1">
      <c r="B397" s="134"/>
      <c r="C397" s="144" t="s">
        <v>1603</v>
      </c>
      <c r="D397" s="144" t="s">
        <v>315</v>
      </c>
      <c r="E397" s="145" t="s">
        <v>2787</v>
      </c>
      <c r="F397" s="221" t="s">
        <v>2788</v>
      </c>
      <c r="G397" s="221"/>
      <c r="H397" s="221"/>
      <c r="I397" s="221"/>
      <c r="J397" s="146" t="s">
        <v>374</v>
      </c>
      <c r="K397" s="147">
        <v>1</v>
      </c>
      <c r="L397" s="222"/>
      <c r="M397" s="222"/>
      <c r="N397" s="222">
        <f t="shared" si="103"/>
        <v>0</v>
      </c>
      <c r="O397" s="220"/>
      <c r="P397" s="220"/>
      <c r="Q397" s="220"/>
      <c r="R397" s="139"/>
      <c r="T397" s="140" t="s">
        <v>5</v>
      </c>
      <c r="U397" s="38" t="s">
        <v>42</v>
      </c>
      <c r="V397" s="141">
        <v>0</v>
      </c>
      <c r="W397" s="141">
        <f t="shared" si="104"/>
        <v>0</v>
      </c>
      <c r="X397" s="141">
        <v>0</v>
      </c>
      <c r="Y397" s="141">
        <f t="shared" si="105"/>
        <v>0</v>
      </c>
      <c r="Z397" s="141">
        <v>0</v>
      </c>
      <c r="AA397" s="142">
        <f t="shared" si="106"/>
        <v>0</v>
      </c>
      <c r="AR397" s="19" t="s">
        <v>1282</v>
      </c>
      <c r="AT397" s="19" t="s">
        <v>315</v>
      </c>
      <c r="AU397" s="19" t="s">
        <v>83</v>
      </c>
      <c r="AY397" s="19" t="s">
        <v>267</v>
      </c>
      <c r="BE397" s="143">
        <f t="shared" si="107"/>
        <v>0</v>
      </c>
      <c r="BF397" s="143">
        <f t="shared" si="108"/>
        <v>0</v>
      </c>
      <c r="BG397" s="143">
        <f t="shared" si="109"/>
        <v>0</v>
      </c>
      <c r="BH397" s="143">
        <f t="shared" si="110"/>
        <v>0</v>
      </c>
      <c r="BI397" s="143">
        <f t="shared" si="111"/>
        <v>0</v>
      </c>
      <c r="BJ397" s="19" t="s">
        <v>102</v>
      </c>
      <c r="BK397" s="143">
        <f t="shared" si="112"/>
        <v>0</v>
      </c>
      <c r="BL397" s="19" t="s">
        <v>518</v>
      </c>
      <c r="BM397" s="19" t="s">
        <v>2789</v>
      </c>
    </row>
    <row r="398" spans="2:65" s="1" customFormat="1" ht="38.25" customHeight="1">
      <c r="B398" s="134"/>
      <c r="C398" s="144" t="s">
        <v>2790</v>
      </c>
      <c r="D398" s="144" t="s">
        <v>315</v>
      </c>
      <c r="E398" s="145" t="s">
        <v>2791</v>
      </c>
      <c r="F398" s="221" t="s">
        <v>2792</v>
      </c>
      <c r="G398" s="221"/>
      <c r="H398" s="221"/>
      <c r="I398" s="221"/>
      <c r="J398" s="146" t="s">
        <v>374</v>
      </c>
      <c r="K398" s="147">
        <v>1</v>
      </c>
      <c r="L398" s="222"/>
      <c r="M398" s="222"/>
      <c r="N398" s="222">
        <f t="shared" si="103"/>
        <v>0</v>
      </c>
      <c r="O398" s="220"/>
      <c r="P398" s="220"/>
      <c r="Q398" s="220"/>
      <c r="R398" s="139"/>
      <c r="T398" s="140" t="s">
        <v>5</v>
      </c>
      <c r="U398" s="38" t="s">
        <v>42</v>
      </c>
      <c r="V398" s="141">
        <v>0</v>
      </c>
      <c r="W398" s="141">
        <f t="shared" si="104"/>
        <v>0</v>
      </c>
      <c r="X398" s="141">
        <v>0</v>
      </c>
      <c r="Y398" s="141">
        <f t="shared" si="105"/>
        <v>0</v>
      </c>
      <c r="Z398" s="141">
        <v>0</v>
      </c>
      <c r="AA398" s="142">
        <f t="shared" si="106"/>
        <v>0</v>
      </c>
      <c r="AR398" s="19" t="s">
        <v>1282</v>
      </c>
      <c r="AT398" s="19" t="s">
        <v>315</v>
      </c>
      <c r="AU398" s="19" t="s">
        <v>83</v>
      </c>
      <c r="AY398" s="19" t="s">
        <v>267</v>
      </c>
      <c r="BE398" s="143">
        <f t="shared" si="107"/>
        <v>0</v>
      </c>
      <c r="BF398" s="143">
        <f t="shared" si="108"/>
        <v>0</v>
      </c>
      <c r="BG398" s="143">
        <f t="shared" si="109"/>
        <v>0</v>
      </c>
      <c r="BH398" s="143">
        <f t="shared" si="110"/>
        <v>0</v>
      </c>
      <c r="BI398" s="143">
        <f t="shared" si="111"/>
        <v>0</v>
      </c>
      <c r="BJ398" s="19" t="s">
        <v>102</v>
      </c>
      <c r="BK398" s="143">
        <f t="shared" si="112"/>
        <v>0</v>
      </c>
      <c r="BL398" s="19" t="s">
        <v>518</v>
      </c>
      <c r="BM398" s="19" t="s">
        <v>2793</v>
      </c>
    </row>
    <row r="399" spans="2:65" s="1" customFormat="1" ht="25.5" customHeight="1">
      <c r="B399" s="134"/>
      <c r="C399" s="144" t="s">
        <v>1606</v>
      </c>
      <c r="D399" s="144" t="s">
        <v>315</v>
      </c>
      <c r="E399" s="145" t="s">
        <v>2794</v>
      </c>
      <c r="F399" s="221" t="s">
        <v>2795</v>
      </c>
      <c r="G399" s="221"/>
      <c r="H399" s="221"/>
      <c r="I399" s="221"/>
      <c r="J399" s="146" t="s">
        <v>374</v>
      </c>
      <c r="K399" s="147">
        <v>1</v>
      </c>
      <c r="L399" s="222"/>
      <c r="M399" s="222"/>
      <c r="N399" s="222">
        <f t="shared" si="103"/>
        <v>0</v>
      </c>
      <c r="O399" s="220"/>
      <c r="P399" s="220"/>
      <c r="Q399" s="220"/>
      <c r="R399" s="139"/>
      <c r="T399" s="140" t="s">
        <v>5</v>
      </c>
      <c r="U399" s="38" t="s">
        <v>42</v>
      </c>
      <c r="V399" s="141">
        <v>0</v>
      </c>
      <c r="W399" s="141">
        <f t="shared" si="104"/>
        <v>0</v>
      </c>
      <c r="X399" s="141">
        <v>0</v>
      </c>
      <c r="Y399" s="141">
        <f t="shared" si="105"/>
        <v>0</v>
      </c>
      <c r="Z399" s="141">
        <v>0</v>
      </c>
      <c r="AA399" s="142">
        <f t="shared" si="106"/>
        <v>0</v>
      </c>
      <c r="AR399" s="19" t="s">
        <v>1282</v>
      </c>
      <c r="AT399" s="19" t="s">
        <v>315</v>
      </c>
      <c r="AU399" s="19" t="s">
        <v>83</v>
      </c>
      <c r="AY399" s="19" t="s">
        <v>267</v>
      </c>
      <c r="BE399" s="143">
        <f t="shared" si="107"/>
        <v>0</v>
      </c>
      <c r="BF399" s="143">
        <f t="shared" si="108"/>
        <v>0</v>
      </c>
      <c r="BG399" s="143">
        <f t="shared" si="109"/>
        <v>0</v>
      </c>
      <c r="BH399" s="143">
        <f t="shared" si="110"/>
        <v>0</v>
      </c>
      <c r="BI399" s="143">
        <f t="shared" si="111"/>
        <v>0</v>
      </c>
      <c r="BJ399" s="19" t="s">
        <v>102</v>
      </c>
      <c r="BK399" s="143">
        <f t="shared" si="112"/>
        <v>0</v>
      </c>
      <c r="BL399" s="19" t="s">
        <v>518</v>
      </c>
      <c r="BM399" s="19" t="s">
        <v>2796</v>
      </c>
    </row>
    <row r="400" spans="2:65" s="1" customFormat="1" ht="38.25" customHeight="1">
      <c r="B400" s="134"/>
      <c r="C400" s="144" t="s">
        <v>2797</v>
      </c>
      <c r="D400" s="144" t="s">
        <v>315</v>
      </c>
      <c r="E400" s="145" t="s">
        <v>2798</v>
      </c>
      <c r="F400" s="221" t="s">
        <v>2799</v>
      </c>
      <c r="G400" s="221"/>
      <c r="H400" s="221"/>
      <c r="I400" s="221"/>
      <c r="J400" s="146" t="s">
        <v>374</v>
      </c>
      <c r="K400" s="147">
        <v>1</v>
      </c>
      <c r="L400" s="222"/>
      <c r="M400" s="222"/>
      <c r="N400" s="222">
        <f t="shared" si="103"/>
        <v>0</v>
      </c>
      <c r="O400" s="220"/>
      <c r="P400" s="220"/>
      <c r="Q400" s="220"/>
      <c r="R400" s="139"/>
      <c r="T400" s="140" t="s">
        <v>5</v>
      </c>
      <c r="U400" s="38" t="s">
        <v>42</v>
      </c>
      <c r="V400" s="141">
        <v>0</v>
      </c>
      <c r="W400" s="141">
        <f t="shared" si="104"/>
        <v>0</v>
      </c>
      <c r="X400" s="141">
        <v>0</v>
      </c>
      <c r="Y400" s="141">
        <f t="shared" si="105"/>
        <v>0</v>
      </c>
      <c r="Z400" s="141">
        <v>0</v>
      </c>
      <c r="AA400" s="142">
        <f t="shared" si="106"/>
        <v>0</v>
      </c>
      <c r="AR400" s="19" t="s">
        <v>1282</v>
      </c>
      <c r="AT400" s="19" t="s">
        <v>315</v>
      </c>
      <c r="AU400" s="19" t="s">
        <v>83</v>
      </c>
      <c r="AY400" s="19" t="s">
        <v>267</v>
      </c>
      <c r="BE400" s="143">
        <f t="shared" si="107"/>
        <v>0</v>
      </c>
      <c r="BF400" s="143">
        <f t="shared" si="108"/>
        <v>0</v>
      </c>
      <c r="BG400" s="143">
        <f t="shared" si="109"/>
        <v>0</v>
      </c>
      <c r="BH400" s="143">
        <f t="shared" si="110"/>
        <v>0</v>
      </c>
      <c r="BI400" s="143">
        <f t="shared" si="111"/>
        <v>0</v>
      </c>
      <c r="BJ400" s="19" t="s">
        <v>102</v>
      </c>
      <c r="BK400" s="143">
        <f t="shared" si="112"/>
        <v>0</v>
      </c>
      <c r="BL400" s="19" t="s">
        <v>518</v>
      </c>
      <c r="BM400" s="19" t="s">
        <v>2800</v>
      </c>
    </row>
    <row r="401" spans="2:65" s="1" customFormat="1" ht="25.5" customHeight="1">
      <c r="B401" s="134"/>
      <c r="C401" s="144" t="s">
        <v>1609</v>
      </c>
      <c r="D401" s="144" t="s">
        <v>315</v>
      </c>
      <c r="E401" s="145" t="s">
        <v>2801</v>
      </c>
      <c r="F401" s="221" t="s">
        <v>2802</v>
      </c>
      <c r="G401" s="221"/>
      <c r="H401" s="221"/>
      <c r="I401" s="221"/>
      <c r="J401" s="146" t="s">
        <v>374</v>
      </c>
      <c r="K401" s="147">
        <v>1</v>
      </c>
      <c r="L401" s="222"/>
      <c r="M401" s="222"/>
      <c r="N401" s="222">
        <f t="shared" si="103"/>
        <v>0</v>
      </c>
      <c r="O401" s="220"/>
      <c r="P401" s="220"/>
      <c r="Q401" s="220"/>
      <c r="R401" s="139"/>
      <c r="T401" s="140" t="s">
        <v>5</v>
      </c>
      <c r="U401" s="38" t="s">
        <v>42</v>
      </c>
      <c r="V401" s="141">
        <v>0</v>
      </c>
      <c r="W401" s="141">
        <f t="shared" si="104"/>
        <v>0</v>
      </c>
      <c r="X401" s="141">
        <v>0</v>
      </c>
      <c r="Y401" s="141">
        <f t="shared" si="105"/>
        <v>0</v>
      </c>
      <c r="Z401" s="141">
        <v>0</v>
      </c>
      <c r="AA401" s="142">
        <f t="shared" si="106"/>
        <v>0</v>
      </c>
      <c r="AR401" s="19" t="s">
        <v>1282</v>
      </c>
      <c r="AT401" s="19" t="s">
        <v>315</v>
      </c>
      <c r="AU401" s="19" t="s">
        <v>83</v>
      </c>
      <c r="AY401" s="19" t="s">
        <v>267</v>
      </c>
      <c r="BE401" s="143">
        <f t="shared" si="107"/>
        <v>0</v>
      </c>
      <c r="BF401" s="143">
        <f t="shared" si="108"/>
        <v>0</v>
      </c>
      <c r="BG401" s="143">
        <f t="shared" si="109"/>
        <v>0</v>
      </c>
      <c r="BH401" s="143">
        <f t="shared" si="110"/>
        <v>0</v>
      </c>
      <c r="BI401" s="143">
        <f t="shared" si="111"/>
        <v>0</v>
      </c>
      <c r="BJ401" s="19" t="s">
        <v>102</v>
      </c>
      <c r="BK401" s="143">
        <f t="shared" si="112"/>
        <v>0</v>
      </c>
      <c r="BL401" s="19" t="s">
        <v>518</v>
      </c>
      <c r="BM401" s="19" t="s">
        <v>2803</v>
      </c>
    </row>
    <row r="402" spans="2:65" s="1" customFormat="1" ht="25.5" customHeight="1">
      <c r="B402" s="134"/>
      <c r="C402" s="144" t="s">
        <v>2804</v>
      </c>
      <c r="D402" s="144" t="s">
        <v>315</v>
      </c>
      <c r="E402" s="145" t="s">
        <v>2805</v>
      </c>
      <c r="F402" s="221" t="s">
        <v>2806</v>
      </c>
      <c r="G402" s="221"/>
      <c r="H402" s="221"/>
      <c r="I402" s="221"/>
      <c r="J402" s="146" t="s">
        <v>374</v>
      </c>
      <c r="K402" s="147">
        <v>2</v>
      </c>
      <c r="L402" s="222"/>
      <c r="M402" s="222"/>
      <c r="N402" s="222">
        <f t="shared" si="103"/>
        <v>0</v>
      </c>
      <c r="O402" s="220"/>
      <c r="P402" s="220"/>
      <c r="Q402" s="220"/>
      <c r="R402" s="139"/>
      <c r="T402" s="140" t="s">
        <v>5</v>
      </c>
      <c r="U402" s="38" t="s">
        <v>42</v>
      </c>
      <c r="V402" s="141">
        <v>0</v>
      </c>
      <c r="W402" s="141">
        <f t="shared" si="104"/>
        <v>0</v>
      </c>
      <c r="X402" s="141">
        <v>0</v>
      </c>
      <c r="Y402" s="141">
        <f t="shared" si="105"/>
        <v>0</v>
      </c>
      <c r="Z402" s="141">
        <v>0</v>
      </c>
      <c r="AA402" s="142">
        <f t="shared" si="106"/>
        <v>0</v>
      </c>
      <c r="AR402" s="19" t="s">
        <v>1282</v>
      </c>
      <c r="AT402" s="19" t="s">
        <v>315</v>
      </c>
      <c r="AU402" s="19" t="s">
        <v>83</v>
      </c>
      <c r="AY402" s="19" t="s">
        <v>267</v>
      </c>
      <c r="BE402" s="143">
        <f t="shared" si="107"/>
        <v>0</v>
      </c>
      <c r="BF402" s="143">
        <f t="shared" si="108"/>
        <v>0</v>
      </c>
      <c r="BG402" s="143">
        <f t="shared" si="109"/>
        <v>0</v>
      </c>
      <c r="BH402" s="143">
        <f t="shared" si="110"/>
        <v>0</v>
      </c>
      <c r="BI402" s="143">
        <f t="shared" si="111"/>
        <v>0</v>
      </c>
      <c r="BJ402" s="19" t="s">
        <v>102</v>
      </c>
      <c r="BK402" s="143">
        <f t="shared" si="112"/>
        <v>0</v>
      </c>
      <c r="BL402" s="19" t="s">
        <v>518</v>
      </c>
      <c r="BM402" s="19" t="s">
        <v>2807</v>
      </c>
    </row>
    <row r="403" spans="2:65" s="1" customFormat="1" ht="25.5" customHeight="1">
      <c r="B403" s="134"/>
      <c r="C403" s="144" t="s">
        <v>1612</v>
      </c>
      <c r="D403" s="144" t="s">
        <v>315</v>
      </c>
      <c r="E403" s="145" t="s">
        <v>2808</v>
      </c>
      <c r="F403" s="221" t="s">
        <v>2809</v>
      </c>
      <c r="G403" s="221"/>
      <c r="H403" s="221"/>
      <c r="I403" s="221"/>
      <c r="J403" s="146" t="s">
        <v>374</v>
      </c>
      <c r="K403" s="147">
        <v>2</v>
      </c>
      <c r="L403" s="222"/>
      <c r="M403" s="222"/>
      <c r="N403" s="222">
        <f t="shared" si="103"/>
        <v>0</v>
      </c>
      <c r="O403" s="220"/>
      <c r="P403" s="220"/>
      <c r="Q403" s="220"/>
      <c r="R403" s="139"/>
      <c r="T403" s="140" t="s">
        <v>5</v>
      </c>
      <c r="U403" s="38" t="s">
        <v>42</v>
      </c>
      <c r="V403" s="141">
        <v>0</v>
      </c>
      <c r="W403" s="141">
        <f t="shared" si="104"/>
        <v>0</v>
      </c>
      <c r="X403" s="141">
        <v>0</v>
      </c>
      <c r="Y403" s="141">
        <f t="shared" si="105"/>
        <v>0</v>
      </c>
      <c r="Z403" s="141">
        <v>0</v>
      </c>
      <c r="AA403" s="142">
        <f t="shared" si="106"/>
        <v>0</v>
      </c>
      <c r="AR403" s="19" t="s">
        <v>1282</v>
      </c>
      <c r="AT403" s="19" t="s">
        <v>315</v>
      </c>
      <c r="AU403" s="19" t="s">
        <v>83</v>
      </c>
      <c r="AY403" s="19" t="s">
        <v>267</v>
      </c>
      <c r="BE403" s="143">
        <f t="shared" si="107"/>
        <v>0</v>
      </c>
      <c r="BF403" s="143">
        <f t="shared" si="108"/>
        <v>0</v>
      </c>
      <c r="BG403" s="143">
        <f t="shared" si="109"/>
        <v>0</v>
      </c>
      <c r="BH403" s="143">
        <f t="shared" si="110"/>
        <v>0</v>
      </c>
      <c r="BI403" s="143">
        <f t="shared" si="111"/>
        <v>0</v>
      </c>
      <c r="BJ403" s="19" t="s">
        <v>102</v>
      </c>
      <c r="BK403" s="143">
        <f t="shared" si="112"/>
        <v>0</v>
      </c>
      <c r="BL403" s="19" t="s">
        <v>518</v>
      </c>
      <c r="BM403" s="19" t="s">
        <v>2810</v>
      </c>
    </row>
    <row r="404" spans="2:65" s="1" customFormat="1" ht="25.5" customHeight="1">
      <c r="B404" s="134"/>
      <c r="C404" s="144" t="s">
        <v>2811</v>
      </c>
      <c r="D404" s="144" t="s">
        <v>315</v>
      </c>
      <c r="E404" s="145" t="s">
        <v>2812</v>
      </c>
      <c r="F404" s="221" t="s">
        <v>2813</v>
      </c>
      <c r="G404" s="221"/>
      <c r="H404" s="221"/>
      <c r="I404" s="221"/>
      <c r="J404" s="146" t="s">
        <v>374</v>
      </c>
      <c r="K404" s="147">
        <v>2</v>
      </c>
      <c r="L404" s="222"/>
      <c r="M404" s="222"/>
      <c r="N404" s="222">
        <f t="shared" si="103"/>
        <v>0</v>
      </c>
      <c r="O404" s="220"/>
      <c r="P404" s="220"/>
      <c r="Q404" s="220"/>
      <c r="R404" s="139"/>
      <c r="T404" s="140" t="s">
        <v>5</v>
      </c>
      <c r="U404" s="38" t="s">
        <v>42</v>
      </c>
      <c r="V404" s="141">
        <v>0</v>
      </c>
      <c r="W404" s="141">
        <f t="shared" si="104"/>
        <v>0</v>
      </c>
      <c r="X404" s="141">
        <v>0</v>
      </c>
      <c r="Y404" s="141">
        <f t="shared" si="105"/>
        <v>0</v>
      </c>
      <c r="Z404" s="141">
        <v>0</v>
      </c>
      <c r="AA404" s="142">
        <f t="shared" si="106"/>
        <v>0</v>
      </c>
      <c r="AR404" s="19" t="s">
        <v>1282</v>
      </c>
      <c r="AT404" s="19" t="s">
        <v>315</v>
      </c>
      <c r="AU404" s="19" t="s">
        <v>83</v>
      </c>
      <c r="AY404" s="19" t="s">
        <v>267</v>
      </c>
      <c r="BE404" s="143">
        <f t="shared" si="107"/>
        <v>0</v>
      </c>
      <c r="BF404" s="143">
        <f t="shared" si="108"/>
        <v>0</v>
      </c>
      <c r="BG404" s="143">
        <f t="shared" si="109"/>
        <v>0</v>
      </c>
      <c r="BH404" s="143">
        <f t="shared" si="110"/>
        <v>0</v>
      </c>
      <c r="BI404" s="143">
        <f t="shared" si="111"/>
        <v>0</v>
      </c>
      <c r="BJ404" s="19" t="s">
        <v>102</v>
      </c>
      <c r="BK404" s="143">
        <f t="shared" si="112"/>
        <v>0</v>
      </c>
      <c r="BL404" s="19" t="s">
        <v>518</v>
      </c>
      <c r="BM404" s="19" t="s">
        <v>2814</v>
      </c>
    </row>
    <row r="405" spans="2:65" s="1" customFormat="1" ht="25.5" customHeight="1">
      <c r="B405" s="134"/>
      <c r="C405" s="144" t="s">
        <v>1615</v>
      </c>
      <c r="D405" s="144" t="s">
        <v>315</v>
      </c>
      <c r="E405" s="145" t="s">
        <v>2433</v>
      </c>
      <c r="F405" s="221" t="s">
        <v>2434</v>
      </c>
      <c r="G405" s="221"/>
      <c r="H405" s="221"/>
      <c r="I405" s="221"/>
      <c r="J405" s="146" t="s">
        <v>374</v>
      </c>
      <c r="K405" s="147">
        <v>1</v>
      </c>
      <c r="L405" s="222"/>
      <c r="M405" s="222"/>
      <c r="N405" s="222">
        <f t="shared" si="103"/>
        <v>0</v>
      </c>
      <c r="O405" s="220"/>
      <c r="P405" s="220"/>
      <c r="Q405" s="220"/>
      <c r="R405" s="139"/>
      <c r="T405" s="140" t="s">
        <v>5</v>
      </c>
      <c r="U405" s="38" t="s">
        <v>42</v>
      </c>
      <c r="V405" s="141">
        <v>0</v>
      </c>
      <c r="W405" s="141">
        <f t="shared" si="104"/>
        <v>0</v>
      </c>
      <c r="X405" s="141">
        <v>0</v>
      </c>
      <c r="Y405" s="141">
        <f t="shared" si="105"/>
        <v>0</v>
      </c>
      <c r="Z405" s="141">
        <v>0</v>
      </c>
      <c r="AA405" s="142">
        <f t="shared" si="106"/>
        <v>0</v>
      </c>
      <c r="AR405" s="19" t="s">
        <v>1282</v>
      </c>
      <c r="AT405" s="19" t="s">
        <v>315</v>
      </c>
      <c r="AU405" s="19" t="s">
        <v>83</v>
      </c>
      <c r="AY405" s="19" t="s">
        <v>267</v>
      </c>
      <c r="BE405" s="143">
        <f t="shared" si="107"/>
        <v>0</v>
      </c>
      <c r="BF405" s="143">
        <f t="shared" si="108"/>
        <v>0</v>
      </c>
      <c r="BG405" s="143">
        <f t="shared" si="109"/>
        <v>0</v>
      </c>
      <c r="BH405" s="143">
        <f t="shared" si="110"/>
        <v>0</v>
      </c>
      <c r="BI405" s="143">
        <f t="shared" si="111"/>
        <v>0</v>
      </c>
      <c r="BJ405" s="19" t="s">
        <v>102</v>
      </c>
      <c r="BK405" s="143">
        <f t="shared" si="112"/>
        <v>0</v>
      </c>
      <c r="BL405" s="19" t="s">
        <v>518</v>
      </c>
      <c r="BM405" s="19" t="s">
        <v>2815</v>
      </c>
    </row>
    <row r="406" spans="2:65" s="1" customFormat="1" ht="25.5" customHeight="1">
      <c r="B406" s="134"/>
      <c r="C406" s="144" t="s">
        <v>2816</v>
      </c>
      <c r="D406" s="144" t="s">
        <v>315</v>
      </c>
      <c r="E406" s="145" t="s">
        <v>2817</v>
      </c>
      <c r="F406" s="221" t="s">
        <v>2818</v>
      </c>
      <c r="G406" s="221"/>
      <c r="H406" s="221"/>
      <c r="I406" s="221"/>
      <c r="J406" s="146" t="s">
        <v>374</v>
      </c>
      <c r="K406" s="147">
        <v>1</v>
      </c>
      <c r="L406" s="222"/>
      <c r="M406" s="222"/>
      <c r="N406" s="222">
        <f t="shared" si="103"/>
        <v>0</v>
      </c>
      <c r="O406" s="220"/>
      <c r="P406" s="220"/>
      <c r="Q406" s="220"/>
      <c r="R406" s="139"/>
      <c r="T406" s="140" t="s">
        <v>5</v>
      </c>
      <c r="U406" s="38" t="s">
        <v>42</v>
      </c>
      <c r="V406" s="141">
        <v>0</v>
      </c>
      <c r="W406" s="141">
        <f t="shared" si="104"/>
        <v>0</v>
      </c>
      <c r="X406" s="141">
        <v>0</v>
      </c>
      <c r="Y406" s="141">
        <f t="shared" si="105"/>
        <v>0</v>
      </c>
      <c r="Z406" s="141">
        <v>0</v>
      </c>
      <c r="AA406" s="142">
        <f t="shared" si="106"/>
        <v>0</v>
      </c>
      <c r="AR406" s="19" t="s">
        <v>1282</v>
      </c>
      <c r="AT406" s="19" t="s">
        <v>315</v>
      </c>
      <c r="AU406" s="19" t="s">
        <v>83</v>
      </c>
      <c r="AY406" s="19" t="s">
        <v>267</v>
      </c>
      <c r="BE406" s="143">
        <f t="shared" si="107"/>
        <v>0</v>
      </c>
      <c r="BF406" s="143">
        <f t="shared" si="108"/>
        <v>0</v>
      </c>
      <c r="BG406" s="143">
        <f t="shared" si="109"/>
        <v>0</v>
      </c>
      <c r="BH406" s="143">
        <f t="shared" si="110"/>
        <v>0</v>
      </c>
      <c r="BI406" s="143">
        <f t="shared" si="111"/>
        <v>0</v>
      </c>
      <c r="BJ406" s="19" t="s">
        <v>102</v>
      </c>
      <c r="BK406" s="143">
        <f t="shared" si="112"/>
        <v>0</v>
      </c>
      <c r="BL406" s="19" t="s">
        <v>518</v>
      </c>
      <c r="BM406" s="19" t="s">
        <v>2819</v>
      </c>
    </row>
    <row r="407" spans="2:65" s="1" customFormat="1" ht="25.5" customHeight="1">
      <c r="B407" s="134"/>
      <c r="C407" s="144" t="s">
        <v>1618</v>
      </c>
      <c r="D407" s="144" t="s">
        <v>315</v>
      </c>
      <c r="E407" s="145" t="s">
        <v>2820</v>
      </c>
      <c r="F407" s="221" t="s">
        <v>2821</v>
      </c>
      <c r="G407" s="221"/>
      <c r="H407" s="221"/>
      <c r="I407" s="221"/>
      <c r="J407" s="146" t="s">
        <v>374</v>
      </c>
      <c r="K407" s="147">
        <v>2</v>
      </c>
      <c r="L407" s="222"/>
      <c r="M407" s="222"/>
      <c r="N407" s="222">
        <f t="shared" si="103"/>
        <v>0</v>
      </c>
      <c r="O407" s="220"/>
      <c r="P407" s="220"/>
      <c r="Q407" s="220"/>
      <c r="R407" s="139"/>
      <c r="T407" s="140" t="s">
        <v>5</v>
      </c>
      <c r="U407" s="38" t="s">
        <v>42</v>
      </c>
      <c r="V407" s="141">
        <v>0</v>
      </c>
      <c r="W407" s="141">
        <f t="shared" si="104"/>
        <v>0</v>
      </c>
      <c r="X407" s="141">
        <v>0</v>
      </c>
      <c r="Y407" s="141">
        <f t="shared" si="105"/>
        <v>0</v>
      </c>
      <c r="Z407" s="141">
        <v>0</v>
      </c>
      <c r="AA407" s="142">
        <f t="shared" si="106"/>
        <v>0</v>
      </c>
      <c r="AR407" s="19" t="s">
        <v>1282</v>
      </c>
      <c r="AT407" s="19" t="s">
        <v>315</v>
      </c>
      <c r="AU407" s="19" t="s">
        <v>83</v>
      </c>
      <c r="AY407" s="19" t="s">
        <v>267</v>
      </c>
      <c r="BE407" s="143">
        <f t="shared" si="107"/>
        <v>0</v>
      </c>
      <c r="BF407" s="143">
        <f t="shared" si="108"/>
        <v>0</v>
      </c>
      <c r="BG407" s="143">
        <f t="shared" si="109"/>
        <v>0</v>
      </c>
      <c r="BH407" s="143">
        <f t="shared" si="110"/>
        <v>0</v>
      </c>
      <c r="BI407" s="143">
        <f t="shared" si="111"/>
        <v>0</v>
      </c>
      <c r="BJ407" s="19" t="s">
        <v>102</v>
      </c>
      <c r="BK407" s="143">
        <f t="shared" si="112"/>
        <v>0</v>
      </c>
      <c r="BL407" s="19" t="s">
        <v>518</v>
      </c>
      <c r="BM407" s="19" t="s">
        <v>2822</v>
      </c>
    </row>
    <row r="408" spans="2:65" s="1" customFormat="1" ht="16.5" customHeight="1">
      <c r="B408" s="134"/>
      <c r="C408" s="144" t="s">
        <v>2823</v>
      </c>
      <c r="D408" s="144" t="s">
        <v>315</v>
      </c>
      <c r="E408" s="145" t="s">
        <v>2824</v>
      </c>
      <c r="F408" s="221" t="s">
        <v>2825</v>
      </c>
      <c r="G408" s="221"/>
      <c r="H408" s="221"/>
      <c r="I408" s="221"/>
      <c r="J408" s="146" t="s">
        <v>374</v>
      </c>
      <c r="K408" s="147">
        <v>1</v>
      </c>
      <c r="L408" s="222"/>
      <c r="M408" s="222"/>
      <c r="N408" s="222">
        <f t="shared" si="103"/>
        <v>0</v>
      </c>
      <c r="O408" s="220"/>
      <c r="P408" s="220"/>
      <c r="Q408" s="220"/>
      <c r="R408" s="139"/>
      <c r="T408" s="140" t="s">
        <v>5</v>
      </c>
      <c r="U408" s="38" t="s">
        <v>42</v>
      </c>
      <c r="V408" s="141">
        <v>0</v>
      </c>
      <c r="W408" s="141">
        <f t="shared" si="104"/>
        <v>0</v>
      </c>
      <c r="X408" s="141">
        <v>0</v>
      </c>
      <c r="Y408" s="141">
        <f t="shared" si="105"/>
        <v>0</v>
      </c>
      <c r="Z408" s="141">
        <v>0</v>
      </c>
      <c r="AA408" s="142">
        <f t="shared" si="106"/>
        <v>0</v>
      </c>
      <c r="AR408" s="19" t="s">
        <v>1282</v>
      </c>
      <c r="AT408" s="19" t="s">
        <v>315</v>
      </c>
      <c r="AU408" s="19" t="s">
        <v>83</v>
      </c>
      <c r="AY408" s="19" t="s">
        <v>267</v>
      </c>
      <c r="BE408" s="143">
        <f t="shared" si="107"/>
        <v>0</v>
      </c>
      <c r="BF408" s="143">
        <f t="shared" si="108"/>
        <v>0</v>
      </c>
      <c r="BG408" s="143">
        <f t="shared" si="109"/>
        <v>0</v>
      </c>
      <c r="BH408" s="143">
        <f t="shared" si="110"/>
        <v>0</v>
      </c>
      <c r="BI408" s="143">
        <f t="shared" si="111"/>
        <v>0</v>
      </c>
      <c r="BJ408" s="19" t="s">
        <v>102</v>
      </c>
      <c r="BK408" s="143">
        <f t="shared" si="112"/>
        <v>0</v>
      </c>
      <c r="BL408" s="19" t="s">
        <v>518</v>
      </c>
      <c r="BM408" s="19" t="s">
        <v>2826</v>
      </c>
    </row>
    <row r="409" spans="2:65" s="1" customFormat="1" ht="16.5" customHeight="1">
      <c r="B409" s="134"/>
      <c r="C409" s="144" t="s">
        <v>1620</v>
      </c>
      <c r="D409" s="144" t="s">
        <v>315</v>
      </c>
      <c r="E409" s="145" t="s">
        <v>2827</v>
      </c>
      <c r="F409" s="221" t="s">
        <v>2828</v>
      </c>
      <c r="G409" s="221"/>
      <c r="H409" s="221"/>
      <c r="I409" s="221"/>
      <c r="J409" s="146" t="s">
        <v>374</v>
      </c>
      <c r="K409" s="147">
        <v>2</v>
      </c>
      <c r="L409" s="222"/>
      <c r="M409" s="222"/>
      <c r="N409" s="222">
        <f t="shared" si="103"/>
        <v>0</v>
      </c>
      <c r="O409" s="220"/>
      <c r="P409" s="220"/>
      <c r="Q409" s="220"/>
      <c r="R409" s="139"/>
      <c r="T409" s="140" t="s">
        <v>5</v>
      </c>
      <c r="U409" s="38" t="s">
        <v>42</v>
      </c>
      <c r="V409" s="141">
        <v>0</v>
      </c>
      <c r="W409" s="141">
        <f t="shared" si="104"/>
        <v>0</v>
      </c>
      <c r="X409" s="141">
        <v>0</v>
      </c>
      <c r="Y409" s="141">
        <f t="shared" si="105"/>
        <v>0</v>
      </c>
      <c r="Z409" s="141">
        <v>0</v>
      </c>
      <c r="AA409" s="142">
        <f t="shared" si="106"/>
        <v>0</v>
      </c>
      <c r="AR409" s="19" t="s">
        <v>1282</v>
      </c>
      <c r="AT409" s="19" t="s">
        <v>315</v>
      </c>
      <c r="AU409" s="19" t="s">
        <v>83</v>
      </c>
      <c r="AY409" s="19" t="s">
        <v>267</v>
      </c>
      <c r="BE409" s="143">
        <f t="shared" si="107"/>
        <v>0</v>
      </c>
      <c r="BF409" s="143">
        <f t="shared" si="108"/>
        <v>0</v>
      </c>
      <c r="BG409" s="143">
        <f t="shared" si="109"/>
        <v>0</v>
      </c>
      <c r="BH409" s="143">
        <f t="shared" si="110"/>
        <v>0</v>
      </c>
      <c r="BI409" s="143">
        <f t="shared" si="111"/>
        <v>0</v>
      </c>
      <c r="BJ409" s="19" t="s">
        <v>102</v>
      </c>
      <c r="BK409" s="143">
        <f t="shared" si="112"/>
        <v>0</v>
      </c>
      <c r="BL409" s="19" t="s">
        <v>518</v>
      </c>
      <c r="BM409" s="19" t="s">
        <v>2829</v>
      </c>
    </row>
    <row r="410" spans="2:65" s="1" customFormat="1" ht="16.5" customHeight="1">
      <c r="B410" s="134"/>
      <c r="C410" s="144" t="s">
        <v>2830</v>
      </c>
      <c r="D410" s="144" t="s">
        <v>315</v>
      </c>
      <c r="E410" s="145" t="s">
        <v>2831</v>
      </c>
      <c r="F410" s="221" t="s">
        <v>2832</v>
      </c>
      <c r="G410" s="221"/>
      <c r="H410" s="221"/>
      <c r="I410" s="221"/>
      <c r="J410" s="146" t="s">
        <v>374</v>
      </c>
      <c r="K410" s="147">
        <v>1</v>
      </c>
      <c r="L410" s="222"/>
      <c r="M410" s="222"/>
      <c r="N410" s="222">
        <f t="shared" si="103"/>
        <v>0</v>
      </c>
      <c r="O410" s="220"/>
      <c r="P410" s="220"/>
      <c r="Q410" s="220"/>
      <c r="R410" s="139"/>
      <c r="T410" s="140" t="s">
        <v>5</v>
      </c>
      <c r="U410" s="38" t="s">
        <v>42</v>
      </c>
      <c r="V410" s="141">
        <v>0</v>
      </c>
      <c r="W410" s="141">
        <f t="shared" si="104"/>
        <v>0</v>
      </c>
      <c r="X410" s="141">
        <v>0</v>
      </c>
      <c r="Y410" s="141">
        <f t="shared" si="105"/>
        <v>0</v>
      </c>
      <c r="Z410" s="141">
        <v>0</v>
      </c>
      <c r="AA410" s="142">
        <f t="shared" si="106"/>
        <v>0</v>
      </c>
      <c r="AR410" s="19" t="s">
        <v>1282</v>
      </c>
      <c r="AT410" s="19" t="s">
        <v>315</v>
      </c>
      <c r="AU410" s="19" t="s">
        <v>83</v>
      </c>
      <c r="AY410" s="19" t="s">
        <v>267</v>
      </c>
      <c r="BE410" s="143">
        <f t="shared" si="107"/>
        <v>0</v>
      </c>
      <c r="BF410" s="143">
        <f t="shared" si="108"/>
        <v>0</v>
      </c>
      <c r="BG410" s="143">
        <f t="shared" si="109"/>
        <v>0</v>
      </c>
      <c r="BH410" s="143">
        <f t="shared" si="110"/>
        <v>0</v>
      </c>
      <c r="BI410" s="143">
        <f t="shared" si="111"/>
        <v>0</v>
      </c>
      <c r="BJ410" s="19" t="s">
        <v>102</v>
      </c>
      <c r="BK410" s="143">
        <f t="shared" si="112"/>
        <v>0</v>
      </c>
      <c r="BL410" s="19" t="s">
        <v>518</v>
      </c>
      <c r="BM410" s="19" t="s">
        <v>2833</v>
      </c>
    </row>
    <row r="411" spans="2:65" s="1" customFormat="1" ht="16.5" customHeight="1">
      <c r="B411" s="134"/>
      <c r="C411" s="144" t="s">
        <v>1623</v>
      </c>
      <c r="D411" s="144" t="s">
        <v>315</v>
      </c>
      <c r="E411" s="145" t="s">
        <v>2834</v>
      </c>
      <c r="F411" s="221" t="s">
        <v>2835</v>
      </c>
      <c r="G411" s="221"/>
      <c r="H411" s="221"/>
      <c r="I411" s="221"/>
      <c r="J411" s="146" t="s">
        <v>374</v>
      </c>
      <c r="K411" s="147">
        <v>1</v>
      </c>
      <c r="L411" s="222"/>
      <c r="M411" s="222"/>
      <c r="N411" s="222">
        <f t="shared" si="103"/>
        <v>0</v>
      </c>
      <c r="O411" s="220"/>
      <c r="P411" s="220"/>
      <c r="Q411" s="220"/>
      <c r="R411" s="139"/>
      <c r="T411" s="140" t="s">
        <v>5</v>
      </c>
      <c r="U411" s="38" t="s">
        <v>42</v>
      </c>
      <c r="V411" s="141">
        <v>0</v>
      </c>
      <c r="W411" s="141">
        <f t="shared" si="104"/>
        <v>0</v>
      </c>
      <c r="X411" s="141">
        <v>0</v>
      </c>
      <c r="Y411" s="141">
        <f t="shared" si="105"/>
        <v>0</v>
      </c>
      <c r="Z411" s="141">
        <v>0</v>
      </c>
      <c r="AA411" s="142">
        <f t="shared" si="106"/>
        <v>0</v>
      </c>
      <c r="AR411" s="19" t="s">
        <v>1282</v>
      </c>
      <c r="AT411" s="19" t="s">
        <v>315</v>
      </c>
      <c r="AU411" s="19" t="s">
        <v>83</v>
      </c>
      <c r="AY411" s="19" t="s">
        <v>267</v>
      </c>
      <c r="BE411" s="143">
        <f t="shared" si="107"/>
        <v>0</v>
      </c>
      <c r="BF411" s="143">
        <f t="shared" si="108"/>
        <v>0</v>
      </c>
      <c r="BG411" s="143">
        <f t="shared" si="109"/>
        <v>0</v>
      </c>
      <c r="BH411" s="143">
        <f t="shared" si="110"/>
        <v>0</v>
      </c>
      <c r="BI411" s="143">
        <f t="shared" si="111"/>
        <v>0</v>
      </c>
      <c r="BJ411" s="19" t="s">
        <v>102</v>
      </c>
      <c r="BK411" s="143">
        <f t="shared" si="112"/>
        <v>0</v>
      </c>
      <c r="BL411" s="19" t="s">
        <v>518</v>
      </c>
      <c r="BM411" s="19" t="s">
        <v>2836</v>
      </c>
    </row>
    <row r="412" spans="2:65" s="1" customFormat="1" ht="16.5" customHeight="1">
      <c r="B412" s="134"/>
      <c r="C412" s="144" t="s">
        <v>2837</v>
      </c>
      <c r="D412" s="144" t="s">
        <v>315</v>
      </c>
      <c r="E412" s="145" t="s">
        <v>2838</v>
      </c>
      <c r="F412" s="221" t="s">
        <v>2839</v>
      </c>
      <c r="G412" s="221"/>
      <c r="H412" s="221"/>
      <c r="I412" s="221"/>
      <c r="J412" s="146" t="s">
        <v>374</v>
      </c>
      <c r="K412" s="147">
        <v>2</v>
      </c>
      <c r="L412" s="222"/>
      <c r="M412" s="222"/>
      <c r="N412" s="222">
        <f t="shared" si="103"/>
        <v>0</v>
      </c>
      <c r="O412" s="220"/>
      <c r="P412" s="220"/>
      <c r="Q412" s="220"/>
      <c r="R412" s="139"/>
      <c r="T412" s="140" t="s">
        <v>5</v>
      </c>
      <c r="U412" s="38" t="s">
        <v>42</v>
      </c>
      <c r="V412" s="141">
        <v>0</v>
      </c>
      <c r="W412" s="141">
        <f t="shared" si="104"/>
        <v>0</v>
      </c>
      <c r="X412" s="141">
        <v>0</v>
      </c>
      <c r="Y412" s="141">
        <f t="shared" si="105"/>
        <v>0</v>
      </c>
      <c r="Z412" s="141">
        <v>0</v>
      </c>
      <c r="AA412" s="142">
        <f t="shared" si="106"/>
        <v>0</v>
      </c>
      <c r="AR412" s="19" t="s">
        <v>1282</v>
      </c>
      <c r="AT412" s="19" t="s">
        <v>315</v>
      </c>
      <c r="AU412" s="19" t="s">
        <v>83</v>
      </c>
      <c r="AY412" s="19" t="s">
        <v>267</v>
      </c>
      <c r="BE412" s="143">
        <f t="shared" si="107"/>
        <v>0</v>
      </c>
      <c r="BF412" s="143">
        <f t="shared" si="108"/>
        <v>0</v>
      </c>
      <c r="BG412" s="143">
        <f t="shared" si="109"/>
        <v>0</v>
      </c>
      <c r="BH412" s="143">
        <f t="shared" si="110"/>
        <v>0</v>
      </c>
      <c r="BI412" s="143">
        <f t="shared" si="111"/>
        <v>0</v>
      </c>
      <c r="BJ412" s="19" t="s">
        <v>102</v>
      </c>
      <c r="BK412" s="143">
        <f t="shared" si="112"/>
        <v>0</v>
      </c>
      <c r="BL412" s="19" t="s">
        <v>518</v>
      </c>
      <c r="BM412" s="19" t="s">
        <v>2840</v>
      </c>
    </row>
    <row r="413" spans="2:65" s="1" customFormat="1" ht="16.5" customHeight="1">
      <c r="B413" s="134"/>
      <c r="C413" s="144" t="s">
        <v>1626</v>
      </c>
      <c r="D413" s="144" t="s">
        <v>315</v>
      </c>
      <c r="E413" s="145" t="s">
        <v>2841</v>
      </c>
      <c r="F413" s="221" t="s">
        <v>2842</v>
      </c>
      <c r="G413" s="221"/>
      <c r="H413" s="221"/>
      <c r="I413" s="221"/>
      <c r="J413" s="146" t="s">
        <v>374</v>
      </c>
      <c r="K413" s="147">
        <v>1</v>
      </c>
      <c r="L413" s="222"/>
      <c r="M413" s="222"/>
      <c r="N413" s="222">
        <f t="shared" si="103"/>
        <v>0</v>
      </c>
      <c r="O413" s="220"/>
      <c r="P413" s="220"/>
      <c r="Q413" s="220"/>
      <c r="R413" s="139"/>
      <c r="T413" s="140" t="s">
        <v>5</v>
      </c>
      <c r="U413" s="38" t="s">
        <v>42</v>
      </c>
      <c r="V413" s="141">
        <v>0</v>
      </c>
      <c r="W413" s="141">
        <f t="shared" si="104"/>
        <v>0</v>
      </c>
      <c r="X413" s="141">
        <v>0</v>
      </c>
      <c r="Y413" s="141">
        <f t="shared" si="105"/>
        <v>0</v>
      </c>
      <c r="Z413" s="141">
        <v>0</v>
      </c>
      <c r="AA413" s="142">
        <f t="shared" si="106"/>
        <v>0</v>
      </c>
      <c r="AR413" s="19" t="s">
        <v>1282</v>
      </c>
      <c r="AT413" s="19" t="s">
        <v>315</v>
      </c>
      <c r="AU413" s="19" t="s">
        <v>83</v>
      </c>
      <c r="AY413" s="19" t="s">
        <v>267</v>
      </c>
      <c r="BE413" s="143">
        <f t="shared" si="107"/>
        <v>0</v>
      </c>
      <c r="BF413" s="143">
        <f t="shared" si="108"/>
        <v>0</v>
      </c>
      <c r="BG413" s="143">
        <f t="shared" si="109"/>
        <v>0</v>
      </c>
      <c r="BH413" s="143">
        <f t="shared" si="110"/>
        <v>0</v>
      </c>
      <c r="BI413" s="143">
        <f t="shared" si="111"/>
        <v>0</v>
      </c>
      <c r="BJ413" s="19" t="s">
        <v>102</v>
      </c>
      <c r="BK413" s="143">
        <f t="shared" si="112"/>
        <v>0</v>
      </c>
      <c r="BL413" s="19" t="s">
        <v>518</v>
      </c>
      <c r="BM413" s="19" t="s">
        <v>2843</v>
      </c>
    </row>
    <row r="414" spans="2:65" s="1" customFormat="1" ht="16.5" customHeight="1">
      <c r="B414" s="134"/>
      <c r="C414" s="144" t="s">
        <v>2844</v>
      </c>
      <c r="D414" s="144" t="s">
        <v>315</v>
      </c>
      <c r="E414" s="145" t="s">
        <v>2845</v>
      </c>
      <c r="F414" s="221" t="s">
        <v>2846</v>
      </c>
      <c r="G414" s="221"/>
      <c r="H414" s="221"/>
      <c r="I414" s="221"/>
      <c r="J414" s="146" t="s">
        <v>374</v>
      </c>
      <c r="K414" s="147">
        <v>1</v>
      </c>
      <c r="L414" s="222"/>
      <c r="M414" s="222"/>
      <c r="N414" s="222">
        <f t="shared" si="103"/>
        <v>0</v>
      </c>
      <c r="O414" s="220"/>
      <c r="P414" s="220"/>
      <c r="Q414" s="220"/>
      <c r="R414" s="139"/>
      <c r="T414" s="140" t="s">
        <v>5</v>
      </c>
      <c r="U414" s="38" t="s">
        <v>42</v>
      </c>
      <c r="V414" s="141">
        <v>0</v>
      </c>
      <c r="W414" s="141">
        <f t="shared" si="104"/>
        <v>0</v>
      </c>
      <c r="X414" s="141">
        <v>0</v>
      </c>
      <c r="Y414" s="141">
        <f t="shared" si="105"/>
        <v>0</v>
      </c>
      <c r="Z414" s="141">
        <v>0</v>
      </c>
      <c r="AA414" s="142">
        <f t="shared" si="106"/>
        <v>0</v>
      </c>
      <c r="AR414" s="19" t="s">
        <v>1282</v>
      </c>
      <c r="AT414" s="19" t="s">
        <v>315</v>
      </c>
      <c r="AU414" s="19" t="s">
        <v>83</v>
      </c>
      <c r="AY414" s="19" t="s">
        <v>267</v>
      </c>
      <c r="BE414" s="143">
        <f t="shared" si="107"/>
        <v>0</v>
      </c>
      <c r="BF414" s="143">
        <f t="shared" si="108"/>
        <v>0</v>
      </c>
      <c r="BG414" s="143">
        <f t="shared" si="109"/>
        <v>0</v>
      </c>
      <c r="BH414" s="143">
        <f t="shared" si="110"/>
        <v>0</v>
      </c>
      <c r="BI414" s="143">
        <f t="shared" si="111"/>
        <v>0</v>
      </c>
      <c r="BJ414" s="19" t="s">
        <v>102</v>
      </c>
      <c r="BK414" s="143">
        <f t="shared" si="112"/>
        <v>0</v>
      </c>
      <c r="BL414" s="19" t="s">
        <v>518</v>
      </c>
      <c r="BM414" s="19" t="s">
        <v>2847</v>
      </c>
    </row>
    <row r="415" spans="2:65" s="1" customFormat="1" ht="16.5" customHeight="1">
      <c r="B415" s="134"/>
      <c r="C415" s="144" t="s">
        <v>1629</v>
      </c>
      <c r="D415" s="144" t="s">
        <v>315</v>
      </c>
      <c r="E415" s="145" t="s">
        <v>2848</v>
      </c>
      <c r="F415" s="221" t="s">
        <v>2849</v>
      </c>
      <c r="G415" s="221"/>
      <c r="H415" s="221"/>
      <c r="I415" s="221"/>
      <c r="J415" s="146" t="s">
        <v>374</v>
      </c>
      <c r="K415" s="147">
        <v>1</v>
      </c>
      <c r="L415" s="222"/>
      <c r="M415" s="222"/>
      <c r="N415" s="222">
        <f t="shared" si="103"/>
        <v>0</v>
      </c>
      <c r="O415" s="220"/>
      <c r="P415" s="220"/>
      <c r="Q415" s="220"/>
      <c r="R415" s="139"/>
      <c r="T415" s="140" t="s">
        <v>5</v>
      </c>
      <c r="U415" s="38" t="s">
        <v>42</v>
      </c>
      <c r="V415" s="141">
        <v>0</v>
      </c>
      <c r="W415" s="141">
        <f t="shared" si="104"/>
        <v>0</v>
      </c>
      <c r="X415" s="141">
        <v>0</v>
      </c>
      <c r="Y415" s="141">
        <f t="shared" si="105"/>
        <v>0</v>
      </c>
      <c r="Z415" s="141">
        <v>0</v>
      </c>
      <c r="AA415" s="142">
        <f t="shared" si="106"/>
        <v>0</v>
      </c>
      <c r="AR415" s="19" t="s">
        <v>1282</v>
      </c>
      <c r="AT415" s="19" t="s">
        <v>315</v>
      </c>
      <c r="AU415" s="19" t="s">
        <v>83</v>
      </c>
      <c r="AY415" s="19" t="s">
        <v>267</v>
      </c>
      <c r="BE415" s="143">
        <f t="shared" si="107"/>
        <v>0</v>
      </c>
      <c r="BF415" s="143">
        <f t="shared" si="108"/>
        <v>0</v>
      </c>
      <c r="BG415" s="143">
        <f t="shared" si="109"/>
        <v>0</v>
      </c>
      <c r="BH415" s="143">
        <f t="shared" si="110"/>
        <v>0</v>
      </c>
      <c r="BI415" s="143">
        <f t="shared" si="111"/>
        <v>0</v>
      </c>
      <c r="BJ415" s="19" t="s">
        <v>102</v>
      </c>
      <c r="BK415" s="143">
        <f t="shared" si="112"/>
        <v>0</v>
      </c>
      <c r="BL415" s="19" t="s">
        <v>518</v>
      </c>
      <c r="BM415" s="19" t="s">
        <v>2850</v>
      </c>
    </row>
    <row r="416" spans="2:65" s="1" customFormat="1" ht="25.5" customHeight="1">
      <c r="B416" s="134"/>
      <c r="C416" s="144" t="s">
        <v>2851</v>
      </c>
      <c r="D416" s="144" t="s">
        <v>315</v>
      </c>
      <c r="E416" s="145" t="s">
        <v>2852</v>
      </c>
      <c r="F416" s="221" t="s">
        <v>2853</v>
      </c>
      <c r="G416" s="221"/>
      <c r="H416" s="221"/>
      <c r="I416" s="221"/>
      <c r="J416" s="146" t="s">
        <v>374</v>
      </c>
      <c r="K416" s="147">
        <v>1</v>
      </c>
      <c r="L416" s="222"/>
      <c r="M416" s="222"/>
      <c r="N416" s="222">
        <f t="shared" si="103"/>
        <v>0</v>
      </c>
      <c r="O416" s="220"/>
      <c r="P416" s="220"/>
      <c r="Q416" s="220"/>
      <c r="R416" s="139"/>
      <c r="T416" s="140" t="s">
        <v>5</v>
      </c>
      <c r="U416" s="38" t="s">
        <v>42</v>
      </c>
      <c r="V416" s="141">
        <v>0</v>
      </c>
      <c r="W416" s="141">
        <f t="shared" si="104"/>
        <v>0</v>
      </c>
      <c r="X416" s="141">
        <v>0</v>
      </c>
      <c r="Y416" s="141">
        <f t="shared" si="105"/>
        <v>0</v>
      </c>
      <c r="Z416" s="141">
        <v>0</v>
      </c>
      <c r="AA416" s="142">
        <f t="shared" si="106"/>
        <v>0</v>
      </c>
      <c r="AR416" s="19" t="s">
        <v>1282</v>
      </c>
      <c r="AT416" s="19" t="s">
        <v>315</v>
      </c>
      <c r="AU416" s="19" t="s">
        <v>83</v>
      </c>
      <c r="AY416" s="19" t="s">
        <v>267</v>
      </c>
      <c r="BE416" s="143">
        <f t="shared" si="107"/>
        <v>0</v>
      </c>
      <c r="BF416" s="143">
        <f t="shared" si="108"/>
        <v>0</v>
      </c>
      <c r="BG416" s="143">
        <f t="shared" si="109"/>
        <v>0</v>
      </c>
      <c r="BH416" s="143">
        <f t="shared" si="110"/>
        <v>0</v>
      </c>
      <c r="BI416" s="143">
        <f t="shared" si="111"/>
        <v>0</v>
      </c>
      <c r="BJ416" s="19" t="s">
        <v>102</v>
      </c>
      <c r="BK416" s="143">
        <f t="shared" si="112"/>
        <v>0</v>
      </c>
      <c r="BL416" s="19" t="s">
        <v>518</v>
      </c>
      <c r="BM416" s="19" t="s">
        <v>2854</v>
      </c>
    </row>
    <row r="417" spans="2:65" s="1" customFormat="1" ht="25.5" customHeight="1">
      <c r="B417" s="134"/>
      <c r="C417" s="144" t="s">
        <v>1632</v>
      </c>
      <c r="D417" s="144" t="s">
        <v>315</v>
      </c>
      <c r="E417" s="145" t="s">
        <v>2580</v>
      </c>
      <c r="F417" s="221" t="s">
        <v>2581</v>
      </c>
      <c r="G417" s="221"/>
      <c r="H417" s="221"/>
      <c r="I417" s="221"/>
      <c r="J417" s="146" t="s">
        <v>374</v>
      </c>
      <c r="K417" s="147">
        <v>2</v>
      </c>
      <c r="L417" s="222"/>
      <c r="M417" s="222"/>
      <c r="N417" s="222">
        <f t="shared" si="103"/>
        <v>0</v>
      </c>
      <c r="O417" s="220"/>
      <c r="P417" s="220"/>
      <c r="Q417" s="220"/>
      <c r="R417" s="139"/>
      <c r="T417" s="140" t="s">
        <v>5</v>
      </c>
      <c r="U417" s="38" t="s">
        <v>42</v>
      </c>
      <c r="V417" s="141">
        <v>0</v>
      </c>
      <c r="W417" s="141">
        <f t="shared" si="104"/>
        <v>0</v>
      </c>
      <c r="X417" s="141">
        <v>0</v>
      </c>
      <c r="Y417" s="141">
        <f t="shared" si="105"/>
        <v>0</v>
      </c>
      <c r="Z417" s="141">
        <v>0</v>
      </c>
      <c r="AA417" s="142">
        <f t="shared" si="106"/>
        <v>0</v>
      </c>
      <c r="AR417" s="19" t="s">
        <v>1282</v>
      </c>
      <c r="AT417" s="19" t="s">
        <v>315</v>
      </c>
      <c r="AU417" s="19" t="s">
        <v>83</v>
      </c>
      <c r="AY417" s="19" t="s">
        <v>267</v>
      </c>
      <c r="BE417" s="143">
        <f t="shared" si="107"/>
        <v>0</v>
      </c>
      <c r="BF417" s="143">
        <f t="shared" si="108"/>
        <v>0</v>
      </c>
      <c r="BG417" s="143">
        <f t="shared" si="109"/>
        <v>0</v>
      </c>
      <c r="BH417" s="143">
        <f t="shared" si="110"/>
        <v>0</v>
      </c>
      <c r="BI417" s="143">
        <f t="shared" si="111"/>
        <v>0</v>
      </c>
      <c r="BJ417" s="19" t="s">
        <v>102</v>
      </c>
      <c r="BK417" s="143">
        <f t="shared" si="112"/>
        <v>0</v>
      </c>
      <c r="BL417" s="19" t="s">
        <v>518</v>
      </c>
      <c r="BM417" s="19" t="s">
        <v>2855</v>
      </c>
    </row>
    <row r="418" spans="2:65" s="1" customFormat="1" ht="25.5" customHeight="1">
      <c r="B418" s="134"/>
      <c r="C418" s="144" t="s">
        <v>2856</v>
      </c>
      <c r="D418" s="144" t="s">
        <v>315</v>
      </c>
      <c r="E418" s="145" t="s">
        <v>2857</v>
      </c>
      <c r="F418" s="221" t="s">
        <v>2858</v>
      </c>
      <c r="G418" s="221"/>
      <c r="H418" s="221"/>
      <c r="I418" s="221"/>
      <c r="J418" s="146" t="s">
        <v>374</v>
      </c>
      <c r="K418" s="147">
        <v>2</v>
      </c>
      <c r="L418" s="222"/>
      <c r="M418" s="222"/>
      <c r="N418" s="222">
        <f t="shared" si="103"/>
        <v>0</v>
      </c>
      <c r="O418" s="220"/>
      <c r="P418" s="220"/>
      <c r="Q418" s="220"/>
      <c r="R418" s="139"/>
      <c r="T418" s="140" t="s">
        <v>5</v>
      </c>
      <c r="U418" s="38" t="s">
        <v>42</v>
      </c>
      <c r="V418" s="141">
        <v>0</v>
      </c>
      <c r="W418" s="141">
        <f t="shared" si="104"/>
        <v>0</v>
      </c>
      <c r="X418" s="141">
        <v>0</v>
      </c>
      <c r="Y418" s="141">
        <f t="shared" si="105"/>
        <v>0</v>
      </c>
      <c r="Z418" s="141">
        <v>0</v>
      </c>
      <c r="AA418" s="142">
        <f t="shared" si="106"/>
        <v>0</v>
      </c>
      <c r="AR418" s="19" t="s">
        <v>1282</v>
      </c>
      <c r="AT418" s="19" t="s">
        <v>315</v>
      </c>
      <c r="AU418" s="19" t="s">
        <v>83</v>
      </c>
      <c r="AY418" s="19" t="s">
        <v>267</v>
      </c>
      <c r="BE418" s="143">
        <f t="shared" si="107"/>
        <v>0</v>
      </c>
      <c r="BF418" s="143">
        <f t="shared" si="108"/>
        <v>0</v>
      </c>
      <c r="BG418" s="143">
        <f t="shared" si="109"/>
        <v>0</v>
      </c>
      <c r="BH418" s="143">
        <f t="shared" si="110"/>
        <v>0</v>
      </c>
      <c r="BI418" s="143">
        <f t="shared" si="111"/>
        <v>0</v>
      </c>
      <c r="BJ418" s="19" t="s">
        <v>102</v>
      </c>
      <c r="BK418" s="143">
        <f t="shared" si="112"/>
        <v>0</v>
      </c>
      <c r="BL418" s="19" t="s">
        <v>518</v>
      </c>
      <c r="BM418" s="19" t="s">
        <v>2859</v>
      </c>
    </row>
    <row r="419" spans="2:65" s="1" customFormat="1" ht="25.5" customHeight="1">
      <c r="B419" s="134"/>
      <c r="C419" s="144" t="s">
        <v>1635</v>
      </c>
      <c r="D419" s="144" t="s">
        <v>315</v>
      </c>
      <c r="E419" s="145" t="s">
        <v>2860</v>
      </c>
      <c r="F419" s="221" t="s">
        <v>2861</v>
      </c>
      <c r="G419" s="221"/>
      <c r="H419" s="221"/>
      <c r="I419" s="221"/>
      <c r="J419" s="146" t="s">
        <v>374</v>
      </c>
      <c r="K419" s="147">
        <v>2</v>
      </c>
      <c r="L419" s="222"/>
      <c r="M419" s="222"/>
      <c r="N419" s="222">
        <f t="shared" si="103"/>
        <v>0</v>
      </c>
      <c r="O419" s="220"/>
      <c r="P419" s="220"/>
      <c r="Q419" s="220"/>
      <c r="R419" s="139"/>
      <c r="T419" s="140" t="s">
        <v>5</v>
      </c>
      <c r="U419" s="38" t="s">
        <v>42</v>
      </c>
      <c r="V419" s="141">
        <v>0</v>
      </c>
      <c r="W419" s="141">
        <f t="shared" si="104"/>
        <v>0</v>
      </c>
      <c r="X419" s="141">
        <v>0</v>
      </c>
      <c r="Y419" s="141">
        <f t="shared" si="105"/>
        <v>0</v>
      </c>
      <c r="Z419" s="141">
        <v>0</v>
      </c>
      <c r="AA419" s="142">
        <f t="shared" si="106"/>
        <v>0</v>
      </c>
      <c r="AR419" s="19" t="s">
        <v>1282</v>
      </c>
      <c r="AT419" s="19" t="s">
        <v>315</v>
      </c>
      <c r="AU419" s="19" t="s">
        <v>83</v>
      </c>
      <c r="AY419" s="19" t="s">
        <v>267</v>
      </c>
      <c r="BE419" s="143">
        <f t="shared" si="107"/>
        <v>0</v>
      </c>
      <c r="BF419" s="143">
        <f t="shared" si="108"/>
        <v>0</v>
      </c>
      <c r="BG419" s="143">
        <f t="shared" si="109"/>
        <v>0</v>
      </c>
      <c r="BH419" s="143">
        <f t="shared" si="110"/>
        <v>0</v>
      </c>
      <c r="BI419" s="143">
        <f t="shared" si="111"/>
        <v>0</v>
      </c>
      <c r="BJ419" s="19" t="s">
        <v>102</v>
      </c>
      <c r="BK419" s="143">
        <f t="shared" si="112"/>
        <v>0</v>
      </c>
      <c r="BL419" s="19" t="s">
        <v>518</v>
      </c>
      <c r="BM419" s="19" t="s">
        <v>2862</v>
      </c>
    </row>
    <row r="420" spans="2:65" s="1" customFormat="1" ht="25.5" customHeight="1">
      <c r="B420" s="134"/>
      <c r="C420" s="144" t="s">
        <v>2863</v>
      </c>
      <c r="D420" s="144" t="s">
        <v>315</v>
      </c>
      <c r="E420" s="145" t="s">
        <v>2864</v>
      </c>
      <c r="F420" s="221" t="s">
        <v>2865</v>
      </c>
      <c r="G420" s="221"/>
      <c r="H420" s="221"/>
      <c r="I420" s="221"/>
      <c r="J420" s="146" t="s">
        <v>374</v>
      </c>
      <c r="K420" s="147">
        <v>1</v>
      </c>
      <c r="L420" s="222"/>
      <c r="M420" s="222"/>
      <c r="N420" s="222">
        <f t="shared" si="103"/>
        <v>0</v>
      </c>
      <c r="O420" s="220"/>
      <c r="P420" s="220"/>
      <c r="Q420" s="220"/>
      <c r="R420" s="139"/>
      <c r="T420" s="140" t="s">
        <v>5</v>
      </c>
      <c r="U420" s="38" t="s">
        <v>42</v>
      </c>
      <c r="V420" s="141">
        <v>0</v>
      </c>
      <c r="W420" s="141">
        <f t="shared" si="104"/>
        <v>0</v>
      </c>
      <c r="X420" s="141">
        <v>0</v>
      </c>
      <c r="Y420" s="141">
        <f t="shared" si="105"/>
        <v>0</v>
      </c>
      <c r="Z420" s="141">
        <v>0</v>
      </c>
      <c r="AA420" s="142">
        <f t="shared" si="106"/>
        <v>0</v>
      </c>
      <c r="AR420" s="19" t="s">
        <v>1282</v>
      </c>
      <c r="AT420" s="19" t="s">
        <v>315</v>
      </c>
      <c r="AU420" s="19" t="s">
        <v>83</v>
      </c>
      <c r="AY420" s="19" t="s">
        <v>267</v>
      </c>
      <c r="BE420" s="143">
        <f t="shared" si="107"/>
        <v>0</v>
      </c>
      <c r="BF420" s="143">
        <f t="shared" si="108"/>
        <v>0</v>
      </c>
      <c r="BG420" s="143">
        <f t="shared" si="109"/>
        <v>0</v>
      </c>
      <c r="BH420" s="143">
        <f t="shared" si="110"/>
        <v>0</v>
      </c>
      <c r="BI420" s="143">
        <f t="shared" si="111"/>
        <v>0</v>
      </c>
      <c r="BJ420" s="19" t="s">
        <v>102</v>
      </c>
      <c r="BK420" s="143">
        <f t="shared" si="112"/>
        <v>0</v>
      </c>
      <c r="BL420" s="19" t="s">
        <v>518</v>
      </c>
      <c r="BM420" s="19" t="s">
        <v>2866</v>
      </c>
    </row>
    <row r="421" spans="2:65" s="1" customFormat="1" ht="25.5" customHeight="1">
      <c r="B421" s="134"/>
      <c r="C421" s="144" t="s">
        <v>1638</v>
      </c>
      <c r="D421" s="144" t="s">
        <v>315</v>
      </c>
      <c r="E421" s="145" t="s">
        <v>2867</v>
      </c>
      <c r="F421" s="221" t="s">
        <v>2868</v>
      </c>
      <c r="G421" s="221"/>
      <c r="H421" s="221"/>
      <c r="I421" s="221"/>
      <c r="J421" s="146" t="s">
        <v>374</v>
      </c>
      <c r="K421" s="147">
        <v>2</v>
      </c>
      <c r="L421" s="222"/>
      <c r="M421" s="222"/>
      <c r="N421" s="222">
        <f t="shared" si="103"/>
        <v>0</v>
      </c>
      <c r="O421" s="220"/>
      <c r="P421" s="220"/>
      <c r="Q421" s="220"/>
      <c r="R421" s="139"/>
      <c r="T421" s="140" t="s">
        <v>5</v>
      </c>
      <c r="U421" s="38" t="s">
        <v>42</v>
      </c>
      <c r="V421" s="141">
        <v>0</v>
      </c>
      <c r="W421" s="141">
        <f t="shared" si="104"/>
        <v>0</v>
      </c>
      <c r="X421" s="141">
        <v>0</v>
      </c>
      <c r="Y421" s="141">
        <f t="shared" si="105"/>
        <v>0</v>
      </c>
      <c r="Z421" s="141">
        <v>0</v>
      </c>
      <c r="AA421" s="142">
        <f t="shared" si="106"/>
        <v>0</v>
      </c>
      <c r="AR421" s="19" t="s">
        <v>1282</v>
      </c>
      <c r="AT421" s="19" t="s">
        <v>315</v>
      </c>
      <c r="AU421" s="19" t="s">
        <v>83</v>
      </c>
      <c r="AY421" s="19" t="s">
        <v>267</v>
      </c>
      <c r="BE421" s="143">
        <f t="shared" si="107"/>
        <v>0</v>
      </c>
      <c r="BF421" s="143">
        <f t="shared" si="108"/>
        <v>0</v>
      </c>
      <c r="BG421" s="143">
        <f t="shared" si="109"/>
        <v>0</v>
      </c>
      <c r="BH421" s="143">
        <f t="shared" si="110"/>
        <v>0</v>
      </c>
      <c r="BI421" s="143">
        <f t="shared" si="111"/>
        <v>0</v>
      </c>
      <c r="BJ421" s="19" t="s">
        <v>102</v>
      </c>
      <c r="BK421" s="143">
        <f t="shared" si="112"/>
        <v>0</v>
      </c>
      <c r="BL421" s="19" t="s">
        <v>518</v>
      </c>
      <c r="BM421" s="19" t="s">
        <v>2869</v>
      </c>
    </row>
    <row r="422" spans="2:65" s="1" customFormat="1" ht="25.5" customHeight="1">
      <c r="B422" s="134"/>
      <c r="C422" s="144" t="s">
        <v>2870</v>
      </c>
      <c r="D422" s="144" t="s">
        <v>315</v>
      </c>
      <c r="E422" s="145" t="s">
        <v>2871</v>
      </c>
      <c r="F422" s="221" t="s">
        <v>2872</v>
      </c>
      <c r="G422" s="221"/>
      <c r="H422" s="221"/>
      <c r="I422" s="221"/>
      <c r="J422" s="146" t="s">
        <v>374</v>
      </c>
      <c r="K422" s="147">
        <v>2</v>
      </c>
      <c r="L422" s="222"/>
      <c r="M422" s="222"/>
      <c r="N422" s="222">
        <f t="shared" si="103"/>
        <v>0</v>
      </c>
      <c r="O422" s="220"/>
      <c r="P422" s="220"/>
      <c r="Q422" s="220"/>
      <c r="R422" s="139"/>
      <c r="T422" s="140" t="s">
        <v>5</v>
      </c>
      <c r="U422" s="38" t="s">
        <v>42</v>
      </c>
      <c r="V422" s="141">
        <v>0</v>
      </c>
      <c r="W422" s="141">
        <f t="shared" si="104"/>
        <v>0</v>
      </c>
      <c r="X422" s="141">
        <v>0</v>
      </c>
      <c r="Y422" s="141">
        <f t="shared" si="105"/>
        <v>0</v>
      </c>
      <c r="Z422" s="141">
        <v>0</v>
      </c>
      <c r="AA422" s="142">
        <f t="shared" si="106"/>
        <v>0</v>
      </c>
      <c r="AR422" s="19" t="s">
        <v>1282</v>
      </c>
      <c r="AT422" s="19" t="s">
        <v>315</v>
      </c>
      <c r="AU422" s="19" t="s">
        <v>83</v>
      </c>
      <c r="AY422" s="19" t="s">
        <v>267</v>
      </c>
      <c r="BE422" s="143">
        <f t="shared" si="107"/>
        <v>0</v>
      </c>
      <c r="BF422" s="143">
        <f t="shared" si="108"/>
        <v>0</v>
      </c>
      <c r="BG422" s="143">
        <f t="shared" si="109"/>
        <v>0</v>
      </c>
      <c r="BH422" s="143">
        <f t="shared" si="110"/>
        <v>0</v>
      </c>
      <c r="BI422" s="143">
        <f t="shared" si="111"/>
        <v>0</v>
      </c>
      <c r="BJ422" s="19" t="s">
        <v>102</v>
      </c>
      <c r="BK422" s="143">
        <f t="shared" si="112"/>
        <v>0</v>
      </c>
      <c r="BL422" s="19" t="s">
        <v>518</v>
      </c>
      <c r="BM422" s="19" t="s">
        <v>2873</v>
      </c>
    </row>
    <row r="423" spans="2:65" s="1" customFormat="1" ht="25.5" customHeight="1">
      <c r="B423" s="134"/>
      <c r="C423" s="144" t="s">
        <v>1641</v>
      </c>
      <c r="D423" s="144" t="s">
        <v>315</v>
      </c>
      <c r="E423" s="145" t="s">
        <v>2584</v>
      </c>
      <c r="F423" s="221" t="s">
        <v>2585</v>
      </c>
      <c r="G423" s="221"/>
      <c r="H423" s="221"/>
      <c r="I423" s="221"/>
      <c r="J423" s="146" t="s">
        <v>374</v>
      </c>
      <c r="K423" s="147">
        <v>2</v>
      </c>
      <c r="L423" s="222"/>
      <c r="M423" s="222"/>
      <c r="N423" s="222">
        <f t="shared" si="103"/>
        <v>0</v>
      </c>
      <c r="O423" s="220"/>
      <c r="P423" s="220"/>
      <c r="Q423" s="220"/>
      <c r="R423" s="139"/>
      <c r="T423" s="140" t="s">
        <v>5</v>
      </c>
      <c r="U423" s="38" t="s">
        <v>42</v>
      </c>
      <c r="V423" s="141">
        <v>0</v>
      </c>
      <c r="W423" s="141">
        <f t="shared" si="104"/>
        <v>0</v>
      </c>
      <c r="X423" s="141">
        <v>0</v>
      </c>
      <c r="Y423" s="141">
        <f t="shared" si="105"/>
        <v>0</v>
      </c>
      <c r="Z423" s="141">
        <v>0</v>
      </c>
      <c r="AA423" s="142">
        <f t="shared" si="106"/>
        <v>0</v>
      </c>
      <c r="AR423" s="19" t="s">
        <v>1282</v>
      </c>
      <c r="AT423" s="19" t="s">
        <v>315</v>
      </c>
      <c r="AU423" s="19" t="s">
        <v>83</v>
      </c>
      <c r="AY423" s="19" t="s">
        <v>267</v>
      </c>
      <c r="BE423" s="143">
        <f t="shared" si="107"/>
        <v>0</v>
      </c>
      <c r="BF423" s="143">
        <f t="shared" si="108"/>
        <v>0</v>
      </c>
      <c r="BG423" s="143">
        <f t="shared" si="109"/>
        <v>0</v>
      </c>
      <c r="BH423" s="143">
        <f t="shared" si="110"/>
        <v>0</v>
      </c>
      <c r="BI423" s="143">
        <f t="shared" si="111"/>
        <v>0</v>
      </c>
      <c r="BJ423" s="19" t="s">
        <v>102</v>
      </c>
      <c r="BK423" s="143">
        <f t="shared" si="112"/>
        <v>0</v>
      </c>
      <c r="BL423" s="19" t="s">
        <v>518</v>
      </c>
      <c r="BM423" s="19" t="s">
        <v>2874</v>
      </c>
    </row>
    <row r="424" spans="2:65" s="1" customFormat="1" ht="25.5" customHeight="1">
      <c r="B424" s="134"/>
      <c r="C424" s="144" t="s">
        <v>2875</v>
      </c>
      <c r="D424" s="144" t="s">
        <v>315</v>
      </c>
      <c r="E424" s="145" t="s">
        <v>2876</v>
      </c>
      <c r="F424" s="221" t="s">
        <v>2877</v>
      </c>
      <c r="G424" s="221"/>
      <c r="H424" s="221"/>
      <c r="I424" s="221"/>
      <c r="J424" s="146" t="s">
        <v>374</v>
      </c>
      <c r="K424" s="147">
        <v>1</v>
      </c>
      <c r="L424" s="222"/>
      <c r="M424" s="222"/>
      <c r="N424" s="222">
        <f t="shared" ref="N424:N444" si="113">ROUND(L424*K424,2)</f>
        <v>0</v>
      </c>
      <c r="O424" s="220"/>
      <c r="P424" s="220"/>
      <c r="Q424" s="220"/>
      <c r="R424" s="139"/>
      <c r="T424" s="140" t="s">
        <v>5</v>
      </c>
      <c r="U424" s="38" t="s">
        <v>42</v>
      </c>
      <c r="V424" s="141">
        <v>0</v>
      </c>
      <c r="W424" s="141">
        <f t="shared" ref="W424:W444" si="114">V424*K424</f>
        <v>0</v>
      </c>
      <c r="X424" s="141">
        <v>0</v>
      </c>
      <c r="Y424" s="141">
        <f t="shared" ref="Y424:Y444" si="115">X424*K424</f>
        <v>0</v>
      </c>
      <c r="Z424" s="141">
        <v>0</v>
      </c>
      <c r="AA424" s="142">
        <f t="shared" ref="AA424:AA444" si="116">Z424*K424</f>
        <v>0</v>
      </c>
      <c r="AR424" s="19" t="s">
        <v>1282</v>
      </c>
      <c r="AT424" s="19" t="s">
        <v>315</v>
      </c>
      <c r="AU424" s="19" t="s">
        <v>83</v>
      </c>
      <c r="AY424" s="19" t="s">
        <v>267</v>
      </c>
      <c r="BE424" s="143">
        <f t="shared" ref="BE424:BE444" si="117">IF(U424="základná",N424,0)</f>
        <v>0</v>
      </c>
      <c r="BF424" s="143">
        <f t="shared" ref="BF424:BF444" si="118">IF(U424="znížená",N424,0)</f>
        <v>0</v>
      </c>
      <c r="BG424" s="143">
        <f t="shared" ref="BG424:BG444" si="119">IF(U424="zákl. prenesená",N424,0)</f>
        <v>0</v>
      </c>
      <c r="BH424" s="143">
        <f t="shared" ref="BH424:BH444" si="120">IF(U424="zníž. prenesená",N424,0)</f>
        <v>0</v>
      </c>
      <c r="BI424" s="143">
        <f t="shared" ref="BI424:BI444" si="121">IF(U424="nulová",N424,0)</f>
        <v>0</v>
      </c>
      <c r="BJ424" s="19" t="s">
        <v>102</v>
      </c>
      <c r="BK424" s="143">
        <f t="shared" ref="BK424:BK444" si="122">ROUND(L424*K424,2)</f>
        <v>0</v>
      </c>
      <c r="BL424" s="19" t="s">
        <v>518</v>
      </c>
      <c r="BM424" s="19" t="s">
        <v>2878</v>
      </c>
    </row>
    <row r="425" spans="2:65" s="1" customFormat="1" ht="25.5" customHeight="1">
      <c r="B425" s="134"/>
      <c r="C425" s="144" t="s">
        <v>1644</v>
      </c>
      <c r="D425" s="144" t="s">
        <v>315</v>
      </c>
      <c r="E425" s="145" t="s">
        <v>2879</v>
      </c>
      <c r="F425" s="221" t="s">
        <v>2880</v>
      </c>
      <c r="G425" s="221"/>
      <c r="H425" s="221"/>
      <c r="I425" s="221"/>
      <c r="J425" s="146" t="s">
        <v>374</v>
      </c>
      <c r="K425" s="147">
        <v>1</v>
      </c>
      <c r="L425" s="222"/>
      <c r="M425" s="222"/>
      <c r="N425" s="222">
        <f t="shared" si="113"/>
        <v>0</v>
      </c>
      <c r="O425" s="220"/>
      <c r="P425" s="220"/>
      <c r="Q425" s="220"/>
      <c r="R425" s="139"/>
      <c r="T425" s="140" t="s">
        <v>5</v>
      </c>
      <c r="U425" s="38" t="s">
        <v>42</v>
      </c>
      <c r="V425" s="141">
        <v>0</v>
      </c>
      <c r="W425" s="141">
        <f t="shared" si="114"/>
        <v>0</v>
      </c>
      <c r="X425" s="141">
        <v>0</v>
      </c>
      <c r="Y425" s="141">
        <f t="shared" si="115"/>
        <v>0</v>
      </c>
      <c r="Z425" s="141">
        <v>0</v>
      </c>
      <c r="AA425" s="142">
        <f t="shared" si="116"/>
        <v>0</v>
      </c>
      <c r="AR425" s="19" t="s">
        <v>1282</v>
      </c>
      <c r="AT425" s="19" t="s">
        <v>315</v>
      </c>
      <c r="AU425" s="19" t="s">
        <v>83</v>
      </c>
      <c r="AY425" s="19" t="s">
        <v>267</v>
      </c>
      <c r="BE425" s="143">
        <f t="shared" si="117"/>
        <v>0</v>
      </c>
      <c r="BF425" s="143">
        <f t="shared" si="118"/>
        <v>0</v>
      </c>
      <c r="BG425" s="143">
        <f t="shared" si="119"/>
        <v>0</v>
      </c>
      <c r="BH425" s="143">
        <f t="shared" si="120"/>
        <v>0</v>
      </c>
      <c r="BI425" s="143">
        <f t="shared" si="121"/>
        <v>0</v>
      </c>
      <c r="BJ425" s="19" t="s">
        <v>102</v>
      </c>
      <c r="BK425" s="143">
        <f t="shared" si="122"/>
        <v>0</v>
      </c>
      <c r="BL425" s="19" t="s">
        <v>518</v>
      </c>
      <c r="BM425" s="19" t="s">
        <v>2881</v>
      </c>
    </row>
    <row r="426" spans="2:65" s="1" customFormat="1" ht="16.5" customHeight="1">
      <c r="B426" s="134"/>
      <c r="C426" s="144" t="s">
        <v>2882</v>
      </c>
      <c r="D426" s="144" t="s">
        <v>315</v>
      </c>
      <c r="E426" s="145" t="s">
        <v>2495</v>
      </c>
      <c r="F426" s="221" t="s">
        <v>2496</v>
      </c>
      <c r="G426" s="221"/>
      <c r="H426" s="221"/>
      <c r="I426" s="221"/>
      <c r="J426" s="146" t="s">
        <v>322</v>
      </c>
      <c r="K426" s="147">
        <v>4</v>
      </c>
      <c r="L426" s="222"/>
      <c r="M426" s="222"/>
      <c r="N426" s="222">
        <f t="shared" si="113"/>
        <v>0</v>
      </c>
      <c r="O426" s="220"/>
      <c r="P426" s="220"/>
      <c r="Q426" s="220"/>
      <c r="R426" s="139"/>
      <c r="T426" s="140" t="s">
        <v>5</v>
      </c>
      <c r="U426" s="38" t="s">
        <v>42</v>
      </c>
      <c r="V426" s="141">
        <v>0</v>
      </c>
      <c r="W426" s="141">
        <f t="shared" si="114"/>
        <v>0</v>
      </c>
      <c r="X426" s="141">
        <v>0</v>
      </c>
      <c r="Y426" s="141">
        <f t="shared" si="115"/>
        <v>0</v>
      </c>
      <c r="Z426" s="141">
        <v>0</v>
      </c>
      <c r="AA426" s="142">
        <f t="shared" si="116"/>
        <v>0</v>
      </c>
      <c r="AR426" s="19" t="s">
        <v>1282</v>
      </c>
      <c r="AT426" s="19" t="s">
        <v>315</v>
      </c>
      <c r="AU426" s="19" t="s">
        <v>83</v>
      </c>
      <c r="AY426" s="19" t="s">
        <v>267</v>
      </c>
      <c r="BE426" s="143">
        <f t="shared" si="117"/>
        <v>0</v>
      </c>
      <c r="BF426" s="143">
        <f t="shared" si="118"/>
        <v>0</v>
      </c>
      <c r="BG426" s="143">
        <f t="shared" si="119"/>
        <v>0</v>
      </c>
      <c r="BH426" s="143">
        <f t="shared" si="120"/>
        <v>0</v>
      </c>
      <c r="BI426" s="143">
        <f t="shared" si="121"/>
        <v>0</v>
      </c>
      <c r="BJ426" s="19" t="s">
        <v>102</v>
      </c>
      <c r="BK426" s="143">
        <f t="shared" si="122"/>
        <v>0</v>
      </c>
      <c r="BL426" s="19" t="s">
        <v>518</v>
      </c>
      <c r="BM426" s="19" t="s">
        <v>2883</v>
      </c>
    </row>
    <row r="427" spans="2:65" s="1" customFormat="1" ht="16.5" customHeight="1">
      <c r="B427" s="134"/>
      <c r="C427" s="144" t="s">
        <v>1647</v>
      </c>
      <c r="D427" s="144" t="s">
        <v>315</v>
      </c>
      <c r="E427" s="145" t="s">
        <v>2884</v>
      </c>
      <c r="F427" s="221" t="s">
        <v>2885</v>
      </c>
      <c r="G427" s="221"/>
      <c r="H427" s="221"/>
      <c r="I427" s="221"/>
      <c r="J427" s="146" t="s">
        <v>322</v>
      </c>
      <c r="K427" s="147">
        <v>3</v>
      </c>
      <c r="L427" s="222"/>
      <c r="M427" s="222"/>
      <c r="N427" s="222">
        <f t="shared" si="113"/>
        <v>0</v>
      </c>
      <c r="O427" s="220"/>
      <c r="P427" s="220"/>
      <c r="Q427" s="220"/>
      <c r="R427" s="139"/>
      <c r="T427" s="140" t="s">
        <v>5</v>
      </c>
      <c r="U427" s="38" t="s">
        <v>42</v>
      </c>
      <c r="V427" s="141">
        <v>0</v>
      </c>
      <c r="W427" s="141">
        <f t="shared" si="114"/>
        <v>0</v>
      </c>
      <c r="X427" s="141">
        <v>0</v>
      </c>
      <c r="Y427" s="141">
        <f t="shared" si="115"/>
        <v>0</v>
      </c>
      <c r="Z427" s="141">
        <v>0</v>
      </c>
      <c r="AA427" s="142">
        <f t="shared" si="116"/>
        <v>0</v>
      </c>
      <c r="AR427" s="19" t="s">
        <v>1282</v>
      </c>
      <c r="AT427" s="19" t="s">
        <v>315</v>
      </c>
      <c r="AU427" s="19" t="s">
        <v>83</v>
      </c>
      <c r="AY427" s="19" t="s">
        <v>267</v>
      </c>
      <c r="BE427" s="143">
        <f t="shared" si="117"/>
        <v>0</v>
      </c>
      <c r="BF427" s="143">
        <f t="shared" si="118"/>
        <v>0</v>
      </c>
      <c r="BG427" s="143">
        <f t="shared" si="119"/>
        <v>0</v>
      </c>
      <c r="BH427" s="143">
        <f t="shared" si="120"/>
        <v>0</v>
      </c>
      <c r="BI427" s="143">
        <f t="shared" si="121"/>
        <v>0</v>
      </c>
      <c r="BJ427" s="19" t="s">
        <v>102</v>
      </c>
      <c r="BK427" s="143">
        <f t="shared" si="122"/>
        <v>0</v>
      </c>
      <c r="BL427" s="19" t="s">
        <v>518</v>
      </c>
      <c r="BM427" s="19" t="s">
        <v>2886</v>
      </c>
    </row>
    <row r="428" spans="2:65" s="1" customFormat="1" ht="16.5" customHeight="1">
      <c r="B428" s="134"/>
      <c r="C428" s="144" t="s">
        <v>2887</v>
      </c>
      <c r="D428" s="144" t="s">
        <v>315</v>
      </c>
      <c r="E428" s="145" t="s">
        <v>2504</v>
      </c>
      <c r="F428" s="221" t="s">
        <v>4262</v>
      </c>
      <c r="G428" s="221"/>
      <c r="H428" s="221"/>
      <c r="I428" s="221"/>
      <c r="J428" s="146" t="s">
        <v>322</v>
      </c>
      <c r="K428" s="147">
        <v>7</v>
      </c>
      <c r="L428" s="222"/>
      <c r="M428" s="222"/>
      <c r="N428" s="222">
        <f t="shared" si="113"/>
        <v>0</v>
      </c>
      <c r="O428" s="220"/>
      <c r="P428" s="220"/>
      <c r="Q428" s="220"/>
      <c r="R428" s="139"/>
      <c r="T428" s="140" t="s">
        <v>5</v>
      </c>
      <c r="U428" s="38" t="s">
        <v>42</v>
      </c>
      <c r="V428" s="141">
        <v>0</v>
      </c>
      <c r="W428" s="141">
        <f t="shared" si="114"/>
        <v>0</v>
      </c>
      <c r="X428" s="141">
        <v>0</v>
      </c>
      <c r="Y428" s="141">
        <f t="shared" si="115"/>
        <v>0</v>
      </c>
      <c r="Z428" s="141">
        <v>0</v>
      </c>
      <c r="AA428" s="142">
        <f t="shared" si="116"/>
        <v>0</v>
      </c>
      <c r="AR428" s="19" t="s">
        <v>1282</v>
      </c>
      <c r="AT428" s="19" t="s">
        <v>315</v>
      </c>
      <c r="AU428" s="19" t="s">
        <v>83</v>
      </c>
      <c r="AY428" s="19" t="s">
        <v>267</v>
      </c>
      <c r="BE428" s="143">
        <f t="shared" si="117"/>
        <v>0</v>
      </c>
      <c r="BF428" s="143">
        <f t="shared" si="118"/>
        <v>0</v>
      </c>
      <c r="BG428" s="143">
        <f t="shared" si="119"/>
        <v>0</v>
      </c>
      <c r="BH428" s="143">
        <f t="shared" si="120"/>
        <v>0</v>
      </c>
      <c r="BI428" s="143">
        <f t="shared" si="121"/>
        <v>0</v>
      </c>
      <c r="BJ428" s="19" t="s">
        <v>102</v>
      </c>
      <c r="BK428" s="143">
        <f t="shared" si="122"/>
        <v>0</v>
      </c>
      <c r="BL428" s="19" t="s">
        <v>518</v>
      </c>
      <c r="BM428" s="19" t="s">
        <v>2888</v>
      </c>
    </row>
    <row r="429" spans="2:65" s="1" customFormat="1" ht="16.5" customHeight="1">
      <c r="B429" s="134"/>
      <c r="C429" s="144" t="s">
        <v>1650</v>
      </c>
      <c r="D429" s="144" t="s">
        <v>315</v>
      </c>
      <c r="E429" s="145" t="s">
        <v>2670</v>
      </c>
      <c r="F429" s="221" t="s">
        <v>4272</v>
      </c>
      <c r="G429" s="221"/>
      <c r="H429" s="221"/>
      <c r="I429" s="221"/>
      <c r="J429" s="146" t="s">
        <v>322</v>
      </c>
      <c r="K429" s="147">
        <v>1</v>
      </c>
      <c r="L429" s="222"/>
      <c r="M429" s="222"/>
      <c r="N429" s="222">
        <f t="shared" si="113"/>
        <v>0</v>
      </c>
      <c r="O429" s="220"/>
      <c r="P429" s="220"/>
      <c r="Q429" s="220"/>
      <c r="R429" s="139"/>
      <c r="T429" s="140" t="s">
        <v>5</v>
      </c>
      <c r="U429" s="38" t="s">
        <v>42</v>
      </c>
      <c r="V429" s="141">
        <v>0</v>
      </c>
      <c r="W429" s="141">
        <f t="shared" si="114"/>
        <v>0</v>
      </c>
      <c r="X429" s="141">
        <v>0</v>
      </c>
      <c r="Y429" s="141">
        <f t="shared" si="115"/>
        <v>0</v>
      </c>
      <c r="Z429" s="141">
        <v>0</v>
      </c>
      <c r="AA429" s="142">
        <f t="shared" si="116"/>
        <v>0</v>
      </c>
      <c r="AR429" s="19" t="s">
        <v>1282</v>
      </c>
      <c r="AT429" s="19" t="s">
        <v>315</v>
      </c>
      <c r="AU429" s="19" t="s">
        <v>83</v>
      </c>
      <c r="AY429" s="19" t="s">
        <v>267</v>
      </c>
      <c r="BE429" s="143">
        <f t="shared" si="117"/>
        <v>0</v>
      </c>
      <c r="BF429" s="143">
        <f t="shared" si="118"/>
        <v>0</v>
      </c>
      <c r="BG429" s="143">
        <f t="shared" si="119"/>
        <v>0</v>
      </c>
      <c r="BH429" s="143">
        <f t="shared" si="120"/>
        <v>0</v>
      </c>
      <c r="BI429" s="143">
        <f t="shared" si="121"/>
        <v>0</v>
      </c>
      <c r="BJ429" s="19" t="s">
        <v>102</v>
      </c>
      <c r="BK429" s="143">
        <f t="shared" si="122"/>
        <v>0</v>
      </c>
      <c r="BL429" s="19" t="s">
        <v>518</v>
      </c>
      <c r="BM429" s="19" t="s">
        <v>2889</v>
      </c>
    </row>
    <row r="430" spans="2:65" s="1" customFormat="1" ht="16.5" customHeight="1">
      <c r="B430" s="134"/>
      <c r="C430" s="144" t="s">
        <v>2890</v>
      </c>
      <c r="D430" s="144" t="s">
        <v>315</v>
      </c>
      <c r="E430" s="145" t="s">
        <v>2673</v>
      </c>
      <c r="F430" s="221" t="s">
        <v>4275</v>
      </c>
      <c r="G430" s="221"/>
      <c r="H430" s="221"/>
      <c r="I430" s="221"/>
      <c r="J430" s="146" t="s">
        <v>322</v>
      </c>
      <c r="K430" s="147">
        <v>8</v>
      </c>
      <c r="L430" s="222"/>
      <c r="M430" s="222"/>
      <c r="N430" s="222">
        <f t="shared" si="113"/>
        <v>0</v>
      </c>
      <c r="O430" s="220"/>
      <c r="P430" s="220"/>
      <c r="Q430" s="220"/>
      <c r="R430" s="139"/>
      <c r="T430" s="140" t="s">
        <v>5</v>
      </c>
      <c r="U430" s="38" t="s">
        <v>42</v>
      </c>
      <c r="V430" s="141">
        <v>0</v>
      </c>
      <c r="W430" s="141">
        <f t="shared" si="114"/>
        <v>0</v>
      </c>
      <c r="X430" s="141">
        <v>0</v>
      </c>
      <c r="Y430" s="141">
        <f t="shared" si="115"/>
        <v>0</v>
      </c>
      <c r="Z430" s="141">
        <v>0</v>
      </c>
      <c r="AA430" s="142">
        <f t="shared" si="116"/>
        <v>0</v>
      </c>
      <c r="AR430" s="19" t="s">
        <v>1282</v>
      </c>
      <c r="AT430" s="19" t="s">
        <v>315</v>
      </c>
      <c r="AU430" s="19" t="s">
        <v>83</v>
      </c>
      <c r="AY430" s="19" t="s">
        <v>267</v>
      </c>
      <c r="BE430" s="143">
        <f t="shared" si="117"/>
        <v>0</v>
      </c>
      <c r="BF430" s="143">
        <f t="shared" si="118"/>
        <v>0</v>
      </c>
      <c r="BG430" s="143">
        <f t="shared" si="119"/>
        <v>0</v>
      </c>
      <c r="BH430" s="143">
        <f t="shared" si="120"/>
        <v>0</v>
      </c>
      <c r="BI430" s="143">
        <f t="shared" si="121"/>
        <v>0</v>
      </c>
      <c r="BJ430" s="19" t="s">
        <v>102</v>
      </c>
      <c r="BK430" s="143">
        <f t="shared" si="122"/>
        <v>0</v>
      </c>
      <c r="BL430" s="19" t="s">
        <v>518</v>
      </c>
      <c r="BM430" s="19" t="s">
        <v>2891</v>
      </c>
    </row>
    <row r="431" spans="2:65" s="1" customFormat="1" ht="16.5" customHeight="1">
      <c r="B431" s="134"/>
      <c r="C431" s="144" t="s">
        <v>1653</v>
      </c>
      <c r="D431" s="144" t="s">
        <v>315</v>
      </c>
      <c r="E431" s="145" t="s">
        <v>2675</v>
      </c>
      <c r="F431" s="221" t="s">
        <v>4277</v>
      </c>
      <c r="G431" s="221"/>
      <c r="H431" s="221"/>
      <c r="I431" s="221"/>
      <c r="J431" s="146" t="s">
        <v>374</v>
      </c>
      <c r="K431" s="147">
        <v>1</v>
      </c>
      <c r="L431" s="222"/>
      <c r="M431" s="222"/>
      <c r="N431" s="222">
        <f t="shared" si="113"/>
        <v>0</v>
      </c>
      <c r="O431" s="220"/>
      <c r="P431" s="220"/>
      <c r="Q431" s="220"/>
      <c r="R431" s="139"/>
      <c r="T431" s="140" t="s">
        <v>5</v>
      </c>
      <c r="U431" s="38" t="s">
        <v>42</v>
      </c>
      <c r="V431" s="141">
        <v>0</v>
      </c>
      <c r="W431" s="141">
        <f t="shared" si="114"/>
        <v>0</v>
      </c>
      <c r="X431" s="141">
        <v>0</v>
      </c>
      <c r="Y431" s="141">
        <f t="shared" si="115"/>
        <v>0</v>
      </c>
      <c r="Z431" s="141">
        <v>0</v>
      </c>
      <c r="AA431" s="142">
        <f t="shared" si="116"/>
        <v>0</v>
      </c>
      <c r="AR431" s="19" t="s">
        <v>1282</v>
      </c>
      <c r="AT431" s="19" t="s">
        <v>315</v>
      </c>
      <c r="AU431" s="19" t="s">
        <v>83</v>
      </c>
      <c r="AY431" s="19" t="s">
        <v>267</v>
      </c>
      <c r="BE431" s="143">
        <f t="shared" si="117"/>
        <v>0</v>
      </c>
      <c r="BF431" s="143">
        <f t="shared" si="118"/>
        <v>0</v>
      </c>
      <c r="BG431" s="143">
        <f t="shared" si="119"/>
        <v>0</v>
      </c>
      <c r="BH431" s="143">
        <f t="shared" si="120"/>
        <v>0</v>
      </c>
      <c r="BI431" s="143">
        <f t="shared" si="121"/>
        <v>0</v>
      </c>
      <c r="BJ431" s="19" t="s">
        <v>102</v>
      </c>
      <c r="BK431" s="143">
        <f t="shared" si="122"/>
        <v>0</v>
      </c>
      <c r="BL431" s="19" t="s">
        <v>518</v>
      </c>
      <c r="BM431" s="19" t="s">
        <v>2892</v>
      </c>
    </row>
    <row r="432" spans="2:65" s="1" customFormat="1" ht="16.5" customHeight="1">
      <c r="B432" s="134"/>
      <c r="C432" s="144" t="s">
        <v>2893</v>
      </c>
      <c r="D432" s="144" t="s">
        <v>315</v>
      </c>
      <c r="E432" s="145" t="s">
        <v>2894</v>
      </c>
      <c r="F432" s="221" t="s">
        <v>4256</v>
      </c>
      <c r="G432" s="221"/>
      <c r="H432" s="221"/>
      <c r="I432" s="221"/>
      <c r="J432" s="146" t="s">
        <v>322</v>
      </c>
      <c r="K432" s="147">
        <v>1</v>
      </c>
      <c r="L432" s="222"/>
      <c r="M432" s="222"/>
      <c r="N432" s="222">
        <f t="shared" si="113"/>
        <v>0</v>
      </c>
      <c r="O432" s="220"/>
      <c r="P432" s="220"/>
      <c r="Q432" s="220"/>
      <c r="R432" s="139"/>
      <c r="T432" s="140" t="s">
        <v>5</v>
      </c>
      <c r="U432" s="38" t="s">
        <v>42</v>
      </c>
      <c r="V432" s="141">
        <v>0</v>
      </c>
      <c r="W432" s="141">
        <f t="shared" si="114"/>
        <v>0</v>
      </c>
      <c r="X432" s="141">
        <v>0</v>
      </c>
      <c r="Y432" s="141">
        <f t="shared" si="115"/>
        <v>0</v>
      </c>
      <c r="Z432" s="141">
        <v>0</v>
      </c>
      <c r="AA432" s="142">
        <f t="shared" si="116"/>
        <v>0</v>
      </c>
      <c r="AR432" s="19" t="s">
        <v>1282</v>
      </c>
      <c r="AT432" s="19" t="s">
        <v>315</v>
      </c>
      <c r="AU432" s="19" t="s">
        <v>83</v>
      </c>
      <c r="AY432" s="19" t="s">
        <v>267</v>
      </c>
      <c r="BE432" s="143">
        <f t="shared" si="117"/>
        <v>0</v>
      </c>
      <c r="BF432" s="143">
        <f t="shared" si="118"/>
        <v>0</v>
      </c>
      <c r="BG432" s="143">
        <f t="shared" si="119"/>
        <v>0</v>
      </c>
      <c r="BH432" s="143">
        <f t="shared" si="120"/>
        <v>0</v>
      </c>
      <c r="BI432" s="143">
        <f t="shared" si="121"/>
        <v>0</v>
      </c>
      <c r="BJ432" s="19" t="s">
        <v>102</v>
      </c>
      <c r="BK432" s="143">
        <f t="shared" si="122"/>
        <v>0</v>
      </c>
      <c r="BL432" s="19" t="s">
        <v>518</v>
      </c>
      <c r="BM432" s="19" t="s">
        <v>2895</v>
      </c>
    </row>
    <row r="433" spans="2:65" s="1" customFormat="1" ht="16.5" customHeight="1">
      <c r="B433" s="134"/>
      <c r="C433" s="144" t="s">
        <v>1656</v>
      </c>
      <c r="D433" s="144" t="s">
        <v>315</v>
      </c>
      <c r="E433" s="145" t="s">
        <v>2896</v>
      </c>
      <c r="F433" s="221" t="s">
        <v>4255</v>
      </c>
      <c r="G433" s="221"/>
      <c r="H433" s="221"/>
      <c r="I433" s="221"/>
      <c r="J433" s="146" t="s">
        <v>374</v>
      </c>
      <c r="K433" s="147">
        <v>1</v>
      </c>
      <c r="L433" s="222"/>
      <c r="M433" s="222"/>
      <c r="N433" s="222">
        <f t="shared" si="113"/>
        <v>0</v>
      </c>
      <c r="O433" s="220"/>
      <c r="P433" s="220"/>
      <c r="Q433" s="220"/>
      <c r="R433" s="139"/>
      <c r="T433" s="140" t="s">
        <v>5</v>
      </c>
      <c r="U433" s="38" t="s">
        <v>42</v>
      </c>
      <c r="V433" s="141">
        <v>0</v>
      </c>
      <c r="W433" s="141">
        <f t="shared" si="114"/>
        <v>0</v>
      </c>
      <c r="X433" s="141">
        <v>0</v>
      </c>
      <c r="Y433" s="141">
        <f t="shared" si="115"/>
        <v>0</v>
      </c>
      <c r="Z433" s="141">
        <v>0</v>
      </c>
      <c r="AA433" s="142">
        <f t="shared" si="116"/>
        <v>0</v>
      </c>
      <c r="AR433" s="19" t="s">
        <v>1282</v>
      </c>
      <c r="AT433" s="19" t="s">
        <v>315</v>
      </c>
      <c r="AU433" s="19" t="s">
        <v>83</v>
      </c>
      <c r="AY433" s="19" t="s">
        <v>267</v>
      </c>
      <c r="BE433" s="143">
        <f t="shared" si="117"/>
        <v>0</v>
      </c>
      <c r="BF433" s="143">
        <f t="shared" si="118"/>
        <v>0</v>
      </c>
      <c r="BG433" s="143">
        <f t="shared" si="119"/>
        <v>0</v>
      </c>
      <c r="BH433" s="143">
        <f t="shared" si="120"/>
        <v>0</v>
      </c>
      <c r="BI433" s="143">
        <f t="shared" si="121"/>
        <v>0</v>
      </c>
      <c r="BJ433" s="19" t="s">
        <v>102</v>
      </c>
      <c r="BK433" s="143">
        <f t="shared" si="122"/>
        <v>0</v>
      </c>
      <c r="BL433" s="19" t="s">
        <v>518</v>
      </c>
      <c r="BM433" s="19" t="s">
        <v>2897</v>
      </c>
    </row>
    <row r="434" spans="2:65" s="1" customFormat="1" ht="38.25" customHeight="1">
      <c r="B434" s="134"/>
      <c r="C434" s="144" t="s">
        <v>2898</v>
      </c>
      <c r="D434" s="144" t="s">
        <v>315</v>
      </c>
      <c r="E434" s="145" t="s">
        <v>2592</v>
      </c>
      <c r="F434" s="221" t="s">
        <v>2593</v>
      </c>
      <c r="G434" s="221"/>
      <c r="H434" s="221"/>
      <c r="I434" s="221"/>
      <c r="J434" s="146" t="s">
        <v>322</v>
      </c>
      <c r="K434" s="147">
        <v>12</v>
      </c>
      <c r="L434" s="222"/>
      <c r="M434" s="222"/>
      <c r="N434" s="222">
        <f t="shared" si="113"/>
        <v>0</v>
      </c>
      <c r="O434" s="220"/>
      <c r="P434" s="220"/>
      <c r="Q434" s="220"/>
      <c r="R434" s="139"/>
      <c r="T434" s="140" t="s">
        <v>5</v>
      </c>
      <c r="U434" s="38" t="s">
        <v>42</v>
      </c>
      <c r="V434" s="141">
        <v>0</v>
      </c>
      <c r="W434" s="141">
        <f t="shared" si="114"/>
        <v>0</v>
      </c>
      <c r="X434" s="141">
        <v>0</v>
      </c>
      <c r="Y434" s="141">
        <f t="shared" si="115"/>
        <v>0</v>
      </c>
      <c r="Z434" s="141">
        <v>0</v>
      </c>
      <c r="AA434" s="142">
        <f t="shared" si="116"/>
        <v>0</v>
      </c>
      <c r="AR434" s="19" t="s">
        <v>1282</v>
      </c>
      <c r="AT434" s="19" t="s">
        <v>315</v>
      </c>
      <c r="AU434" s="19" t="s">
        <v>83</v>
      </c>
      <c r="AY434" s="19" t="s">
        <v>267</v>
      </c>
      <c r="BE434" s="143">
        <f t="shared" si="117"/>
        <v>0</v>
      </c>
      <c r="BF434" s="143">
        <f t="shared" si="118"/>
        <v>0</v>
      </c>
      <c r="BG434" s="143">
        <f t="shared" si="119"/>
        <v>0</v>
      </c>
      <c r="BH434" s="143">
        <f t="shared" si="120"/>
        <v>0</v>
      </c>
      <c r="BI434" s="143">
        <f t="shared" si="121"/>
        <v>0</v>
      </c>
      <c r="BJ434" s="19" t="s">
        <v>102</v>
      </c>
      <c r="BK434" s="143">
        <f t="shared" si="122"/>
        <v>0</v>
      </c>
      <c r="BL434" s="19" t="s">
        <v>518</v>
      </c>
      <c r="BM434" s="19" t="s">
        <v>2899</v>
      </c>
    </row>
    <row r="435" spans="2:65" s="1" customFormat="1" ht="38.25" customHeight="1">
      <c r="B435" s="134"/>
      <c r="C435" s="144" t="s">
        <v>1659</v>
      </c>
      <c r="D435" s="144" t="s">
        <v>315</v>
      </c>
      <c r="E435" s="145" t="s">
        <v>2900</v>
      </c>
      <c r="F435" s="221" t="s">
        <v>2901</v>
      </c>
      <c r="G435" s="221"/>
      <c r="H435" s="221"/>
      <c r="I435" s="221"/>
      <c r="J435" s="146" t="s">
        <v>322</v>
      </c>
      <c r="K435" s="147">
        <v>12</v>
      </c>
      <c r="L435" s="222"/>
      <c r="M435" s="222"/>
      <c r="N435" s="222">
        <f t="shared" si="113"/>
        <v>0</v>
      </c>
      <c r="O435" s="220"/>
      <c r="P435" s="220"/>
      <c r="Q435" s="220"/>
      <c r="R435" s="139"/>
      <c r="T435" s="140" t="s">
        <v>5</v>
      </c>
      <c r="U435" s="38" t="s">
        <v>42</v>
      </c>
      <c r="V435" s="141">
        <v>0</v>
      </c>
      <c r="W435" s="141">
        <f t="shared" si="114"/>
        <v>0</v>
      </c>
      <c r="X435" s="141">
        <v>0</v>
      </c>
      <c r="Y435" s="141">
        <f t="shared" si="115"/>
        <v>0</v>
      </c>
      <c r="Z435" s="141">
        <v>0</v>
      </c>
      <c r="AA435" s="142">
        <f t="shared" si="116"/>
        <v>0</v>
      </c>
      <c r="AR435" s="19" t="s">
        <v>1282</v>
      </c>
      <c r="AT435" s="19" t="s">
        <v>315</v>
      </c>
      <c r="AU435" s="19" t="s">
        <v>83</v>
      </c>
      <c r="AY435" s="19" t="s">
        <v>267</v>
      </c>
      <c r="BE435" s="143">
        <f t="shared" si="117"/>
        <v>0</v>
      </c>
      <c r="BF435" s="143">
        <f t="shared" si="118"/>
        <v>0</v>
      </c>
      <c r="BG435" s="143">
        <f t="shared" si="119"/>
        <v>0</v>
      </c>
      <c r="BH435" s="143">
        <f t="shared" si="120"/>
        <v>0</v>
      </c>
      <c r="BI435" s="143">
        <f t="shared" si="121"/>
        <v>0</v>
      </c>
      <c r="BJ435" s="19" t="s">
        <v>102</v>
      </c>
      <c r="BK435" s="143">
        <f t="shared" si="122"/>
        <v>0</v>
      </c>
      <c r="BL435" s="19" t="s">
        <v>518</v>
      </c>
      <c r="BM435" s="19" t="s">
        <v>2902</v>
      </c>
    </row>
    <row r="436" spans="2:65" s="1" customFormat="1" ht="38.25" customHeight="1">
      <c r="B436" s="134"/>
      <c r="C436" s="144" t="s">
        <v>2903</v>
      </c>
      <c r="D436" s="144" t="s">
        <v>315</v>
      </c>
      <c r="E436" s="145" t="s">
        <v>2596</v>
      </c>
      <c r="F436" s="221" t="s">
        <v>2597</v>
      </c>
      <c r="G436" s="221"/>
      <c r="H436" s="221"/>
      <c r="I436" s="221"/>
      <c r="J436" s="146" t="s">
        <v>322</v>
      </c>
      <c r="K436" s="147">
        <v>14</v>
      </c>
      <c r="L436" s="222"/>
      <c r="M436" s="222"/>
      <c r="N436" s="222">
        <f t="shared" si="113"/>
        <v>0</v>
      </c>
      <c r="O436" s="220"/>
      <c r="P436" s="220"/>
      <c r="Q436" s="220"/>
      <c r="R436" s="139"/>
      <c r="T436" s="140" t="s">
        <v>5</v>
      </c>
      <c r="U436" s="38" t="s">
        <v>42</v>
      </c>
      <c r="V436" s="141">
        <v>0</v>
      </c>
      <c r="W436" s="141">
        <f t="shared" si="114"/>
        <v>0</v>
      </c>
      <c r="X436" s="141">
        <v>0</v>
      </c>
      <c r="Y436" s="141">
        <f t="shared" si="115"/>
        <v>0</v>
      </c>
      <c r="Z436" s="141">
        <v>0</v>
      </c>
      <c r="AA436" s="142">
        <f t="shared" si="116"/>
        <v>0</v>
      </c>
      <c r="AR436" s="19" t="s">
        <v>1282</v>
      </c>
      <c r="AT436" s="19" t="s">
        <v>315</v>
      </c>
      <c r="AU436" s="19" t="s">
        <v>83</v>
      </c>
      <c r="AY436" s="19" t="s">
        <v>267</v>
      </c>
      <c r="BE436" s="143">
        <f t="shared" si="117"/>
        <v>0</v>
      </c>
      <c r="BF436" s="143">
        <f t="shared" si="118"/>
        <v>0</v>
      </c>
      <c r="BG436" s="143">
        <f t="shared" si="119"/>
        <v>0</v>
      </c>
      <c r="BH436" s="143">
        <f t="shared" si="120"/>
        <v>0</v>
      </c>
      <c r="BI436" s="143">
        <f t="shared" si="121"/>
        <v>0</v>
      </c>
      <c r="BJ436" s="19" t="s">
        <v>102</v>
      </c>
      <c r="BK436" s="143">
        <f t="shared" si="122"/>
        <v>0</v>
      </c>
      <c r="BL436" s="19" t="s">
        <v>518</v>
      </c>
      <c r="BM436" s="19" t="s">
        <v>2904</v>
      </c>
    </row>
    <row r="437" spans="2:65" s="1" customFormat="1" ht="38.25" customHeight="1">
      <c r="B437" s="134"/>
      <c r="C437" s="144" t="s">
        <v>1662</v>
      </c>
      <c r="D437" s="144" t="s">
        <v>315</v>
      </c>
      <c r="E437" s="145" t="s">
        <v>2905</v>
      </c>
      <c r="F437" s="221" t="s">
        <v>2906</v>
      </c>
      <c r="G437" s="221"/>
      <c r="H437" s="221"/>
      <c r="I437" s="221"/>
      <c r="J437" s="146" t="s">
        <v>322</v>
      </c>
      <c r="K437" s="147">
        <v>14</v>
      </c>
      <c r="L437" s="222"/>
      <c r="M437" s="222"/>
      <c r="N437" s="222">
        <f t="shared" si="113"/>
        <v>0</v>
      </c>
      <c r="O437" s="220"/>
      <c r="P437" s="220"/>
      <c r="Q437" s="220"/>
      <c r="R437" s="139"/>
      <c r="T437" s="140" t="s">
        <v>5</v>
      </c>
      <c r="U437" s="38" t="s">
        <v>42</v>
      </c>
      <c r="V437" s="141">
        <v>0</v>
      </c>
      <c r="W437" s="141">
        <f t="shared" si="114"/>
        <v>0</v>
      </c>
      <c r="X437" s="141">
        <v>0</v>
      </c>
      <c r="Y437" s="141">
        <f t="shared" si="115"/>
        <v>0</v>
      </c>
      <c r="Z437" s="141">
        <v>0</v>
      </c>
      <c r="AA437" s="142">
        <f t="shared" si="116"/>
        <v>0</v>
      </c>
      <c r="AR437" s="19" t="s">
        <v>1282</v>
      </c>
      <c r="AT437" s="19" t="s">
        <v>315</v>
      </c>
      <c r="AU437" s="19" t="s">
        <v>83</v>
      </c>
      <c r="AY437" s="19" t="s">
        <v>267</v>
      </c>
      <c r="BE437" s="143">
        <f t="shared" si="117"/>
        <v>0</v>
      </c>
      <c r="BF437" s="143">
        <f t="shared" si="118"/>
        <v>0</v>
      </c>
      <c r="BG437" s="143">
        <f t="shared" si="119"/>
        <v>0</v>
      </c>
      <c r="BH437" s="143">
        <f t="shared" si="120"/>
        <v>0</v>
      </c>
      <c r="BI437" s="143">
        <f t="shared" si="121"/>
        <v>0</v>
      </c>
      <c r="BJ437" s="19" t="s">
        <v>102</v>
      </c>
      <c r="BK437" s="143">
        <f t="shared" si="122"/>
        <v>0</v>
      </c>
      <c r="BL437" s="19" t="s">
        <v>518</v>
      </c>
      <c r="BM437" s="19" t="s">
        <v>2907</v>
      </c>
    </row>
    <row r="438" spans="2:65" s="1" customFormat="1" ht="38.25" customHeight="1">
      <c r="B438" s="134"/>
      <c r="C438" s="144" t="s">
        <v>2908</v>
      </c>
      <c r="D438" s="144" t="s">
        <v>315</v>
      </c>
      <c r="E438" s="145" t="s">
        <v>2598</v>
      </c>
      <c r="F438" s="221" t="s">
        <v>2599</v>
      </c>
      <c r="G438" s="221"/>
      <c r="H438" s="221"/>
      <c r="I438" s="221"/>
      <c r="J438" s="146" t="s">
        <v>322</v>
      </c>
      <c r="K438" s="147">
        <v>6</v>
      </c>
      <c r="L438" s="222"/>
      <c r="M438" s="222"/>
      <c r="N438" s="222">
        <f t="shared" si="113"/>
        <v>0</v>
      </c>
      <c r="O438" s="220"/>
      <c r="P438" s="220"/>
      <c r="Q438" s="220"/>
      <c r="R438" s="139"/>
      <c r="T438" s="140" t="s">
        <v>5</v>
      </c>
      <c r="U438" s="38" t="s">
        <v>42</v>
      </c>
      <c r="V438" s="141">
        <v>0</v>
      </c>
      <c r="W438" s="141">
        <f t="shared" si="114"/>
        <v>0</v>
      </c>
      <c r="X438" s="141">
        <v>0</v>
      </c>
      <c r="Y438" s="141">
        <f t="shared" si="115"/>
        <v>0</v>
      </c>
      <c r="Z438" s="141">
        <v>0</v>
      </c>
      <c r="AA438" s="142">
        <f t="shared" si="116"/>
        <v>0</v>
      </c>
      <c r="AR438" s="19" t="s">
        <v>1282</v>
      </c>
      <c r="AT438" s="19" t="s">
        <v>315</v>
      </c>
      <c r="AU438" s="19" t="s">
        <v>83</v>
      </c>
      <c r="AY438" s="19" t="s">
        <v>267</v>
      </c>
      <c r="BE438" s="143">
        <f t="shared" si="117"/>
        <v>0</v>
      </c>
      <c r="BF438" s="143">
        <f t="shared" si="118"/>
        <v>0</v>
      </c>
      <c r="BG438" s="143">
        <f t="shared" si="119"/>
        <v>0</v>
      </c>
      <c r="BH438" s="143">
        <f t="shared" si="120"/>
        <v>0</v>
      </c>
      <c r="BI438" s="143">
        <f t="shared" si="121"/>
        <v>0</v>
      </c>
      <c r="BJ438" s="19" t="s">
        <v>102</v>
      </c>
      <c r="BK438" s="143">
        <f t="shared" si="122"/>
        <v>0</v>
      </c>
      <c r="BL438" s="19" t="s">
        <v>518</v>
      </c>
      <c r="BM438" s="19" t="s">
        <v>2909</v>
      </c>
    </row>
    <row r="439" spans="2:65" s="1" customFormat="1" ht="38.25" customHeight="1">
      <c r="B439" s="134"/>
      <c r="C439" s="144" t="s">
        <v>1665</v>
      </c>
      <c r="D439" s="144" t="s">
        <v>315</v>
      </c>
      <c r="E439" s="145" t="s">
        <v>2910</v>
      </c>
      <c r="F439" s="221" t="s">
        <v>2911</v>
      </c>
      <c r="G439" s="221"/>
      <c r="H439" s="221"/>
      <c r="I439" s="221"/>
      <c r="J439" s="146" t="s">
        <v>322</v>
      </c>
      <c r="K439" s="147">
        <v>5</v>
      </c>
      <c r="L439" s="222"/>
      <c r="M439" s="222"/>
      <c r="N439" s="222">
        <f t="shared" si="113"/>
        <v>0</v>
      </c>
      <c r="O439" s="220"/>
      <c r="P439" s="220"/>
      <c r="Q439" s="220"/>
      <c r="R439" s="139"/>
      <c r="T439" s="140" t="s">
        <v>5</v>
      </c>
      <c r="U439" s="38" t="s">
        <v>42</v>
      </c>
      <c r="V439" s="141">
        <v>0</v>
      </c>
      <c r="W439" s="141">
        <f t="shared" si="114"/>
        <v>0</v>
      </c>
      <c r="X439" s="141">
        <v>0</v>
      </c>
      <c r="Y439" s="141">
        <f t="shared" si="115"/>
        <v>0</v>
      </c>
      <c r="Z439" s="141">
        <v>0</v>
      </c>
      <c r="AA439" s="142">
        <f t="shared" si="116"/>
        <v>0</v>
      </c>
      <c r="AR439" s="19" t="s">
        <v>1282</v>
      </c>
      <c r="AT439" s="19" t="s">
        <v>315</v>
      </c>
      <c r="AU439" s="19" t="s">
        <v>83</v>
      </c>
      <c r="AY439" s="19" t="s">
        <v>267</v>
      </c>
      <c r="BE439" s="143">
        <f t="shared" si="117"/>
        <v>0</v>
      </c>
      <c r="BF439" s="143">
        <f t="shared" si="118"/>
        <v>0</v>
      </c>
      <c r="BG439" s="143">
        <f t="shared" si="119"/>
        <v>0</v>
      </c>
      <c r="BH439" s="143">
        <f t="shared" si="120"/>
        <v>0</v>
      </c>
      <c r="BI439" s="143">
        <f t="shared" si="121"/>
        <v>0</v>
      </c>
      <c r="BJ439" s="19" t="s">
        <v>102</v>
      </c>
      <c r="BK439" s="143">
        <f t="shared" si="122"/>
        <v>0</v>
      </c>
      <c r="BL439" s="19" t="s">
        <v>518</v>
      </c>
      <c r="BM439" s="19" t="s">
        <v>2912</v>
      </c>
    </row>
    <row r="440" spans="2:65" s="1" customFormat="1" ht="38.25" customHeight="1">
      <c r="B440" s="134"/>
      <c r="C440" s="144" t="s">
        <v>2913</v>
      </c>
      <c r="D440" s="144" t="s">
        <v>315</v>
      </c>
      <c r="E440" s="145" t="s">
        <v>2914</v>
      </c>
      <c r="F440" s="221" t="s">
        <v>2915</v>
      </c>
      <c r="G440" s="221"/>
      <c r="H440" s="221"/>
      <c r="I440" s="221"/>
      <c r="J440" s="146" t="s">
        <v>322</v>
      </c>
      <c r="K440" s="147">
        <v>3</v>
      </c>
      <c r="L440" s="222"/>
      <c r="M440" s="222"/>
      <c r="N440" s="222">
        <f t="shared" si="113"/>
        <v>0</v>
      </c>
      <c r="O440" s="220"/>
      <c r="P440" s="220"/>
      <c r="Q440" s="220"/>
      <c r="R440" s="139"/>
      <c r="T440" s="140" t="s">
        <v>5</v>
      </c>
      <c r="U440" s="38" t="s">
        <v>42</v>
      </c>
      <c r="V440" s="141">
        <v>0</v>
      </c>
      <c r="W440" s="141">
        <f t="shared" si="114"/>
        <v>0</v>
      </c>
      <c r="X440" s="141">
        <v>0</v>
      </c>
      <c r="Y440" s="141">
        <f t="shared" si="115"/>
        <v>0</v>
      </c>
      <c r="Z440" s="141">
        <v>0</v>
      </c>
      <c r="AA440" s="142">
        <f t="shared" si="116"/>
        <v>0</v>
      </c>
      <c r="AR440" s="19" t="s">
        <v>1282</v>
      </c>
      <c r="AT440" s="19" t="s">
        <v>315</v>
      </c>
      <c r="AU440" s="19" t="s">
        <v>83</v>
      </c>
      <c r="AY440" s="19" t="s">
        <v>267</v>
      </c>
      <c r="BE440" s="143">
        <f t="shared" si="117"/>
        <v>0</v>
      </c>
      <c r="BF440" s="143">
        <f t="shared" si="118"/>
        <v>0</v>
      </c>
      <c r="BG440" s="143">
        <f t="shared" si="119"/>
        <v>0</v>
      </c>
      <c r="BH440" s="143">
        <f t="shared" si="120"/>
        <v>0</v>
      </c>
      <c r="BI440" s="143">
        <f t="shared" si="121"/>
        <v>0</v>
      </c>
      <c r="BJ440" s="19" t="s">
        <v>102</v>
      </c>
      <c r="BK440" s="143">
        <f t="shared" si="122"/>
        <v>0</v>
      </c>
      <c r="BL440" s="19" t="s">
        <v>518</v>
      </c>
      <c r="BM440" s="19" t="s">
        <v>2916</v>
      </c>
    </row>
    <row r="441" spans="2:65" s="1" customFormat="1" ht="38.25" customHeight="1">
      <c r="B441" s="134"/>
      <c r="C441" s="144" t="s">
        <v>1668</v>
      </c>
      <c r="D441" s="144" t="s">
        <v>315</v>
      </c>
      <c r="E441" s="145" t="s">
        <v>2917</v>
      </c>
      <c r="F441" s="221" t="s">
        <v>2918</v>
      </c>
      <c r="G441" s="221"/>
      <c r="H441" s="221"/>
      <c r="I441" s="221"/>
      <c r="J441" s="146" t="s">
        <v>322</v>
      </c>
      <c r="K441" s="147">
        <v>2</v>
      </c>
      <c r="L441" s="222"/>
      <c r="M441" s="222"/>
      <c r="N441" s="222">
        <f t="shared" si="113"/>
        <v>0</v>
      </c>
      <c r="O441" s="220"/>
      <c r="P441" s="220"/>
      <c r="Q441" s="220"/>
      <c r="R441" s="139"/>
      <c r="T441" s="140" t="s">
        <v>5</v>
      </c>
      <c r="U441" s="38" t="s">
        <v>42</v>
      </c>
      <c r="V441" s="141">
        <v>0</v>
      </c>
      <c r="W441" s="141">
        <f t="shared" si="114"/>
        <v>0</v>
      </c>
      <c r="X441" s="141">
        <v>0</v>
      </c>
      <c r="Y441" s="141">
        <f t="shared" si="115"/>
        <v>0</v>
      </c>
      <c r="Z441" s="141">
        <v>0</v>
      </c>
      <c r="AA441" s="142">
        <f t="shared" si="116"/>
        <v>0</v>
      </c>
      <c r="AR441" s="19" t="s">
        <v>1282</v>
      </c>
      <c r="AT441" s="19" t="s">
        <v>315</v>
      </c>
      <c r="AU441" s="19" t="s">
        <v>83</v>
      </c>
      <c r="AY441" s="19" t="s">
        <v>267</v>
      </c>
      <c r="BE441" s="143">
        <f t="shared" si="117"/>
        <v>0</v>
      </c>
      <c r="BF441" s="143">
        <f t="shared" si="118"/>
        <v>0</v>
      </c>
      <c r="BG441" s="143">
        <f t="shared" si="119"/>
        <v>0</v>
      </c>
      <c r="BH441" s="143">
        <f t="shared" si="120"/>
        <v>0</v>
      </c>
      <c r="BI441" s="143">
        <f t="shared" si="121"/>
        <v>0</v>
      </c>
      <c r="BJ441" s="19" t="s">
        <v>102</v>
      </c>
      <c r="BK441" s="143">
        <f t="shared" si="122"/>
        <v>0</v>
      </c>
      <c r="BL441" s="19" t="s">
        <v>518</v>
      </c>
      <c r="BM441" s="19" t="s">
        <v>2919</v>
      </c>
    </row>
    <row r="442" spans="2:65" s="1" customFormat="1" ht="25.5" customHeight="1">
      <c r="B442" s="134"/>
      <c r="C442" s="135" t="s">
        <v>2920</v>
      </c>
      <c r="D442" s="135" t="s">
        <v>268</v>
      </c>
      <c r="E442" s="136" t="s">
        <v>2921</v>
      </c>
      <c r="F442" s="219" t="s">
        <v>2922</v>
      </c>
      <c r="G442" s="219"/>
      <c r="H442" s="219"/>
      <c r="I442" s="219"/>
      <c r="J442" s="137" t="s">
        <v>271</v>
      </c>
      <c r="K442" s="138">
        <v>95</v>
      </c>
      <c r="L442" s="220"/>
      <c r="M442" s="220"/>
      <c r="N442" s="220">
        <f t="shared" si="113"/>
        <v>0</v>
      </c>
      <c r="O442" s="220"/>
      <c r="P442" s="220"/>
      <c r="Q442" s="220"/>
      <c r="R442" s="139"/>
      <c r="T442" s="140" t="s">
        <v>5</v>
      </c>
      <c r="U442" s="38" t="s">
        <v>42</v>
      </c>
      <c r="V442" s="141">
        <v>0</v>
      </c>
      <c r="W442" s="141">
        <f t="shared" si="114"/>
        <v>0</v>
      </c>
      <c r="X442" s="141">
        <v>0</v>
      </c>
      <c r="Y442" s="141">
        <f t="shared" si="115"/>
        <v>0</v>
      </c>
      <c r="Z442" s="141">
        <v>0</v>
      </c>
      <c r="AA442" s="142">
        <f t="shared" si="116"/>
        <v>0</v>
      </c>
      <c r="AR442" s="19" t="s">
        <v>518</v>
      </c>
      <c r="AT442" s="19" t="s">
        <v>268</v>
      </c>
      <c r="AU442" s="19" t="s">
        <v>83</v>
      </c>
      <c r="AY442" s="19" t="s">
        <v>267</v>
      </c>
      <c r="BE442" s="143">
        <f t="shared" si="117"/>
        <v>0</v>
      </c>
      <c r="BF442" s="143">
        <f t="shared" si="118"/>
        <v>0</v>
      </c>
      <c r="BG442" s="143">
        <f t="shared" si="119"/>
        <v>0</v>
      </c>
      <c r="BH442" s="143">
        <f t="shared" si="120"/>
        <v>0</v>
      </c>
      <c r="BI442" s="143">
        <f t="shared" si="121"/>
        <v>0</v>
      </c>
      <c r="BJ442" s="19" t="s">
        <v>102</v>
      </c>
      <c r="BK442" s="143">
        <f t="shared" si="122"/>
        <v>0</v>
      </c>
      <c r="BL442" s="19" t="s">
        <v>518</v>
      </c>
      <c r="BM442" s="19" t="s">
        <v>2923</v>
      </c>
    </row>
    <row r="443" spans="2:65" s="1" customFormat="1" ht="38.25" customHeight="1">
      <c r="B443" s="134"/>
      <c r="C443" s="135" t="s">
        <v>1671</v>
      </c>
      <c r="D443" s="135" t="s">
        <v>268</v>
      </c>
      <c r="E443" s="136" t="s">
        <v>2530</v>
      </c>
      <c r="F443" s="219" t="s">
        <v>2531</v>
      </c>
      <c r="G443" s="219"/>
      <c r="H443" s="219"/>
      <c r="I443" s="219"/>
      <c r="J443" s="137" t="s">
        <v>764</v>
      </c>
      <c r="K443" s="138">
        <v>40</v>
      </c>
      <c r="L443" s="220"/>
      <c r="M443" s="220"/>
      <c r="N443" s="220">
        <f t="shared" si="113"/>
        <v>0</v>
      </c>
      <c r="O443" s="220"/>
      <c r="P443" s="220"/>
      <c r="Q443" s="220"/>
      <c r="R443" s="139"/>
      <c r="T443" s="140" t="s">
        <v>5</v>
      </c>
      <c r="U443" s="38" t="s">
        <v>42</v>
      </c>
      <c r="V443" s="141">
        <v>0</v>
      </c>
      <c r="W443" s="141">
        <f t="shared" si="114"/>
        <v>0</v>
      </c>
      <c r="X443" s="141">
        <v>0</v>
      </c>
      <c r="Y443" s="141">
        <f t="shared" si="115"/>
        <v>0</v>
      </c>
      <c r="Z443" s="141">
        <v>0</v>
      </c>
      <c r="AA443" s="142">
        <f t="shared" si="116"/>
        <v>0</v>
      </c>
      <c r="AR443" s="19" t="s">
        <v>518</v>
      </c>
      <c r="AT443" s="19" t="s">
        <v>268</v>
      </c>
      <c r="AU443" s="19" t="s">
        <v>83</v>
      </c>
      <c r="AY443" s="19" t="s">
        <v>267</v>
      </c>
      <c r="BE443" s="143">
        <f t="shared" si="117"/>
        <v>0</v>
      </c>
      <c r="BF443" s="143">
        <f t="shared" si="118"/>
        <v>0</v>
      </c>
      <c r="BG443" s="143">
        <f t="shared" si="119"/>
        <v>0</v>
      </c>
      <c r="BH443" s="143">
        <f t="shared" si="120"/>
        <v>0</v>
      </c>
      <c r="BI443" s="143">
        <f t="shared" si="121"/>
        <v>0</v>
      </c>
      <c r="BJ443" s="19" t="s">
        <v>102</v>
      </c>
      <c r="BK443" s="143">
        <f t="shared" si="122"/>
        <v>0</v>
      </c>
      <c r="BL443" s="19" t="s">
        <v>518</v>
      </c>
      <c r="BM443" s="19" t="s">
        <v>2924</v>
      </c>
    </row>
    <row r="444" spans="2:65" s="1" customFormat="1" ht="25.5" customHeight="1">
      <c r="B444" s="134"/>
      <c r="C444" s="135" t="s">
        <v>2925</v>
      </c>
      <c r="D444" s="135" t="s">
        <v>268</v>
      </c>
      <c r="E444" s="136" t="s">
        <v>2926</v>
      </c>
      <c r="F444" s="219" t="s">
        <v>2533</v>
      </c>
      <c r="G444" s="219"/>
      <c r="H444" s="219"/>
      <c r="I444" s="219"/>
      <c r="J444" s="137" t="s">
        <v>785</v>
      </c>
      <c r="K444" s="138">
        <v>20</v>
      </c>
      <c r="L444" s="220"/>
      <c r="M444" s="220"/>
      <c r="N444" s="220">
        <f t="shared" si="113"/>
        <v>0</v>
      </c>
      <c r="O444" s="220"/>
      <c r="P444" s="220"/>
      <c r="Q444" s="220"/>
      <c r="R444" s="139"/>
      <c r="T444" s="140" t="s">
        <v>5</v>
      </c>
      <c r="U444" s="38" t="s">
        <v>42</v>
      </c>
      <c r="V444" s="141">
        <v>0</v>
      </c>
      <c r="W444" s="141">
        <f t="shared" si="114"/>
        <v>0</v>
      </c>
      <c r="X444" s="141">
        <v>0</v>
      </c>
      <c r="Y444" s="141">
        <f t="shared" si="115"/>
        <v>0</v>
      </c>
      <c r="Z444" s="141">
        <v>0</v>
      </c>
      <c r="AA444" s="142">
        <f t="shared" si="116"/>
        <v>0</v>
      </c>
      <c r="AR444" s="19" t="s">
        <v>518</v>
      </c>
      <c r="AT444" s="19" t="s">
        <v>268</v>
      </c>
      <c r="AU444" s="19" t="s">
        <v>83</v>
      </c>
      <c r="AY444" s="19" t="s">
        <v>267</v>
      </c>
      <c r="BE444" s="143">
        <f t="shared" si="117"/>
        <v>0</v>
      </c>
      <c r="BF444" s="143">
        <f t="shared" si="118"/>
        <v>0</v>
      </c>
      <c r="BG444" s="143">
        <f t="shared" si="119"/>
        <v>0</v>
      </c>
      <c r="BH444" s="143">
        <f t="shared" si="120"/>
        <v>0</v>
      </c>
      <c r="BI444" s="143">
        <f t="shared" si="121"/>
        <v>0</v>
      </c>
      <c r="BJ444" s="19" t="s">
        <v>102</v>
      </c>
      <c r="BK444" s="143">
        <f t="shared" si="122"/>
        <v>0</v>
      </c>
      <c r="BL444" s="19" t="s">
        <v>518</v>
      </c>
      <c r="BM444" s="19" t="s">
        <v>2927</v>
      </c>
    </row>
    <row r="445" spans="2:65" s="10" customFormat="1" ht="37.35" customHeight="1">
      <c r="B445" s="124"/>
      <c r="D445" s="125" t="s">
        <v>2378</v>
      </c>
      <c r="E445" s="125"/>
      <c r="F445" s="125"/>
      <c r="G445" s="125"/>
      <c r="H445" s="125"/>
      <c r="I445" s="125"/>
      <c r="J445" s="125"/>
      <c r="K445" s="125"/>
      <c r="L445" s="125"/>
      <c r="M445" s="125"/>
      <c r="N445" s="238">
        <f>BK445</f>
        <v>0</v>
      </c>
      <c r="O445" s="239"/>
      <c r="P445" s="239"/>
      <c r="Q445" s="239"/>
      <c r="R445" s="126"/>
      <c r="T445" s="127"/>
      <c r="W445" s="128">
        <f>SUM(W446:W453)</f>
        <v>0</v>
      </c>
      <c r="Y445" s="128">
        <f>SUM(Y446:Y453)</f>
        <v>0</v>
      </c>
      <c r="AA445" s="129">
        <f>SUM(AA446:AA453)</f>
        <v>0</v>
      </c>
      <c r="AR445" s="130" t="s">
        <v>277</v>
      </c>
      <c r="AT445" s="131" t="s">
        <v>74</v>
      </c>
      <c r="AU445" s="131" t="s">
        <v>75</v>
      </c>
      <c r="AY445" s="130" t="s">
        <v>267</v>
      </c>
      <c r="BK445" s="132">
        <f>SUM(BK446:BK453)</f>
        <v>0</v>
      </c>
    </row>
    <row r="446" spans="2:65" s="1" customFormat="1" ht="25.5" customHeight="1">
      <c r="B446" s="134"/>
      <c r="C446" s="144" t="s">
        <v>1677</v>
      </c>
      <c r="D446" s="144" t="s">
        <v>315</v>
      </c>
      <c r="E446" s="145" t="s">
        <v>2928</v>
      </c>
      <c r="F446" s="221" t="s">
        <v>2929</v>
      </c>
      <c r="G446" s="221"/>
      <c r="H446" s="221"/>
      <c r="I446" s="221"/>
      <c r="J446" s="146" t="s">
        <v>374</v>
      </c>
      <c r="K446" s="147">
        <v>1</v>
      </c>
      <c r="L446" s="222"/>
      <c r="M446" s="222"/>
      <c r="N446" s="222">
        <f t="shared" ref="N446:N453" si="123">ROUND(L446*K446,2)</f>
        <v>0</v>
      </c>
      <c r="O446" s="220"/>
      <c r="P446" s="220"/>
      <c r="Q446" s="220"/>
      <c r="R446" s="139"/>
      <c r="T446" s="140" t="s">
        <v>5</v>
      </c>
      <c r="U446" s="38" t="s">
        <v>42</v>
      </c>
      <c r="V446" s="141">
        <v>0</v>
      </c>
      <c r="W446" s="141">
        <f t="shared" ref="W446:W453" si="124">V446*K446</f>
        <v>0</v>
      </c>
      <c r="X446" s="141">
        <v>0</v>
      </c>
      <c r="Y446" s="141">
        <f t="shared" ref="Y446:Y453" si="125">X446*K446</f>
        <v>0</v>
      </c>
      <c r="Z446" s="141">
        <v>0</v>
      </c>
      <c r="AA446" s="142">
        <f t="shared" ref="AA446:AA453" si="126">Z446*K446</f>
        <v>0</v>
      </c>
      <c r="AR446" s="19" t="s">
        <v>1282</v>
      </c>
      <c r="AT446" s="19" t="s">
        <v>315</v>
      </c>
      <c r="AU446" s="19" t="s">
        <v>83</v>
      </c>
      <c r="AY446" s="19" t="s">
        <v>267</v>
      </c>
      <c r="BE446" s="143">
        <f t="shared" ref="BE446:BE453" si="127">IF(U446="základná",N446,0)</f>
        <v>0</v>
      </c>
      <c r="BF446" s="143">
        <f t="shared" ref="BF446:BF453" si="128">IF(U446="znížená",N446,0)</f>
        <v>0</v>
      </c>
      <c r="BG446" s="143">
        <f t="shared" ref="BG446:BG453" si="129">IF(U446="zákl. prenesená",N446,0)</f>
        <v>0</v>
      </c>
      <c r="BH446" s="143">
        <f t="shared" ref="BH446:BH453" si="130">IF(U446="zníž. prenesená",N446,0)</f>
        <v>0</v>
      </c>
      <c r="BI446" s="143">
        <f t="shared" ref="BI446:BI453" si="131">IF(U446="nulová",N446,0)</f>
        <v>0</v>
      </c>
      <c r="BJ446" s="19" t="s">
        <v>102</v>
      </c>
      <c r="BK446" s="143">
        <f t="shared" ref="BK446:BK453" si="132">ROUND(L446*K446,2)</f>
        <v>0</v>
      </c>
      <c r="BL446" s="19" t="s">
        <v>518</v>
      </c>
      <c r="BM446" s="19" t="s">
        <v>2930</v>
      </c>
    </row>
    <row r="447" spans="2:65" s="1" customFormat="1" ht="16.5" customHeight="1">
      <c r="B447" s="134"/>
      <c r="C447" s="144" t="s">
        <v>2931</v>
      </c>
      <c r="D447" s="144" t="s">
        <v>315</v>
      </c>
      <c r="E447" s="145" t="s">
        <v>2932</v>
      </c>
      <c r="F447" s="221" t="s">
        <v>2933</v>
      </c>
      <c r="G447" s="221"/>
      <c r="H447" s="221"/>
      <c r="I447" s="221"/>
      <c r="J447" s="146" t="s">
        <v>374</v>
      </c>
      <c r="K447" s="147">
        <v>1</v>
      </c>
      <c r="L447" s="222"/>
      <c r="M447" s="222"/>
      <c r="N447" s="222">
        <f t="shared" si="123"/>
        <v>0</v>
      </c>
      <c r="O447" s="220"/>
      <c r="P447" s="220"/>
      <c r="Q447" s="220"/>
      <c r="R447" s="139"/>
      <c r="T447" s="140" t="s">
        <v>5</v>
      </c>
      <c r="U447" s="38" t="s">
        <v>42</v>
      </c>
      <c r="V447" s="141">
        <v>0</v>
      </c>
      <c r="W447" s="141">
        <f t="shared" si="124"/>
        <v>0</v>
      </c>
      <c r="X447" s="141">
        <v>0</v>
      </c>
      <c r="Y447" s="141">
        <f t="shared" si="125"/>
        <v>0</v>
      </c>
      <c r="Z447" s="141">
        <v>0</v>
      </c>
      <c r="AA447" s="142">
        <f t="shared" si="126"/>
        <v>0</v>
      </c>
      <c r="AR447" s="19" t="s">
        <v>1282</v>
      </c>
      <c r="AT447" s="19" t="s">
        <v>315</v>
      </c>
      <c r="AU447" s="19" t="s">
        <v>83</v>
      </c>
      <c r="AY447" s="19" t="s">
        <v>267</v>
      </c>
      <c r="BE447" s="143">
        <f t="shared" si="127"/>
        <v>0</v>
      </c>
      <c r="BF447" s="143">
        <f t="shared" si="128"/>
        <v>0</v>
      </c>
      <c r="BG447" s="143">
        <f t="shared" si="129"/>
        <v>0</v>
      </c>
      <c r="BH447" s="143">
        <f t="shared" si="130"/>
        <v>0</v>
      </c>
      <c r="BI447" s="143">
        <f t="shared" si="131"/>
        <v>0</v>
      </c>
      <c r="BJ447" s="19" t="s">
        <v>102</v>
      </c>
      <c r="BK447" s="143">
        <f t="shared" si="132"/>
        <v>0</v>
      </c>
      <c r="BL447" s="19" t="s">
        <v>518</v>
      </c>
      <c r="BM447" s="19" t="s">
        <v>2934</v>
      </c>
    </row>
    <row r="448" spans="2:65" s="1" customFormat="1" ht="25.5" customHeight="1">
      <c r="B448" s="134"/>
      <c r="C448" s="144" t="s">
        <v>1680</v>
      </c>
      <c r="D448" s="144" t="s">
        <v>315</v>
      </c>
      <c r="E448" s="145" t="s">
        <v>2935</v>
      </c>
      <c r="F448" s="221" t="s">
        <v>2936</v>
      </c>
      <c r="G448" s="221"/>
      <c r="H448" s="221"/>
      <c r="I448" s="221"/>
      <c r="J448" s="146" t="s">
        <v>374</v>
      </c>
      <c r="K448" s="147">
        <v>1</v>
      </c>
      <c r="L448" s="222"/>
      <c r="M448" s="222"/>
      <c r="N448" s="222">
        <f t="shared" si="123"/>
        <v>0</v>
      </c>
      <c r="O448" s="220"/>
      <c r="P448" s="220"/>
      <c r="Q448" s="220"/>
      <c r="R448" s="139"/>
      <c r="T448" s="140" t="s">
        <v>5</v>
      </c>
      <c r="U448" s="38" t="s">
        <v>42</v>
      </c>
      <c r="V448" s="141">
        <v>0</v>
      </c>
      <c r="W448" s="141">
        <f t="shared" si="124"/>
        <v>0</v>
      </c>
      <c r="X448" s="141">
        <v>0</v>
      </c>
      <c r="Y448" s="141">
        <f t="shared" si="125"/>
        <v>0</v>
      </c>
      <c r="Z448" s="141">
        <v>0</v>
      </c>
      <c r="AA448" s="142">
        <f t="shared" si="126"/>
        <v>0</v>
      </c>
      <c r="AR448" s="19" t="s">
        <v>1282</v>
      </c>
      <c r="AT448" s="19" t="s">
        <v>315</v>
      </c>
      <c r="AU448" s="19" t="s">
        <v>83</v>
      </c>
      <c r="AY448" s="19" t="s">
        <v>267</v>
      </c>
      <c r="BE448" s="143">
        <f t="shared" si="127"/>
        <v>0</v>
      </c>
      <c r="BF448" s="143">
        <f t="shared" si="128"/>
        <v>0</v>
      </c>
      <c r="BG448" s="143">
        <f t="shared" si="129"/>
        <v>0</v>
      </c>
      <c r="BH448" s="143">
        <f t="shared" si="130"/>
        <v>0</v>
      </c>
      <c r="BI448" s="143">
        <f t="shared" si="131"/>
        <v>0</v>
      </c>
      <c r="BJ448" s="19" t="s">
        <v>102</v>
      </c>
      <c r="BK448" s="143">
        <f t="shared" si="132"/>
        <v>0</v>
      </c>
      <c r="BL448" s="19" t="s">
        <v>518</v>
      </c>
      <c r="BM448" s="19" t="s">
        <v>2937</v>
      </c>
    </row>
    <row r="449" spans="2:65" s="1" customFormat="1" ht="16.5" customHeight="1">
      <c r="B449" s="134"/>
      <c r="C449" s="144" t="s">
        <v>2938</v>
      </c>
      <c r="D449" s="144" t="s">
        <v>315</v>
      </c>
      <c r="E449" s="145" t="s">
        <v>2939</v>
      </c>
      <c r="F449" s="221" t="s">
        <v>2940</v>
      </c>
      <c r="G449" s="221"/>
      <c r="H449" s="221"/>
      <c r="I449" s="221"/>
      <c r="J449" s="146" t="s">
        <v>374</v>
      </c>
      <c r="K449" s="147">
        <v>1</v>
      </c>
      <c r="L449" s="222"/>
      <c r="M449" s="222"/>
      <c r="N449" s="222">
        <f t="shared" si="123"/>
        <v>0</v>
      </c>
      <c r="O449" s="220"/>
      <c r="P449" s="220"/>
      <c r="Q449" s="220"/>
      <c r="R449" s="139"/>
      <c r="T449" s="140" t="s">
        <v>5</v>
      </c>
      <c r="U449" s="38" t="s">
        <v>42</v>
      </c>
      <c r="V449" s="141">
        <v>0</v>
      </c>
      <c r="W449" s="141">
        <f t="shared" si="124"/>
        <v>0</v>
      </c>
      <c r="X449" s="141">
        <v>0</v>
      </c>
      <c r="Y449" s="141">
        <f t="shared" si="125"/>
        <v>0</v>
      </c>
      <c r="Z449" s="141">
        <v>0</v>
      </c>
      <c r="AA449" s="142">
        <f t="shared" si="126"/>
        <v>0</v>
      </c>
      <c r="AR449" s="19" t="s">
        <v>1282</v>
      </c>
      <c r="AT449" s="19" t="s">
        <v>315</v>
      </c>
      <c r="AU449" s="19" t="s">
        <v>83</v>
      </c>
      <c r="AY449" s="19" t="s">
        <v>267</v>
      </c>
      <c r="BE449" s="143">
        <f t="shared" si="127"/>
        <v>0</v>
      </c>
      <c r="BF449" s="143">
        <f t="shared" si="128"/>
        <v>0</v>
      </c>
      <c r="BG449" s="143">
        <f t="shared" si="129"/>
        <v>0</v>
      </c>
      <c r="BH449" s="143">
        <f t="shared" si="130"/>
        <v>0</v>
      </c>
      <c r="BI449" s="143">
        <f t="shared" si="131"/>
        <v>0</v>
      </c>
      <c r="BJ449" s="19" t="s">
        <v>102</v>
      </c>
      <c r="BK449" s="143">
        <f t="shared" si="132"/>
        <v>0</v>
      </c>
      <c r="BL449" s="19" t="s">
        <v>518</v>
      </c>
      <c r="BM449" s="19" t="s">
        <v>2941</v>
      </c>
    </row>
    <row r="450" spans="2:65" s="1" customFormat="1" ht="38.25" customHeight="1">
      <c r="B450" s="134"/>
      <c r="C450" s="144" t="s">
        <v>1683</v>
      </c>
      <c r="D450" s="144" t="s">
        <v>315</v>
      </c>
      <c r="E450" s="145" t="s">
        <v>2942</v>
      </c>
      <c r="F450" s="221" t="s">
        <v>2943</v>
      </c>
      <c r="G450" s="221"/>
      <c r="H450" s="221"/>
      <c r="I450" s="221"/>
      <c r="J450" s="146" t="s">
        <v>322</v>
      </c>
      <c r="K450" s="147">
        <v>13</v>
      </c>
      <c r="L450" s="222"/>
      <c r="M450" s="222"/>
      <c r="N450" s="222">
        <f t="shared" si="123"/>
        <v>0</v>
      </c>
      <c r="O450" s="220"/>
      <c r="P450" s="220"/>
      <c r="Q450" s="220"/>
      <c r="R450" s="139"/>
      <c r="T450" s="140" t="s">
        <v>5</v>
      </c>
      <c r="U450" s="38" t="s">
        <v>42</v>
      </c>
      <c r="V450" s="141">
        <v>0</v>
      </c>
      <c r="W450" s="141">
        <f t="shared" si="124"/>
        <v>0</v>
      </c>
      <c r="X450" s="141">
        <v>0</v>
      </c>
      <c r="Y450" s="141">
        <f t="shared" si="125"/>
        <v>0</v>
      </c>
      <c r="Z450" s="141">
        <v>0</v>
      </c>
      <c r="AA450" s="142">
        <f t="shared" si="126"/>
        <v>0</v>
      </c>
      <c r="AR450" s="19" t="s">
        <v>1282</v>
      </c>
      <c r="AT450" s="19" t="s">
        <v>315</v>
      </c>
      <c r="AU450" s="19" t="s">
        <v>83</v>
      </c>
      <c r="AY450" s="19" t="s">
        <v>267</v>
      </c>
      <c r="BE450" s="143">
        <f t="shared" si="127"/>
        <v>0</v>
      </c>
      <c r="BF450" s="143">
        <f t="shared" si="128"/>
        <v>0</v>
      </c>
      <c r="BG450" s="143">
        <f t="shared" si="129"/>
        <v>0</v>
      </c>
      <c r="BH450" s="143">
        <f t="shared" si="130"/>
        <v>0</v>
      </c>
      <c r="BI450" s="143">
        <f t="shared" si="131"/>
        <v>0</v>
      </c>
      <c r="BJ450" s="19" t="s">
        <v>102</v>
      </c>
      <c r="BK450" s="143">
        <f t="shared" si="132"/>
        <v>0</v>
      </c>
      <c r="BL450" s="19" t="s">
        <v>518</v>
      </c>
      <c r="BM450" s="19" t="s">
        <v>2944</v>
      </c>
    </row>
    <row r="451" spans="2:65" s="1" customFormat="1" ht="38.25" customHeight="1">
      <c r="B451" s="134"/>
      <c r="C451" s="144" t="s">
        <v>2945</v>
      </c>
      <c r="D451" s="144" t="s">
        <v>315</v>
      </c>
      <c r="E451" s="145" t="s">
        <v>2946</v>
      </c>
      <c r="F451" s="221" t="s">
        <v>2947</v>
      </c>
      <c r="G451" s="221"/>
      <c r="H451" s="221"/>
      <c r="I451" s="221"/>
      <c r="J451" s="146" t="s">
        <v>322</v>
      </c>
      <c r="K451" s="147">
        <v>21</v>
      </c>
      <c r="L451" s="222"/>
      <c r="M451" s="222"/>
      <c r="N451" s="222">
        <f t="shared" si="123"/>
        <v>0</v>
      </c>
      <c r="O451" s="220"/>
      <c r="P451" s="220"/>
      <c r="Q451" s="220"/>
      <c r="R451" s="139"/>
      <c r="T451" s="140" t="s">
        <v>5</v>
      </c>
      <c r="U451" s="38" t="s">
        <v>42</v>
      </c>
      <c r="V451" s="141">
        <v>0</v>
      </c>
      <c r="W451" s="141">
        <f t="shared" si="124"/>
        <v>0</v>
      </c>
      <c r="X451" s="141">
        <v>0</v>
      </c>
      <c r="Y451" s="141">
        <f t="shared" si="125"/>
        <v>0</v>
      </c>
      <c r="Z451" s="141">
        <v>0</v>
      </c>
      <c r="AA451" s="142">
        <f t="shared" si="126"/>
        <v>0</v>
      </c>
      <c r="AR451" s="19" t="s">
        <v>1282</v>
      </c>
      <c r="AT451" s="19" t="s">
        <v>315</v>
      </c>
      <c r="AU451" s="19" t="s">
        <v>83</v>
      </c>
      <c r="AY451" s="19" t="s">
        <v>267</v>
      </c>
      <c r="BE451" s="143">
        <f t="shared" si="127"/>
        <v>0</v>
      </c>
      <c r="BF451" s="143">
        <f t="shared" si="128"/>
        <v>0</v>
      </c>
      <c r="BG451" s="143">
        <f t="shared" si="129"/>
        <v>0</v>
      </c>
      <c r="BH451" s="143">
        <f t="shared" si="130"/>
        <v>0</v>
      </c>
      <c r="BI451" s="143">
        <f t="shared" si="131"/>
        <v>0</v>
      </c>
      <c r="BJ451" s="19" t="s">
        <v>102</v>
      </c>
      <c r="BK451" s="143">
        <f t="shared" si="132"/>
        <v>0</v>
      </c>
      <c r="BL451" s="19" t="s">
        <v>518</v>
      </c>
      <c r="BM451" s="19" t="s">
        <v>2948</v>
      </c>
    </row>
    <row r="452" spans="2:65" s="1" customFormat="1" ht="25.5" customHeight="1">
      <c r="B452" s="134"/>
      <c r="C452" s="135" t="s">
        <v>1686</v>
      </c>
      <c r="D452" s="135" t="s">
        <v>268</v>
      </c>
      <c r="E452" s="136" t="s">
        <v>2949</v>
      </c>
      <c r="F452" s="219" t="s">
        <v>2736</v>
      </c>
      <c r="G452" s="219"/>
      <c r="H452" s="219"/>
      <c r="I452" s="219"/>
      <c r="J452" s="137" t="s">
        <v>764</v>
      </c>
      <c r="K452" s="138">
        <v>6</v>
      </c>
      <c r="L452" s="220"/>
      <c r="M452" s="220"/>
      <c r="N452" s="220">
        <f t="shared" si="123"/>
        <v>0</v>
      </c>
      <c r="O452" s="220"/>
      <c r="P452" s="220"/>
      <c r="Q452" s="220"/>
      <c r="R452" s="139"/>
      <c r="T452" s="140" t="s">
        <v>5</v>
      </c>
      <c r="U452" s="38" t="s">
        <v>42</v>
      </c>
      <c r="V452" s="141">
        <v>0</v>
      </c>
      <c r="W452" s="141">
        <f t="shared" si="124"/>
        <v>0</v>
      </c>
      <c r="X452" s="141">
        <v>0</v>
      </c>
      <c r="Y452" s="141">
        <f t="shared" si="125"/>
        <v>0</v>
      </c>
      <c r="Z452" s="141">
        <v>0</v>
      </c>
      <c r="AA452" s="142">
        <f t="shared" si="126"/>
        <v>0</v>
      </c>
      <c r="AR452" s="19" t="s">
        <v>518</v>
      </c>
      <c r="AT452" s="19" t="s">
        <v>268</v>
      </c>
      <c r="AU452" s="19" t="s">
        <v>83</v>
      </c>
      <c r="AY452" s="19" t="s">
        <v>267</v>
      </c>
      <c r="BE452" s="143">
        <f t="shared" si="127"/>
        <v>0</v>
      </c>
      <c r="BF452" s="143">
        <f t="shared" si="128"/>
        <v>0</v>
      </c>
      <c r="BG452" s="143">
        <f t="shared" si="129"/>
        <v>0</v>
      </c>
      <c r="BH452" s="143">
        <f t="shared" si="130"/>
        <v>0</v>
      </c>
      <c r="BI452" s="143">
        <f t="shared" si="131"/>
        <v>0</v>
      </c>
      <c r="BJ452" s="19" t="s">
        <v>102</v>
      </c>
      <c r="BK452" s="143">
        <f t="shared" si="132"/>
        <v>0</v>
      </c>
      <c r="BL452" s="19" t="s">
        <v>518</v>
      </c>
      <c r="BM452" s="19" t="s">
        <v>2950</v>
      </c>
    </row>
    <row r="453" spans="2:65" s="1" customFormat="1" ht="25.5" customHeight="1">
      <c r="B453" s="134"/>
      <c r="C453" s="135" t="s">
        <v>2951</v>
      </c>
      <c r="D453" s="135" t="s">
        <v>268</v>
      </c>
      <c r="E453" s="136" t="s">
        <v>2952</v>
      </c>
      <c r="F453" s="219" t="s">
        <v>2953</v>
      </c>
      <c r="G453" s="219"/>
      <c r="H453" s="219"/>
      <c r="I453" s="219"/>
      <c r="J453" s="137" t="s">
        <v>785</v>
      </c>
      <c r="K453" s="138">
        <v>12</v>
      </c>
      <c r="L453" s="220"/>
      <c r="M453" s="220"/>
      <c r="N453" s="220">
        <f t="shared" si="123"/>
        <v>0</v>
      </c>
      <c r="O453" s="220"/>
      <c r="P453" s="220"/>
      <c r="Q453" s="220"/>
      <c r="R453" s="139"/>
      <c r="T453" s="140" t="s">
        <v>5</v>
      </c>
      <c r="U453" s="38" t="s">
        <v>42</v>
      </c>
      <c r="V453" s="141">
        <v>0</v>
      </c>
      <c r="W453" s="141">
        <f t="shared" si="124"/>
        <v>0</v>
      </c>
      <c r="X453" s="141">
        <v>0</v>
      </c>
      <c r="Y453" s="141">
        <f t="shared" si="125"/>
        <v>0</v>
      </c>
      <c r="Z453" s="141">
        <v>0</v>
      </c>
      <c r="AA453" s="142">
        <f t="shared" si="126"/>
        <v>0</v>
      </c>
      <c r="AR453" s="19" t="s">
        <v>518</v>
      </c>
      <c r="AT453" s="19" t="s">
        <v>268</v>
      </c>
      <c r="AU453" s="19" t="s">
        <v>83</v>
      </c>
      <c r="AY453" s="19" t="s">
        <v>267</v>
      </c>
      <c r="BE453" s="143">
        <f t="shared" si="127"/>
        <v>0</v>
      </c>
      <c r="BF453" s="143">
        <f t="shared" si="128"/>
        <v>0</v>
      </c>
      <c r="BG453" s="143">
        <f t="shared" si="129"/>
        <v>0</v>
      </c>
      <c r="BH453" s="143">
        <f t="shared" si="130"/>
        <v>0</v>
      </c>
      <c r="BI453" s="143">
        <f t="shared" si="131"/>
        <v>0</v>
      </c>
      <c r="BJ453" s="19" t="s">
        <v>102</v>
      </c>
      <c r="BK453" s="143">
        <f t="shared" si="132"/>
        <v>0</v>
      </c>
      <c r="BL453" s="19" t="s">
        <v>518</v>
      </c>
      <c r="BM453" s="19" t="s">
        <v>2954</v>
      </c>
    </row>
    <row r="454" spans="2:65" s="10" customFormat="1" ht="37.35" customHeight="1">
      <c r="B454" s="124"/>
      <c r="D454" s="125" t="s">
        <v>1797</v>
      </c>
      <c r="E454" s="125"/>
      <c r="F454" s="125"/>
      <c r="G454" s="125"/>
      <c r="H454" s="125"/>
      <c r="I454" s="125"/>
      <c r="J454" s="125"/>
      <c r="K454" s="125"/>
      <c r="L454" s="125"/>
      <c r="M454" s="125"/>
      <c r="N454" s="238">
        <f>BK454</f>
        <v>0</v>
      </c>
      <c r="O454" s="239"/>
      <c r="P454" s="239"/>
      <c r="Q454" s="239"/>
      <c r="R454" s="126"/>
      <c r="T454" s="127"/>
      <c r="W454" s="128">
        <f>SUM(W455:W459)</f>
        <v>0</v>
      </c>
      <c r="Y454" s="128">
        <f>SUM(Y455:Y459)</f>
        <v>0</v>
      </c>
      <c r="AA454" s="129">
        <f>SUM(AA455:AA459)</f>
        <v>0</v>
      </c>
      <c r="AR454" s="130" t="s">
        <v>277</v>
      </c>
      <c r="AT454" s="131" t="s">
        <v>74</v>
      </c>
      <c r="AU454" s="131" t="s">
        <v>75</v>
      </c>
      <c r="AY454" s="130" t="s">
        <v>267</v>
      </c>
      <c r="BK454" s="132">
        <f>SUM(BK455:BK459)</f>
        <v>0</v>
      </c>
    </row>
    <row r="455" spans="2:65" s="1" customFormat="1" ht="16.5" customHeight="1">
      <c r="B455" s="134"/>
      <c r="C455" s="135" t="s">
        <v>1689</v>
      </c>
      <c r="D455" s="135" t="s">
        <v>268</v>
      </c>
      <c r="E455" s="136" t="s">
        <v>2955</v>
      </c>
      <c r="F455" s="219" t="s">
        <v>2956</v>
      </c>
      <c r="G455" s="219"/>
      <c r="H455" s="219"/>
      <c r="I455" s="219"/>
      <c r="J455" s="137" t="s">
        <v>374</v>
      </c>
      <c r="K455" s="138">
        <v>1</v>
      </c>
      <c r="L455" s="220"/>
      <c r="M455" s="220"/>
      <c r="N455" s="220">
        <f>ROUND(L455*K455,2)</f>
        <v>0</v>
      </c>
      <c r="O455" s="220"/>
      <c r="P455" s="220"/>
      <c r="Q455" s="220"/>
      <c r="R455" s="139"/>
      <c r="T455" s="140" t="s">
        <v>5</v>
      </c>
      <c r="U455" s="38" t="s">
        <v>42</v>
      </c>
      <c r="V455" s="141">
        <v>0</v>
      </c>
      <c r="W455" s="141">
        <f>V455*K455</f>
        <v>0</v>
      </c>
      <c r="X455" s="141">
        <v>0</v>
      </c>
      <c r="Y455" s="141">
        <f>X455*K455</f>
        <v>0</v>
      </c>
      <c r="Z455" s="141">
        <v>0</v>
      </c>
      <c r="AA455" s="142">
        <f>Z455*K455</f>
        <v>0</v>
      </c>
      <c r="AR455" s="19" t="s">
        <v>518</v>
      </c>
      <c r="AT455" s="19" t="s">
        <v>268</v>
      </c>
      <c r="AU455" s="19" t="s">
        <v>83</v>
      </c>
      <c r="AY455" s="19" t="s">
        <v>267</v>
      </c>
      <c r="BE455" s="143">
        <f>IF(U455="základná",N455,0)</f>
        <v>0</v>
      </c>
      <c r="BF455" s="143">
        <f>IF(U455="znížená",N455,0)</f>
        <v>0</v>
      </c>
      <c r="BG455" s="143">
        <f>IF(U455="zákl. prenesená",N455,0)</f>
        <v>0</v>
      </c>
      <c r="BH455" s="143">
        <f>IF(U455="zníž. prenesená",N455,0)</f>
        <v>0</v>
      </c>
      <c r="BI455" s="143">
        <f>IF(U455="nulová",N455,0)</f>
        <v>0</v>
      </c>
      <c r="BJ455" s="19" t="s">
        <v>102</v>
      </c>
      <c r="BK455" s="143">
        <f>ROUND(L455*K455,2)</f>
        <v>0</v>
      </c>
      <c r="BL455" s="19" t="s">
        <v>518</v>
      </c>
      <c r="BM455" s="19" t="s">
        <v>2957</v>
      </c>
    </row>
    <row r="456" spans="2:65" s="1" customFormat="1" ht="16.5" customHeight="1">
      <c r="B456" s="134"/>
      <c r="C456" s="135" t="s">
        <v>2958</v>
      </c>
      <c r="D456" s="135" t="s">
        <v>268</v>
      </c>
      <c r="E456" s="136" t="s">
        <v>2959</v>
      </c>
      <c r="F456" s="219" t="s">
        <v>2960</v>
      </c>
      <c r="G456" s="219"/>
      <c r="H456" s="219"/>
      <c r="I456" s="219"/>
      <c r="J456" s="137" t="s">
        <v>374</v>
      </c>
      <c r="K456" s="138">
        <v>1</v>
      </c>
      <c r="L456" s="220"/>
      <c r="M456" s="220"/>
      <c r="N456" s="220">
        <f>ROUND(L456*K456,2)</f>
        <v>0</v>
      </c>
      <c r="O456" s="220"/>
      <c r="P456" s="220"/>
      <c r="Q456" s="220"/>
      <c r="R456" s="139"/>
      <c r="T456" s="140" t="s">
        <v>5</v>
      </c>
      <c r="U456" s="38" t="s">
        <v>42</v>
      </c>
      <c r="V456" s="141">
        <v>0</v>
      </c>
      <c r="W456" s="141">
        <f>V456*K456</f>
        <v>0</v>
      </c>
      <c r="X456" s="141">
        <v>0</v>
      </c>
      <c r="Y456" s="141">
        <f>X456*K456</f>
        <v>0</v>
      </c>
      <c r="Z456" s="141">
        <v>0</v>
      </c>
      <c r="AA456" s="142">
        <f>Z456*K456</f>
        <v>0</v>
      </c>
      <c r="AR456" s="19" t="s">
        <v>518</v>
      </c>
      <c r="AT456" s="19" t="s">
        <v>268</v>
      </c>
      <c r="AU456" s="19" t="s">
        <v>83</v>
      </c>
      <c r="AY456" s="19" t="s">
        <v>267</v>
      </c>
      <c r="BE456" s="143">
        <f>IF(U456="základná",N456,0)</f>
        <v>0</v>
      </c>
      <c r="BF456" s="143">
        <f>IF(U456="znížená",N456,0)</f>
        <v>0</v>
      </c>
      <c r="BG456" s="143">
        <f>IF(U456="zákl. prenesená",N456,0)</f>
        <v>0</v>
      </c>
      <c r="BH456" s="143">
        <f>IF(U456="zníž. prenesená",N456,0)</f>
        <v>0</v>
      </c>
      <c r="BI456" s="143">
        <f>IF(U456="nulová",N456,0)</f>
        <v>0</v>
      </c>
      <c r="BJ456" s="19" t="s">
        <v>102</v>
      </c>
      <c r="BK456" s="143">
        <f>ROUND(L456*K456,2)</f>
        <v>0</v>
      </c>
      <c r="BL456" s="19" t="s">
        <v>518</v>
      </c>
      <c r="BM456" s="19" t="s">
        <v>2961</v>
      </c>
    </row>
    <row r="457" spans="2:65" s="1" customFormat="1" ht="25.5" customHeight="1">
      <c r="B457" s="134"/>
      <c r="C457" s="163" t="s">
        <v>1692</v>
      </c>
      <c r="D457" s="163" t="s">
        <v>268</v>
      </c>
      <c r="E457" s="164" t="s">
        <v>2962</v>
      </c>
      <c r="F457" s="240" t="s">
        <v>4252</v>
      </c>
      <c r="G457" s="240"/>
      <c r="H457" s="240"/>
      <c r="I457" s="240"/>
      <c r="J457" s="165" t="s">
        <v>785</v>
      </c>
      <c r="K457" s="166">
        <v>1</v>
      </c>
      <c r="L457" s="241"/>
      <c r="M457" s="241"/>
      <c r="N457" s="241">
        <f>ROUND(L457*K457,2)</f>
        <v>0</v>
      </c>
      <c r="O457" s="241"/>
      <c r="P457" s="241"/>
      <c r="Q457" s="241"/>
      <c r="R457" s="139"/>
      <c r="T457" s="140" t="s">
        <v>5</v>
      </c>
      <c r="U457" s="38" t="s">
        <v>42</v>
      </c>
      <c r="V457" s="141">
        <v>0</v>
      </c>
      <c r="W457" s="141">
        <f>V457*K457</f>
        <v>0</v>
      </c>
      <c r="X457" s="141">
        <v>0</v>
      </c>
      <c r="Y457" s="141">
        <f>X457*K457</f>
        <v>0</v>
      </c>
      <c r="Z457" s="141">
        <v>0</v>
      </c>
      <c r="AA457" s="142">
        <f>Z457*K457</f>
        <v>0</v>
      </c>
      <c r="AR457" s="19" t="s">
        <v>518</v>
      </c>
      <c r="AT457" s="19" t="s">
        <v>268</v>
      </c>
      <c r="AU457" s="19" t="s">
        <v>83</v>
      </c>
      <c r="AY457" s="19" t="s">
        <v>267</v>
      </c>
      <c r="BE457" s="143">
        <f>IF(U457="základná",N457,0)</f>
        <v>0</v>
      </c>
      <c r="BF457" s="143">
        <f>IF(U457="znížená",N457,0)</f>
        <v>0</v>
      </c>
      <c r="BG457" s="143">
        <f>IF(U457="zákl. prenesená",N457,0)</f>
        <v>0</v>
      </c>
      <c r="BH457" s="143">
        <f>IF(U457="zníž. prenesená",N457,0)</f>
        <v>0</v>
      </c>
      <c r="BI457" s="143">
        <f>IF(U457="nulová",N457,0)</f>
        <v>0</v>
      </c>
      <c r="BJ457" s="19" t="s">
        <v>102</v>
      </c>
      <c r="BK457" s="143">
        <f>ROUND(L457*K457,2)</f>
        <v>0</v>
      </c>
      <c r="BL457" s="19" t="s">
        <v>518</v>
      </c>
      <c r="BM457" s="19" t="s">
        <v>2963</v>
      </c>
    </row>
    <row r="458" spans="2:65" s="1" customFormat="1" ht="16.5" customHeight="1">
      <c r="B458" s="134"/>
      <c r="C458" s="163" t="s">
        <v>2964</v>
      </c>
      <c r="D458" s="163" t="s">
        <v>268</v>
      </c>
      <c r="E458" s="164" t="s">
        <v>2965</v>
      </c>
      <c r="F458" s="240" t="s">
        <v>4253</v>
      </c>
      <c r="G458" s="240"/>
      <c r="H458" s="240"/>
      <c r="I458" s="240"/>
      <c r="J458" s="165" t="s">
        <v>374</v>
      </c>
      <c r="K458" s="166">
        <v>1</v>
      </c>
      <c r="L458" s="241"/>
      <c r="M458" s="241"/>
      <c r="N458" s="241">
        <f>ROUND(L458*K458,2)</f>
        <v>0</v>
      </c>
      <c r="O458" s="241"/>
      <c r="P458" s="241"/>
      <c r="Q458" s="241"/>
      <c r="R458" s="139"/>
      <c r="T458" s="140" t="s">
        <v>5</v>
      </c>
      <c r="U458" s="38" t="s">
        <v>42</v>
      </c>
      <c r="V458" s="141">
        <v>0</v>
      </c>
      <c r="W458" s="141">
        <f>V458*K458</f>
        <v>0</v>
      </c>
      <c r="X458" s="141">
        <v>0</v>
      </c>
      <c r="Y458" s="141">
        <f>X458*K458</f>
        <v>0</v>
      </c>
      <c r="Z458" s="141">
        <v>0</v>
      </c>
      <c r="AA458" s="142">
        <f>Z458*K458</f>
        <v>0</v>
      </c>
      <c r="AR458" s="19" t="s">
        <v>518</v>
      </c>
      <c r="AT458" s="19" t="s">
        <v>268</v>
      </c>
      <c r="AU458" s="19" t="s">
        <v>83</v>
      </c>
      <c r="AY458" s="19" t="s">
        <v>267</v>
      </c>
      <c r="BE458" s="143">
        <f>IF(U458="základná",N458,0)</f>
        <v>0</v>
      </c>
      <c r="BF458" s="143">
        <f>IF(U458="znížená",N458,0)</f>
        <v>0</v>
      </c>
      <c r="BG458" s="143">
        <f>IF(U458="zákl. prenesená",N458,0)</f>
        <v>0</v>
      </c>
      <c r="BH458" s="143">
        <f>IF(U458="zníž. prenesená",N458,0)</f>
        <v>0</v>
      </c>
      <c r="BI458" s="143">
        <f>IF(U458="nulová",N458,0)</f>
        <v>0</v>
      </c>
      <c r="BJ458" s="19" t="s">
        <v>102</v>
      </c>
      <c r="BK458" s="143">
        <f>ROUND(L458*K458,2)</f>
        <v>0</v>
      </c>
      <c r="BL458" s="19" t="s">
        <v>518</v>
      </c>
      <c r="BM458" s="19" t="s">
        <v>2966</v>
      </c>
    </row>
    <row r="459" spans="2:65" s="1" customFormat="1" ht="38.25" customHeight="1">
      <c r="B459" s="134"/>
      <c r="C459" s="163" t="s">
        <v>1695</v>
      </c>
      <c r="D459" s="163" t="s">
        <v>268</v>
      </c>
      <c r="E459" s="164" t="s">
        <v>2967</v>
      </c>
      <c r="F459" s="240" t="s">
        <v>4254</v>
      </c>
      <c r="G459" s="240"/>
      <c r="H459" s="240"/>
      <c r="I459" s="240"/>
      <c r="J459" s="165" t="s">
        <v>374</v>
      </c>
      <c r="K459" s="166">
        <v>1</v>
      </c>
      <c r="L459" s="241"/>
      <c r="M459" s="241"/>
      <c r="N459" s="241">
        <f>ROUND(L459*K459,2)</f>
        <v>0</v>
      </c>
      <c r="O459" s="241"/>
      <c r="P459" s="241"/>
      <c r="Q459" s="241"/>
      <c r="R459" s="139"/>
      <c r="T459" s="140" t="s">
        <v>5</v>
      </c>
      <c r="U459" s="148" t="s">
        <v>42</v>
      </c>
      <c r="V459" s="149">
        <v>0</v>
      </c>
      <c r="W459" s="149">
        <f>V459*K459</f>
        <v>0</v>
      </c>
      <c r="X459" s="149">
        <v>0</v>
      </c>
      <c r="Y459" s="149">
        <f>X459*K459</f>
        <v>0</v>
      </c>
      <c r="Z459" s="149">
        <v>0</v>
      </c>
      <c r="AA459" s="150">
        <f>Z459*K459</f>
        <v>0</v>
      </c>
      <c r="AR459" s="19" t="s">
        <v>518</v>
      </c>
      <c r="AT459" s="19" t="s">
        <v>268</v>
      </c>
      <c r="AU459" s="19" t="s">
        <v>83</v>
      </c>
      <c r="AY459" s="19" t="s">
        <v>267</v>
      </c>
      <c r="BE459" s="143">
        <f>IF(U459="základná",N459,0)</f>
        <v>0</v>
      </c>
      <c r="BF459" s="143">
        <f>IF(U459="znížená",N459,0)</f>
        <v>0</v>
      </c>
      <c r="BG459" s="143">
        <f>IF(U459="zákl. prenesená",N459,0)</f>
        <v>0</v>
      </c>
      <c r="BH459" s="143">
        <f>IF(U459="zníž. prenesená",N459,0)</f>
        <v>0</v>
      </c>
      <c r="BI459" s="143">
        <f>IF(U459="nulová",N459,0)</f>
        <v>0</v>
      </c>
      <c r="BJ459" s="19" t="s">
        <v>102</v>
      </c>
      <c r="BK459" s="143">
        <f>ROUND(L459*K459,2)</f>
        <v>0</v>
      </c>
      <c r="BL459" s="19" t="s">
        <v>518</v>
      </c>
      <c r="BM459" s="19" t="s">
        <v>2968</v>
      </c>
    </row>
    <row r="460" spans="2:65" s="1" customFormat="1" ht="6.95" customHeight="1">
      <c r="B460" s="53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5"/>
    </row>
  </sheetData>
  <mergeCells count="1069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N117:Q117"/>
    <mergeCell ref="N118:Q11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N203:Q203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N288:Q288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F348:I348"/>
    <mergeCell ref="L348:M348"/>
    <mergeCell ref="N348:Q348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56:I356"/>
    <mergeCell ref="L356:M356"/>
    <mergeCell ref="N356:Q356"/>
    <mergeCell ref="F357:I357"/>
    <mergeCell ref="L357:M357"/>
    <mergeCell ref="N357:Q357"/>
    <mergeCell ref="F359:I359"/>
    <mergeCell ref="L359:M359"/>
    <mergeCell ref="N359:Q359"/>
    <mergeCell ref="N358:Q358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63:I363"/>
    <mergeCell ref="L363:M363"/>
    <mergeCell ref="N363:Q363"/>
    <mergeCell ref="F364:I364"/>
    <mergeCell ref="L364:M364"/>
    <mergeCell ref="N364:Q364"/>
    <mergeCell ref="F365:I365"/>
    <mergeCell ref="L365:M365"/>
    <mergeCell ref="N365:Q365"/>
    <mergeCell ref="F366:I366"/>
    <mergeCell ref="L366:M366"/>
    <mergeCell ref="N366:Q366"/>
    <mergeCell ref="F367:I367"/>
    <mergeCell ref="L367:M367"/>
    <mergeCell ref="N367:Q367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72:I372"/>
    <mergeCell ref="L372:M372"/>
    <mergeCell ref="N372:Q372"/>
    <mergeCell ref="F373:I373"/>
    <mergeCell ref="L373:M373"/>
    <mergeCell ref="N373:Q373"/>
    <mergeCell ref="F375:I375"/>
    <mergeCell ref="L375:M375"/>
    <mergeCell ref="N375:Q375"/>
    <mergeCell ref="F376:I376"/>
    <mergeCell ref="L376:M376"/>
    <mergeCell ref="N376:Q376"/>
    <mergeCell ref="F377:I377"/>
    <mergeCell ref="L377:M377"/>
    <mergeCell ref="N377:Q377"/>
    <mergeCell ref="F378:I378"/>
    <mergeCell ref="L378:M378"/>
    <mergeCell ref="N378:Q378"/>
    <mergeCell ref="N374:Q374"/>
    <mergeCell ref="F379:I379"/>
    <mergeCell ref="L379:M379"/>
    <mergeCell ref="N379:Q379"/>
    <mergeCell ref="F380:I380"/>
    <mergeCell ref="L380:M380"/>
    <mergeCell ref="N380:Q380"/>
    <mergeCell ref="F381:I381"/>
    <mergeCell ref="L381:M381"/>
    <mergeCell ref="N381:Q381"/>
    <mergeCell ref="F382:I382"/>
    <mergeCell ref="L382:M382"/>
    <mergeCell ref="N382:Q382"/>
    <mergeCell ref="F383:I383"/>
    <mergeCell ref="L383:M383"/>
    <mergeCell ref="N383:Q383"/>
    <mergeCell ref="F384:I384"/>
    <mergeCell ref="L384:M384"/>
    <mergeCell ref="N384:Q384"/>
    <mergeCell ref="F385:I385"/>
    <mergeCell ref="L385:M385"/>
    <mergeCell ref="N385:Q385"/>
    <mergeCell ref="F386:I386"/>
    <mergeCell ref="L386:M386"/>
    <mergeCell ref="N386:Q386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90:I390"/>
    <mergeCell ref="L390:M390"/>
    <mergeCell ref="N390:Q390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95:I395"/>
    <mergeCell ref="L395:M395"/>
    <mergeCell ref="N395:Q395"/>
    <mergeCell ref="F396:I396"/>
    <mergeCell ref="L396:M396"/>
    <mergeCell ref="N396:Q396"/>
    <mergeCell ref="F397:I397"/>
    <mergeCell ref="L397:M397"/>
    <mergeCell ref="N397:Q397"/>
    <mergeCell ref="F398:I398"/>
    <mergeCell ref="L398:M398"/>
    <mergeCell ref="N398:Q398"/>
    <mergeCell ref="F399:I399"/>
    <mergeCell ref="L399:M399"/>
    <mergeCell ref="N399:Q399"/>
    <mergeCell ref="F400:I400"/>
    <mergeCell ref="L400:M400"/>
    <mergeCell ref="N400:Q400"/>
    <mergeCell ref="F401:I401"/>
    <mergeCell ref="L401:M401"/>
    <mergeCell ref="N401:Q401"/>
    <mergeCell ref="F402:I402"/>
    <mergeCell ref="L402:M402"/>
    <mergeCell ref="N402:Q402"/>
    <mergeCell ref="F403:I403"/>
    <mergeCell ref="L403:M403"/>
    <mergeCell ref="N403:Q403"/>
    <mergeCell ref="F404:I404"/>
    <mergeCell ref="L404:M404"/>
    <mergeCell ref="N404:Q404"/>
    <mergeCell ref="F405:I405"/>
    <mergeCell ref="L405:M405"/>
    <mergeCell ref="N405:Q405"/>
    <mergeCell ref="F406:I406"/>
    <mergeCell ref="L406:M406"/>
    <mergeCell ref="N406:Q406"/>
    <mergeCell ref="F407:I407"/>
    <mergeCell ref="L407:M407"/>
    <mergeCell ref="N407:Q407"/>
    <mergeCell ref="F408:I408"/>
    <mergeCell ref="L408:M408"/>
    <mergeCell ref="N408:Q408"/>
    <mergeCell ref="F409:I409"/>
    <mergeCell ref="L409:M409"/>
    <mergeCell ref="N409:Q409"/>
    <mergeCell ref="F410:I410"/>
    <mergeCell ref="L410:M410"/>
    <mergeCell ref="N410:Q410"/>
    <mergeCell ref="F411:I411"/>
    <mergeCell ref="L411:M411"/>
    <mergeCell ref="N411:Q411"/>
    <mergeCell ref="F412:I412"/>
    <mergeCell ref="L412:M412"/>
    <mergeCell ref="N412:Q412"/>
    <mergeCell ref="F413:I413"/>
    <mergeCell ref="L413:M413"/>
    <mergeCell ref="N413:Q413"/>
    <mergeCell ref="F414:I414"/>
    <mergeCell ref="L414:M414"/>
    <mergeCell ref="N414:Q414"/>
    <mergeCell ref="F415:I415"/>
    <mergeCell ref="L415:M415"/>
    <mergeCell ref="N415:Q415"/>
    <mergeCell ref="F416:I416"/>
    <mergeCell ref="L416:M416"/>
    <mergeCell ref="N416:Q416"/>
    <mergeCell ref="F417:I417"/>
    <mergeCell ref="L417:M417"/>
    <mergeCell ref="N417:Q417"/>
    <mergeCell ref="F418:I418"/>
    <mergeCell ref="L418:M418"/>
    <mergeCell ref="N418:Q418"/>
    <mergeCell ref="F419:I419"/>
    <mergeCell ref="L419:M419"/>
    <mergeCell ref="N419:Q419"/>
    <mergeCell ref="F420:I420"/>
    <mergeCell ref="L420:M420"/>
    <mergeCell ref="N420:Q420"/>
    <mergeCell ref="F421:I421"/>
    <mergeCell ref="L421:M421"/>
    <mergeCell ref="N421:Q421"/>
    <mergeCell ref="F422:I422"/>
    <mergeCell ref="L422:M422"/>
    <mergeCell ref="N422:Q422"/>
    <mergeCell ref="F423:I423"/>
    <mergeCell ref="L423:M423"/>
    <mergeCell ref="N423:Q423"/>
    <mergeCell ref="F424:I424"/>
    <mergeCell ref="L424:M424"/>
    <mergeCell ref="N424:Q424"/>
    <mergeCell ref="F425:I425"/>
    <mergeCell ref="L425:M425"/>
    <mergeCell ref="N425:Q425"/>
    <mergeCell ref="F426:I426"/>
    <mergeCell ref="L426:M426"/>
    <mergeCell ref="N426:Q426"/>
    <mergeCell ref="F427:I427"/>
    <mergeCell ref="L427:M427"/>
    <mergeCell ref="N427:Q427"/>
    <mergeCell ref="F428:I428"/>
    <mergeCell ref="L428:M428"/>
    <mergeCell ref="N428:Q428"/>
    <mergeCell ref="F429:I429"/>
    <mergeCell ref="L429:M429"/>
    <mergeCell ref="N429:Q429"/>
    <mergeCell ref="F430:I430"/>
    <mergeCell ref="L430:M430"/>
    <mergeCell ref="N430:Q430"/>
    <mergeCell ref="F431:I431"/>
    <mergeCell ref="L431:M431"/>
    <mergeCell ref="N431:Q431"/>
    <mergeCell ref="F432:I432"/>
    <mergeCell ref="L432:M432"/>
    <mergeCell ref="N432:Q432"/>
    <mergeCell ref="F433:I433"/>
    <mergeCell ref="L433:M433"/>
    <mergeCell ref="N433:Q433"/>
    <mergeCell ref="F446:I446"/>
    <mergeCell ref="L446:M446"/>
    <mergeCell ref="N446:Q446"/>
    <mergeCell ref="F434:I434"/>
    <mergeCell ref="L434:M434"/>
    <mergeCell ref="N434:Q434"/>
    <mergeCell ref="F435:I435"/>
    <mergeCell ref="L435:M435"/>
    <mergeCell ref="N435:Q435"/>
    <mergeCell ref="F436:I436"/>
    <mergeCell ref="L436:M436"/>
    <mergeCell ref="N436:Q436"/>
    <mergeCell ref="F437:I437"/>
    <mergeCell ref="L437:M437"/>
    <mergeCell ref="N437:Q437"/>
    <mergeCell ref="F438:I438"/>
    <mergeCell ref="L438:M438"/>
    <mergeCell ref="N438:Q438"/>
    <mergeCell ref="F439:I439"/>
    <mergeCell ref="L439:M439"/>
    <mergeCell ref="N439:Q439"/>
    <mergeCell ref="F458:I458"/>
    <mergeCell ref="L458:M458"/>
    <mergeCell ref="N458:Q458"/>
    <mergeCell ref="F459:I459"/>
    <mergeCell ref="L459:M459"/>
    <mergeCell ref="N459:Q459"/>
    <mergeCell ref="F447:I447"/>
    <mergeCell ref="L447:M447"/>
    <mergeCell ref="N447:Q447"/>
    <mergeCell ref="F448:I448"/>
    <mergeCell ref="L448:M448"/>
    <mergeCell ref="N448:Q448"/>
    <mergeCell ref="F449:I449"/>
    <mergeCell ref="L449:M449"/>
    <mergeCell ref="N449:Q449"/>
    <mergeCell ref="F450:I450"/>
    <mergeCell ref="L450:M450"/>
    <mergeCell ref="N450:Q450"/>
    <mergeCell ref="F451:I451"/>
    <mergeCell ref="L451:M451"/>
    <mergeCell ref="N451:Q451"/>
    <mergeCell ref="F452:I452"/>
    <mergeCell ref="L452:M452"/>
    <mergeCell ref="N452:Q452"/>
    <mergeCell ref="N391:Q391"/>
    <mergeCell ref="N445:Q445"/>
    <mergeCell ref="N454:Q454"/>
    <mergeCell ref="H1:K1"/>
    <mergeCell ref="S2:AC2"/>
    <mergeCell ref="F453:I453"/>
    <mergeCell ref="L453:M453"/>
    <mergeCell ref="N453:Q453"/>
    <mergeCell ref="F455:I455"/>
    <mergeCell ref="L455:M455"/>
    <mergeCell ref="N455:Q455"/>
    <mergeCell ref="F456:I456"/>
    <mergeCell ref="L456:M456"/>
    <mergeCell ref="N456:Q456"/>
    <mergeCell ref="F457:I457"/>
    <mergeCell ref="L457:M457"/>
    <mergeCell ref="N457:Q457"/>
    <mergeCell ref="F440:I440"/>
    <mergeCell ref="L440:M440"/>
    <mergeCell ref="N440:Q440"/>
    <mergeCell ref="F441:I441"/>
    <mergeCell ref="L441:M441"/>
    <mergeCell ref="N441:Q441"/>
    <mergeCell ref="F442:I442"/>
    <mergeCell ref="L442:M442"/>
    <mergeCell ref="N442:Q442"/>
    <mergeCell ref="F443:I443"/>
    <mergeCell ref="L443:M443"/>
    <mergeCell ref="N443:Q443"/>
    <mergeCell ref="F444:I444"/>
    <mergeCell ref="L444:M444"/>
    <mergeCell ref="N444:Q444"/>
  </mergeCells>
  <hyperlinks>
    <hyperlink ref="F1:G1" location="C2" display="1) Krycí list rozpočtu"/>
    <hyperlink ref="H1:K1" location="C86" display="2) Rekapitulácia rozpočtu"/>
    <hyperlink ref="L1" location="C116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BM529"/>
  <sheetViews>
    <sheetView showGridLines="0" tabSelected="1" workbookViewId="0">
      <pane ySplit="1" topLeftCell="A302" activePane="bottomLeft" state="frozen"/>
      <selection pane="bottomLeft" activeCell="F11" sqref="F1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2:63" s="1" customFormat="1" ht="6.95" customHeight="1"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</row>
    <row r="2" spans="2:63" s="1" customFormat="1" ht="36.950000000000003" customHeight="1">
      <c r="B2" s="31"/>
      <c r="C2" s="191" t="s">
        <v>253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32"/>
    </row>
    <row r="3" spans="2:63" s="1" customFormat="1" ht="6.95" customHeight="1">
      <c r="B3" s="31"/>
      <c r="R3" s="32"/>
    </row>
    <row r="4" spans="2:63" s="1" customFormat="1" ht="30" customHeight="1">
      <c r="B4" s="31"/>
      <c r="C4" s="28" t="s">
        <v>16</v>
      </c>
      <c r="F4" s="226"/>
      <c r="G4" s="227"/>
      <c r="H4" s="227"/>
      <c r="I4" s="227"/>
      <c r="J4" s="227"/>
      <c r="K4" s="227"/>
      <c r="L4" s="227"/>
      <c r="M4" s="227"/>
      <c r="N4" s="227"/>
      <c r="O4" s="227"/>
      <c r="P4" s="227"/>
      <c r="R4" s="32"/>
    </row>
    <row r="5" spans="2:63" ht="30" customHeight="1">
      <c r="B5" s="23"/>
      <c r="C5" s="28" t="s">
        <v>216</v>
      </c>
      <c r="F5" s="226"/>
      <c r="G5" s="171"/>
      <c r="H5" s="171"/>
      <c r="I5" s="171"/>
      <c r="J5" s="171"/>
      <c r="K5" s="171"/>
      <c r="L5" s="171"/>
      <c r="M5" s="171"/>
      <c r="N5" s="171"/>
      <c r="O5" s="171"/>
      <c r="P5" s="171"/>
      <c r="R5" s="24"/>
    </row>
    <row r="6" spans="2:63" s="1" customFormat="1" ht="36.950000000000003" customHeight="1">
      <c r="B6" s="31"/>
      <c r="C6" s="62" t="s">
        <v>2969</v>
      </c>
      <c r="F6" s="193"/>
      <c r="G6" s="225"/>
      <c r="H6" s="225"/>
      <c r="I6" s="225"/>
      <c r="J6" s="225"/>
      <c r="K6" s="225"/>
      <c r="L6" s="225"/>
      <c r="M6" s="225"/>
      <c r="N6" s="225"/>
      <c r="O6" s="225"/>
      <c r="P6" s="225"/>
      <c r="R6" s="32"/>
    </row>
    <row r="7" spans="2:63" s="1" customFormat="1" ht="6.95" customHeight="1">
      <c r="B7" s="31"/>
      <c r="R7" s="32"/>
    </row>
    <row r="8" spans="2:63" s="1" customFormat="1" ht="18" customHeight="1">
      <c r="B8" s="31"/>
      <c r="C8" s="28" t="s">
        <v>20</v>
      </c>
      <c r="F8" s="26"/>
      <c r="K8" s="28"/>
      <c r="M8" s="228"/>
      <c r="N8" s="228"/>
      <c r="O8" s="228"/>
      <c r="P8" s="228"/>
      <c r="R8" s="32"/>
    </row>
    <row r="9" spans="2:63" s="1" customFormat="1" ht="6.95" customHeight="1">
      <c r="B9" s="31"/>
      <c r="R9" s="32"/>
    </row>
    <row r="10" spans="2:63" s="1" customFormat="1" ht="15">
      <c r="B10" s="31"/>
      <c r="C10" s="28" t="s">
        <v>24</v>
      </c>
      <c r="F10" s="26"/>
      <c r="K10" s="28"/>
      <c r="M10" s="202"/>
      <c r="N10" s="202"/>
      <c r="O10" s="202"/>
      <c r="P10" s="202"/>
      <c r="Q10" s="202"/>
      <c r="R10" s="32"/>
    </row>
    <row r="11" spans="2:63" s="1" customFormat="1" ht="14.45" customHeight="1">
      <c r="B11" s="31"/>
      <c r="C11" s="28" t="s">
        <v>28</v>
      </c>
      <c r="F11" s="26"/>
      <c r="K11" s="28"/>
      <c r="M11" s="202"/>
      <c r="N11" s="202"/>
      <c r="O11" s="202"/>
      <c r="P11" s="202"/>
      <c r="Q11" s="202"/>
      <c r="R11" s="32"/>
    </row>
    <row r="12" spans="2:63" s="1" customFormat="1" ht="10.35" customHeight="1">
      <c r="B12" s="31"/>
      <c r="R12" s="32"/>
    </row>
    <row r="13" spans="2:63" s="9" customFormat="1" ht="29.25" customHeight="1">
      <c r="B13" s="117"/>
      <c r="C13" s="118" t="s">
        <v>254</v>
      </c>
      <c r="D13" s="119" t="s">
        <v>255</v>
      </c>
      <c r="E13" s="119" t="s">
        <v>57</v>
      </c>
      <c r="F13" s="229" t="s">
        <v>256</v>
      </c>
      <c r="G13" s="229"/>
      <c r="H13" s="229"/>
      <c r="I13" s="229"/>
      <c r="J13" s="119" t="s">
        <v>257</v>
      </c>
      <c r="K13" s="119" t="s">
        <v>258</v>
      </c>
      <c r="L13" s="229" t="s">
        <v>259</v>
      </c>
      <c r="M13" s="229"/>
      <c r="N13" s="229" t="s">
        <v>222</v>
      </c>
      <c r="O13" s="229"/>
      <c r="P13" s="229"/>
      <c r="Q13" s="230"/>
      <c r="R13" s="120"/>
      <c r="T13" s="68" t="s">
        <v>260</v>
      </c>
      <c r="U13" s="69" t="s">
        <v>39</v>
      </c>
      <c r="V13" s="69" t="s">
        <v>261</v>
      </c>
      <c r="W13" s="69" t="s">
        <v>262</v>
      </c>
      <c r="X13" s="69" t="s">
        <v>263</v>
      </c>
      <c r="Y13" s="69" t="s">
        <v>264</v>
      </c>
      <c r="Z13" s="69" t="s">
        <v>265</v>
      </c>
      <c r="AA13" s="70" t="s">
        <v>266</v>
      </c>
    </row>
    <row r="14" spans="2:63" s="1" customFormat="1" ht="29.25" customHeight="1">
      <c r="B14" s="31"/>
      <c r="C14" s="72" t="s">
        <v>218</v>
      </c>
      <c r="N14" s="215">
        <f>BK14</f>
        <v>0</v>
      </c>
      <c r="O14" s="216"/>
      <c r="P14" s="216"/>
      <c r="Q14" s="216"/>
      <c r="R14" s="32"/>
      <c r="T14" s="71"/>
      <c r="U14" s="45"/>
      <c r="V14" s="45"/>
      <c r="W14" s="121">
        <f>W15</f>
        <v>0</v>
      </c>
      <c r="X14" s="45"/>
      <c r="Y14" s="121">
        <f>Y15</f>
        <v>0</v>
      </c>
      <c r="Z14" s="45"/>
      <c r="AA14" s="122">
        <f>AA15</f>
        <v>0</v>
      </c>
      <c r="AT14" s="19" t="s">
        <v>74</v>
      </c>
      <c r="AU14" s="19" t="s">
        <v>224</v>
      </c>
      <c r="BK14" s="123">
        <f>BK15</f>
        <v>0</v>
      </c>
    </row>
    <row r="15" spans="2:63" s="10" customFormat="1" ht="37.35" customHeight="1">
      <c r="B15" s="124"/>
      <c r="D15" s="125" t="s">
        <v>249</v>
      </c>
      <c r="E15" s="125"/>
      <c r="F15" s="125"/>
      <c r="G15" s="125"/>
      <c r="H15" s="125"/>
      <c r="I15" s="125"/>
      <c r="J15" s="125"/>
      <c r="K15" s="125"/>
      <c r="L15" s="125"/>
      <c r="M15" s="125"/>
      <c r="N15" s="217">
        <f>BK15</f>
        <v>0</v>
      </c>
      <c r="O15" s="218"/>
      <c r="P15" s="218"/>
      <c r="Q15" s="218"/>
      <c r="R15" s="126"/>
      <c r="T15" s="127"/>
      <c r="W15" s="128">
        <f>W16+W77+W136+W162+W185+W195+W225+W252+W278+W314+W356+W386+W427+W455+W492+W518</f>
        <v>0</v>
      </c>
      <c r="Y15" s="128">
        <f>Y16+Y77+Y136+Y162+Y185+Y195+Y225+Y252+Y278+Y314+Y356+Y386+Y427+Y455+Y492+Y518</f>
        <v>0</v>
      </c>
      <c r="AA15" s="129">
        <f>AA16+AA77+AA136+AA162+AA185+AA195+AA225+AA252+AA278+AA314+AA356+AA386+AA427+AA455+AA492+AA518</f>
        <v>0</v>
      </c>
      <c r="AR15" s="130" t="s">
        <v>277</v>
      </c>
      <c r="AT15" s="131" t="s">
        <v>74</v>
      </c>
      <c r="AU15" s="131" t="s">
        <v>75</v>
      </c>
      <c r="AY15" s="130" t="s">
        <v>267</v>
      </c>
      <c r="BK15" s="132">
        <f>BK16+BK77+BK136+BK162+BK185+BK195+BK225+BK252+BK278+BK314+BK356+BK386+BK427+BK455+BK492+BK518</f>
        <v>0</v>
      </c>
    </row>
    <row r="16" spans="2:63" s="10" customFormat="1" ht="19.899999999999999" customHeight="1">
      <c r="B16" s="124"/>
      <c r="D16" s="133" t="s">
        <v>2975</v>
      </c>
      <c r="E16" s="133"/>
      <c r="F16" s="133"/>
      <c r="G16" s="133"/>
      <c r="H16" s="133"/>
      <c r="I16" s="133"/>
      <c r="J16" s="133"/>
      <c r="K16" s="133"/>
      <c r="L16" s="133"/>
      <c r="M16" s="133"/>
      <c r="N16" s="212">
        <f>BK16</f>
        <v>0</v>
      </c>
      <c r="O16" s="213"/>
      <c r="P16" s="213"/>
      <c r="Q16" s="213"/>
      <c r="R16" s="126"/>
      <c r="T16" s="127"/>
      <c r="W16" s="128">
        <f>SUM(W17:W76)</f>
        <v>0</v>
      </c>
      <c r="Y16" s="128">
        <f>SUM(Y17:Y76)</f>
        <v>0</v>
      </c>
      <c r="AA16" s="129">
        <f>SUM(AA17:AA76)</f>
        <v>0</v>
      </c>
      <c r="AR16" s="130" t="s">
        <v>277</v>
      </c>
      <c r="AT16" s="131" t="s">
        <v>74</v>
      </c>
      <c r="AU16" s="131" t="s">
        <v>83</v>
      </c>
      <c r="AY16" s="130" t="s">
        <v>267</v>
      </c>
      <c r="BK16" s="132">
        <f>SUM(BK17:BK76)</f>
        <v>0</v>
      </c>
    </row>
    <row r="17" spans="2:65" s="1" customFormat="1" ht="25.5" customHeight="1">
      <c r="B17" s="134"/>
      <c r="C17" s="144" t="s">
        <v>83</v>
      </c>
      <c r="D17" s="144" t="s">
        <v>315</v>
      </c>
      <c r="E17" s="145" t="s">
        <v>2991</v>
      </c>
      <c r="F17" s="221" t="s">
        <v>2992</v>
      </c>
      <c r="G17" s="221"/>
      <c r="H17" s="221"/>
      <c r="I17" s="221"/>
      <c r="J17" s="146" t="s">
        <v>374</v>
      </c>
      <c r="K17" s="147">
        <v>1</v>
      </c>
      <c r="L17" s="222"/>
      <c r="M17" s="222"/>
      <c r="N17" s="222">
        <f t="shared" ref="N17:N48" si="0">ROUND(L17*K17,2)</f>
        <v>0</v>
      </c>
      <c r="O17" s="220"/>
      <c r="P17" s="220"/>
      <c r="Q17" s="220"/>
      <c r="R17" s="139"/>
      <c r="T17" s="140" t="s">
        <v>5</v>
      </c>
      <c r="U17" s="38" t="s">
        <v>42</v>
      </c>
      <c r="V17" s="141">
        <v>0</v>
      </c>
      <c r="W17" s="141">
        <f t="shared" ref="W17:W48" si="1">V17*K17</f>
        <v>0</v>
      </c>
      <c r="X17" s="141">
        <v>0</v>
      </c>
      <c r="Y17" s="141">
        <f t="shared" ref="Y17:Y48" si="2">X17*K17</f>
        <v>0</v>
      </c>
      <c r="Z17" s="141">
        <v>0</v>
      </c>
      <c r="AA17" s="142">
        <f t="shared" ref="AA17:AA48" si="3">Z17*K17</f>
        <v>0</v>
      </c>
      <c r="AR17" s="19" t="s">
        <v>1282</v>
      </c>
      <c r="AT17" s="19" t="s">
        <v>315</v>
      </c>
      <c r="AU17" s="19" t="s">
        <v>102</v>
      </c>
      <c r="AY17" s="19" t="s">
        <v>267</v>
      </c>
      <c r="BE17" s="143">
        <f t="shared" ref="BE17:BE48" si="4">IF(U17="základná",N17,0)</f>
        <v>0</v>
      </c>
      <c r="BF17" s="143">
        <f t="shared" ref="BF17:BF48" si="5">IF(U17="znížená",N17,0)</f>
        <v>0</v>
      </c>
      <c r="BG17" s="143">
        <f t="shared" ref="BG17:BG48" si="6">IF(U17="zákl. prenesená",N17,0)</f>
        <v>0</v>
      </c>
      <c r="BH17" s="143">
        <f t="shared" ref="BH17:BH48" si="7">IF(U17="zníž. prenesená",N17,0)</f>
        <v>0</v>
      </c>
      <c r="BI17" s="143">
        <f t="shared" ref="BI17:BI48" si="8">IF(U17="nulová",N17,0)</f>
        <v>0</v>
      </c>
      <c r="BJ17" s="19" t="s">
        <v>102</v>
      </c>
      <c r="BK17" s="143">
        <f t="shared" ref="BK17:BK48" si="9">ROUND(L17*K17,2)</f>
        <v>0</v>
      </c>
      <c r="BL17" s="19" t="s">
        <v>518</v>
      </c>
      <c r="BM17" s="19" t="s">
        <v>102</v>
      </c>
    </row>
    <row r="18" spans="2:65" s="1" customFormat="1" ht="16.5" customHeight="1">
      <c r="B18" s="134"/>
      <c r="C18" s="144" t="s">
        <v>102</v>
      </c>
      <c r="D18" s="144" t="s">
        <v>315</v>
      </c>
      <c r="E18" s="145" t="s">
        <v>2972</v>
      </c>
      <c r="F18" s="221" t="s">
        <v>2993</v>
      </c>
      <c r="G18" s="221"/>
      <c r="H18" s="221"/>
      <c r="I18" s="221"/>
      <c r="J18" s="146" t="s">
        <v>374</v>
      </c>
      <c r="K18" s="147">
        <v>30</v>
      </c>
      <c r="L18" s="222"/>
      <c r="M18" s="222"/>
      <c r="N18" s="222">
        <f t="shared" si="0"/>
        <v>0</v>
      </c>
      <c r="O18" s="220"/>
      <c r="P18" s="220"/>
      <c r="Q18" s="220"/>
      <c r="R18" s="139"/>
      <c r="T18" s="140" t="s">
        <v>5</v>
      </c>
      <c r="U18" s="38" t="s">
        <v>42</v>
      </c>
      <c r="V18" s="141">
        <v>0</v>
      </c>
      <c r="W18" s="141">
        <f t="shared" si="1"/>
        <v>0</v>
      </c>
      <c r="X18" s="141">
        <v>0</v>
      </c>
      <c r="Y18" s="141">
        <f t="shared" si="2"/>
        <v>0</v>
      </c>
      <c r="Z18" s="141">
        <v>0</v>
      </c>
      <c r="AA18" s="142">
        <f t="shared" si="3"/>
        <v>0</v>
      </c>
      <c r="AR18" s="19" t="s">
        <v>1282</v>
      </c>
      <c r="AT18" s="19" t="s">
        <v>315</v>
      </c>
      <c r="AU18" s="19" t="s">
        <v>102</v>
      </c>
      <c r="AY18" s="19" t="s">
        <v>267</v>
      </c>
      <c r="BE18" s="143">
        <f t="shared" si="4"/>
        <v>0</v>
      </c>
      <c r="BF18" s="143">
        <f t="shared" si="5"/>
        <v>0</v>
      </c>
      <c r="BG18" s="143">
        <f t="shared" si="6"/>
        <v>0</v>
      </c>
      <c r="BH18" s="143">
        <f t="shared" si="7"/>
        <v>0</v>
      </c>
      <c r="BI18" s="143">
        <f t="shared" si="8"/>
        <v>0</v>
      </c>
      <c r="BJ18" s="19" t="s">
        <v>102</v>
      </c>
      <c r="BK18" s="143">
        <f t="shared" si="9"/>
        <v>0</v>
      </c>
      <c r="BL18" s="19" t="s">
        <v>518</v>
      </c>
      <c r="BM18" s="19" t="s">
        <v>272</v>
      </c>
    </row>
    <row r="19" spans="2:65" s="1" customFormat="1" ht="16.5" customHeight="1">
      <c r="B19" s="134"/>
      <c r="C19" s="144" t="s">
        <v>277</v>
      </c>
      <c r="D19" s="144" t="s">
        <v>315</v>
      </c>
      <c r="E19" s="145" t="s">
        <v>2994</v>
      </c>
      <c r="F19" s="221" t="s">
        <v>2995</v>
      </c>
      <c r="G19" s="221"/>
      <c r="H19" s="221"/>
      <c r="I19" s="221"/>
      <c r="J19" s="146" t="s">
        <v>374</v>
      </c>
      <c r="K19" s="147">
        <v>2</v>
      </c>
      <c r="L19" s="222"/>
      <c r="M19" s="222"/>
      <c r="N19" s="222">
        <f t="shared" si="0"/>
        <v>0</v>
      </c>
      <c r="O19" s="220"/>
      <c r="P19" s="220"/>
      <c r="Q19" s="220"/>
      <c r="R19" s="139"/>
      <c r="T19" s="140" t="s">
        <v>5</v>
      </c>
      <c r="U19" s="38" t="s">
        <v>42</v>
      </c>
      <c r="V19" s="141">
        <v>0</v>
      </c>
      <c r="W19" s="141">
        <f t="shared" si="1"/>
        <v>0</v>
      </c>
      <c r="X19" s="141">
        <v>0</v>
      </c>
      <c r="Y19" s="141">
        <f t="shared" si="2"/>
        <v>0</v>
      </c>
      <c r="Z19" s="141">
        <v>0</v>
      </c>
      <c r="AA19" s="142">
        <f t="shared" si="3"/>
        <v>0</v>
      </c>
      <c r="AR19" s="19" t="s">
        <v>1282</v>
      </c>
      <c r="AT19" s="19" t="s">
        <v>315</v>
      </c>
      <c r="AU19" s="19" t="s">
        <v>102</v>
      </c>
      <c r="AY19" s="19" t="s">
        <v>267</v>
      </c>
      <c r="BE19" s="143">
        <f t="shared" si="4"/>
        <v>0</v>
      </c>
      <c r="BF19" s="143">
        <f t="shared" si="5"/>
        <v>0</v>
      </c>
      <c r="BG19" s="143">
        <f t="shared" si="6"/>
        <v>0</v>
      </c>
      <c r="BH19" s="143">
        <f t="shared" si="7"/>
        <v>0</v>
      </c>
      <c r="BI19" s="143">
        <f t="shared" si="8"/>
        <v>0</v>
      </c>
      <c r="BJ19" s="19" t="s">
        <v>102</v>
      </c>
      <c r="BK19" s="143">
        <f t="shared" si="9"/>
        <v>0</v>
      </c>
      <c r="BL19" s="19" t="s">
        <v>518</v>
      </c>
      <c r="BM19" s="19" t="s">
        <v>289</v>
      </c>
    </row>
    <row r="20" spans="2:65" s="1" customFormat="1" ht="16.5" customHeight="1">
      <c r="B20" s="134"/>
      <c r="C20" s="144" t="s">
        <v>272</v>
      </c>
      <c r="D20" s="144" t="s">
        <v>315</v>
      </c>
      <c r="E20" s="145" t="s">
        <v>2996</v>
      </c>
      <c r="F20" s="221" t="s">
        <v>2997</v>
      </c>
      <c r="G20" s="221"/>
      <c r="H20" s="221"/>
      <c r="I20" s="221"/>
      <c r="J20" s="146" t="s">
        <v>374</v>
      </c>
      <c r="K20" s="147">
        <v>1</v>
      </c>
      <c r="L20" s="222"/>
      <c r="M20" s="222"/>
      <c r="N20" s="222">
        <f t="shared" si="0"/>
        <v>0</v>
      </c>
      <c r="O20" s="220"/>
      <c r="P20" s="220"/>
      <c r="Q20" s="220"/>
      <c r="R20" s="139"/>
      <c r="T20" s="140" t="s">
        <v>5</v>
      </c>
      <c r="U20" s="38" t="s">
        <v>42</v>
      </c>
      <c r="V20" s="141">
        <v>0</v>
      </c>
      <c r="W20" s="141">
        <f t="shared" si="1"/>
        <v>0</v>
      </c>
      <c r="X20" s="141">
        <v>0</v>
      </c>
      <c r="Y20" s="141">
        <f t="shared" si="2"/>
        <v>0</v>
      </c>
      <c r="Z20" s="141">
        <v>0</v>
      </c>
      <c r="AA20" s="142">
        <f t="shared" si="3"/>
        <v>0</v>
      </c>
      <c r="AR20" s="19" t="s">
        <v>1282</v>
      </c>
      <c r="AT20" s="19" t="s">
        <v>315</v>
      </c>
      <c r="AU20" s="19" t="s">
        <v>102</v>
      </c>
      <c r="AY20" s="19" t="s">
        <v>267</v>
      </c>
      <c r="BE20" s="143">
        <f t="shared" si="4"/>
        <v>0</v>
      </c>
      <c r="BF20" s="143">
        <f t="shared" si="5"/>
        <v>0</v>
      </c>
      <c r="BG20" s="143">
        <f t="shared" si="6"/>
        <v>0</v>
      </c>
      <c r="BH20" s="143">
        <f t="shared" si="7"/>
        <v>0</v>
      </c>
      <c r="BI20" s="143">
        <f t="shared" si="8"/>
        <v>0</v>
      </c>
      <c r="BJ20" s="19" t="s">
        <v>102</v>
      </c>
      <c r="BK20" s="143">
        <f t="shared" si="9"/>
        <v>0</v>
      </c>
      <c r="BL20" s="19" t="s">
        <v>518</v>
      </c>
      <c r="BM20" s="19" t="s">
        <v>297</v>
      </c>
    </row>
    <row r="21" spans="2:65" s="1" customFormat="1" ht="16.5" customHeight="1">
      <c r="B21" s="134"/>
      <c r="C21" s="144" t="s">
        <v>285</v>
      </c>
      <c r="D21" s="144" t="s">
        <v>315</v>
      </c>
      <c r="E21" s="145" t="s">
        <v>2998</v>
      </c>
      <c r="F21" s="221" t="s">
        <v>2999</v>
      </c>
      <c r="G21" s="221"/>
      <c r="H21" s="221"/>
      <c r="I21" s="221"/>
      <c r="J21" s="146" t="s">
        <v>374</v>
      </c>
      <c r="K21" s="147">
        <v>1</v>
      </c>
      <c r="L21" s="222"/>
      <c r="M21" s="222"/>
      <c r="N21" s="222">
        <f t="shared" si="0"/>
        <v>0</v>
      </c>
      <c r="O21" s="220"/>
      <c r="P21" s="220"/>
      <c r="Q21" s="220"/>
      <c r="R21" s="139"/>
      <c r="T21" s="140" t="s">
        <v>5</v>
      </c>
      <c r="U21" s="38" t="s">
        <v>42</v>
      </c>
      <c r="V21" s="141">
        <v>0</v>
      </c>
      <c r="W21" s="141">
        <f t="shared" si="1"/>
        <v>0</v>
      </c>
      <c r="X21" s="141">
        <v>0</v>
      </c>
      <c r="Y21" s="141">
        <f t="shared" si="2"/>
        <v>0</v>
      </c>
      <c r="Z21" s="141">
        <v>0</v>
      </c>
      <c r="AA21" s="142">
        <f t="shared" si="3"/>
        <v>0</v>
      </c>
      <c r="AR21" s="19" t="s">
        <v>1282</v>
      </c>
      <c r="AT21" s="19" t="s">
        <v>315</v>
      </c>
      <c r="AU21" s="19" t="s">
        <v>102</v>
      </c>
      <c r="AY21" s="19" t="s">
        <v>267</v>
      </c>
      <c r="BE21" s="143">
        <f t="shared" si="4"/>
        <v>0</v>
      </c>
      <c r="BF21" s="143">
        <f t="shared" si="5"/>
        <v>0</v>
      </c>
      <c r="BG21" s="143">
        <f t="shared" si="6"/>
        <v>0</v>
      </c>
      <c r="BH21" s="143">
        <f t="shared" si="7"/>
        <v>0</v>
      </c>
      <c r="BI21" s="143">
        <f t="shared" si="8"/>
        <v>0</v>
      </c>
      <c r="BJ21" s="19" t="s">
        <v>102</v>
      </c>
      <c r="BK21" s="143">
        <f t="shared" si="9"/>
        <v>0</v>
      </c>
      <c r="BL21" s="19" t="s">
        <v>518</v>
      </c>
      <c r="BM21" s="19" t="s">
        <v>306</v>
      </c>
    </row>
    <row r="22" spans="2:65" s="1" customFormat="1" ht="16.5" customHeight="1">
      <c r="B22" s="134"/>
      <c r="C22" s="144" t="s">
        <v>289</v>
      </c>
      <c r="D22" s="144" t="s">
        <v>315</v>
      </c>
      <c r="E22" s="145" t="s">
        <v>3000</v>
      </c>
      <c r="F22" s="221" t="s">
        <v>3001</v>
      </c>
      <c r="G22" s="221"/>
      <c r="H22" s="221"/>
      <c r="I22" s="221"/>
      <c r="J22" s="146" t="s">
        <v>374</v>
      </c>
      <c r="K22" s="147">
        <v>2</v>
      </c>
      <c r="L22" s="222"/>
      <c r="M22" s="222"/>
      <c r="N22" s="222">
        <f t="shared" si="0"/>
        <v>0</v>
      </c>
      <c r="O22" s="220"/>
      <c r="P22" s="220"/>
      <c r="Q22" s="220"/>
      <c r="R22" s="139"/>
      <c r="T22" s="140" t="s">
        <v>5</v>
      </c>
      <c r="U22" s="38" t="s">
        <v>42</v>
      </c>
      <c r="V22" s="141">
        <v>0</v>
      </c>
      <c r="W22" s="141">
        <f t="shared" si="1"/>
        <v>0</v>
      </c>
      <c r="X22" s="141">
        <v>0</v>
      </c>
      <c r="Y22" s="141">
        <f t="shared" si="2"/>
        <v>0</v>
      </c>
      <c r="Z22" s="141">
        <v>0</v>
      </c>
      <c r="AA22" s="142">
        <f t="shared" si="3"/>
        <v>0</v>
      </c>
      <c r="AR22" s="19" t="s">
        <v>1282</v>
      </c>
      <c r="AT22" s="19" t="s">
        <v>315</v>
      </c>
      <c r="AU22" s="19" t="s">
        <v>102</v>
      </c>
      <c r="AY22" s="19" t="s">
        <v>267</v>
      </c>
      <c r="BE22" s="143">
        <f t="shared" si="4"/>
        <v>0</v>
      </c>
      <c r="BF22" s="143">
        <f t="shared" si="5"/>
        <v>0</v>
      </c>
      <c r="BG22" s="143">
        <f t="shared" si="6"/>
        <v>0</v>
      </c>
      <c r="BH22" s="143">
        <f t="shared" si="7"/>
        <v>0</v>
      </c>
      <c r="BI22" s="143">
        <f t="shared" si="8"/>
        <v>0</v>
      </c>
      <c r="BJ22" s="19" t="s">
        <v>102</v>
      </c>
      <c r="BK22" s="143">
        <f t="shared" si="9"/>
        <v>0</v>
      </c>
      <c r="BL22" s="19" t="s">
        <v>518</v>
      </c>
      <c r="BM22" s="19" t="s">
        <v>314</v>
      </c>
    </row>
    <row r="23" spans="2:65" s="1" customFormat="1" ht="16.5" customHeight="1">
      <c r="B23" s="134"/>
      <c r="C23" s="144" t="s">
        <v>293</v>
      </c>
      <c r="D23" s="144" t="s">
        <v>315</v>
      </c>
      <c r="E23" s="145" t="s">
        <v>3002</v>
      </c>
      <c r="F23" s="221" t="s">
        <v>3003</v>
      </c>
      <c r="G23" s="221"/>
      <c r="H23" s="221"/>
      <c r="I23" s="221"/>
      <c r="J23" s="146" t="s">
        <v>374</v>
      </c>
      <c r="K23" s="147">
        <v>1</v>
      </c>
      <c r="L23" s="222"/>
      <c r="M23" s="222"/>
      <c r="N23" s="222">
        <f t="shared" si="0"/>
        <v>0</v>
      </c>
      <c r="O23" s="220"/>
      <c r="P23" s="220"/>
      <c r="Q23" s="220"/>
      <c r="R23" s="139"/>
      <c r="T23" s="140" t="s">
        <v>5</v>
      </c>
      <c r="U23" s="38" t="s">
        <v>42</v>
      </c>
      <c r="V23" s="141">
        <v>0</v>
      </c>
      <c r="W23" s="141">
        <f t="shared" si="1"/>
        <v>0</v>
      </c>
      <c r="X23" s="141">
        <v>0</v>
      </c>
      <c r="Y23" s="141">
        <f t="shared" si="2"/>
        <v>0</v>
      </c>
      <c r="Z23" s="141">
        <v>0</v>
      </c>
      <c r="AA23" s="142">
        <f t="shared" si="3"/>
        <v>0</v>
      </c>
      <c r="AR23" s="19" t="s">
        <v>1282</v>
      </c>
      <c r="AT23" s="19" t="s">
        <v>315</v>
      </c>
      <c r="AU23" s="19" t="s">
        <v>102</v>
      </c>
      <c r="AY23" s="19" t="s">
        <v>267</v>
      </c>
      <c r="BE23" s="143">
        <f t="shared" si="4"/>
        <v>0</v>
      </c>
      <c r="BF23" s="143">
        <f t="shared" si="5"/>
        <v>0</v>
      </c>
      <c r="BG23" s="143">
        <f t="shared" si="6"/>
        <v>0</v>
      </c>
      <c r="BH23" s="143">
        <f t="shared" si="7"/>
        <v>0</v>
      </c>
      <c r="BI23" s="143">
        <f t="shared" si="8"/>
        <v>0</v>
      </c>
      <c r="BJ23" s="19" t="s">
        <v>102</v>
      </c>
      <c r="BK23" s="143">
        <f t="shared" si="9"/>
        <v>0</v>
      </c>
      <c r="BL23" s="19" t="s">
        <v>518</v>
      </c>
      <c r="BM23" s="19" t="s">
        <v>324</v>
      </c>
    </row>
    <row r="24" spans="2:65" s="1" customFormat="1" ht="16.5" customHeight="1">
      <c r="B24" s="134"/>
      <c r="C24" s="144" t="s">
        <v>297</v>
      </c>
      <c r="D24" s="144" t="s">
        <v>315</v>
      </c>
      <c r="E24" s="145" t="s">
        <v>3004</v>
      </c>
      <c r="F24" s="221" t="s">
        <v>3005</v>
      </c>
      <c r="G24" s="221"/>
      <c r="H24" s="221"/>
      <c r="I24" s="221"/>
      <c r="J24" s="146" t="s">
        <v>374</v>
      </c>
      <c r="K24" s="147">
        <v>1</v>
      </c>
      <c r="L24" s="222"/>
      <c r="M24" s="222"/>
      <c r="N24" s="222">
        <f t="shared" si="0"/>
        <v>0</v>
      </c>
      <c r="O24" s="220"/>
      <c r="P24" s="220"/>
      <c r="Q24" s="220"/>
      <c r="R24" s="139"/>
      <c r="T24" s="140" t="s">
        <v>5</v>
      </c>
      <c r="U24" s="38" t="s">
        <v>42</v>
      </c>
      <c r="V24" s="141">
        <v>0</v>
      </c>
      <c r="W24" s="141">
        <f t="shared" si="1"/>
        <v>0</v>
      </c>
      <c r="X24" s="141">
        <v>0</v>
      </c>
      <c r="Y24" s="141">
        <f t="shared" si="2"/>
        <v>0</v>
      </c>
      <c r="Z24" s="141">
        <v>0</v>
      </c>
      <c r="AA24" s="142">
        <f t="shared" si="3"/>
        <v>0</v>
      </c>
      <c r="AR24" s="19" t="s">
        <v>1282</v>
      </c>
      <c r="AT24" s="19" t="s">
        <v>315</v>
      </c>
      <c r="AU24" s="19" t="s">
        <v>102</v>
      </c>
      <c r="AY24" s="19" t="s">
        <v>267</v>
      </c>
      <c r="BE24" s="143">
        <f t="shared" si="4"/>
        <v>0</v>
      </c>
      <c r="BF24" s="143">
        <f t="shared" si="5"/>
        <v>0</v>
      </c>
      <c r="BG24" s="143">
        <f t="shared" si="6"/>
        <v>0</v>
      </c>
      <c r="BH24" s="143">
        <f t="shared" si="7"/>
        <v>0</v>
      </c>
      <c r="BI24" s="143">
        <f t="shared" si="8"/>
        <v>0</v>
      </c>
      <c r="BJ24" s="19" t="s">
        <v>102</v>
      </c>
      <c r="BK24" s="143">
        <f t="shared" si="9"/>
        <v>0</v>
      </c>
      <c r="BL24" s="19" t="s">
        <v>518</v>
      </c>
      <c r="BM24" s="19" t="s">
        <v>331</v>
      </c>
    </row>
    <row r="25" spans="2:65" s="1" customFormat="1" ht="25.5" customHeight="1">
      <c r="B25" s="134"/>
      <c r="C25" s="144" t="s">
        <v>301</v>
      </c>
      <c r="D25" s="144" t="s">
        <v>315</v>
      </c>
      <c r="E25" s="145" t="s">
        <v>3006</v>
      </c>
      <c r="F25" s="221" t="s">
        <v>3007</v>
      </c>
      <c r="G25" s="221"/>
      <c r="H25" s="221"/>
      <c r="I25" s="221"/>
      <c r="J25" s="146" t="s">
        <v>374</v>
      </c>
      <c r="K25" s="147">
        <v>1</v>
      </c>
      <c r="L25" s="222"/>
      <c r="M25" s="222"/>
      <c r="N25" s="222">
        <f t="shared" si="0"/>
        <v>0</v>
      </c>
      <c r="O25" s="220"/>
      <c r="P25" s="220"/>
      <c r="Q25" s="220"/>
      <c r="R25" s="139"/>
      <c r="T25" s="140" t="s">
        <v>5</v>
      </c>
      <c r="U25" s="38" t="s">
        <v>42</v>
      </c>
      <c r="V25" s="141">
        <v>0</v>
      </c>
      <c r="W25" s="141">
        <f t="shared" si="1"/>
        <v>0</v>
      </c>
      <c r="X25" s="141">
        <v>0</v>
      </c>
      <c r="Y25" s="141">
        <f t="shared" si="2"/>
        <v>0</v>
      </c>
      <c r="Z25" s="141">
        <v>0</v>
      </c>
      <c r="AA25" s="142">
        <f t="shared" si="3"/>
        <v>0</v>
      </c>
      <c r="AR25" s="19" t="s">
        <v>1282</v>
      </c>
      <c r="AT25" s="19" t="s">
        <v>315</v>
      </c>
      <c r="AU25" s="19" t="s">
        <v>102</v>
      </c>
      <c r="AY25" s="19" t="s">
        <v>267</v>
      </c>
      <c r="BE25" s="143">
        <f t="shared" si="4"/>
        <v>0</v>
      </c>
      <c r="BF25" s="143">
        <f t="shared" si="5"/>
        <v>0</v>
      </c>
      <c r="BG25" s="143">
        <f t="shared" si="6"/>
        <v>0</v>
      </c>
      <c r="BH25" s="143">
        <f t="shared" si="7"/>
        <v>0</v>
      </c>
      <c r="BI25" s="143">
        <f t="shared" si="8"/>
        <v>0</v>
      </c>
      <c r="BJ25" s="19" t="s">
        <v>102</v>
      </c>
      <c r="BK25" s="143">
        <f t="shared" si="9"/>
        <v>0</v>
      </c>
      <c r="BL25" s="19" t="s">
        <v>518</v>
      </c>
      <c r="BM25" s="19" t="s">
        <v>338</v>
      </c>
    </row>
    <row r="26" spans="2:65" s="1" customFormat="1" ht="16.5" customHeight="1">
      <c r="B26" s="134"/>
      <c r="C26" s="144" t="s">
        <v>306</v>
      </c>
      <c r="D26" s="144" t="s">
        <v>315</v>
      </c>
      <c r="E26" s="145" t="s">
        <v>3008</v>
      </c>
      <c r="F26" s="221" t="s">
        <v>3009</v>
      </c>
      <c r="G26" s="221"/>
      <c r="H26" s="221"/>
      <c r="I26" s="221"/>
      <c r="J26" s="146" t="s">
        <v>374</v>
      </c>
      <c r="K26" s="147">
        <v>1</v>
      </c>
      <c r="L26" s="222"/>
      <c r="M26" s="222"/>
      <c r="N26" s="222">
        <f t="shared" si="0"/>
        <v>0</v>
      </c>
      <c r="O26" s="220"/>
      <c r="P26" s="220"/>
      <c r="Q26" s="220"/>
      <c r="R26" s="139"/>
      <c r="T26" s="140" t="s">
        <v>5</v>
      </c>
      <c r="U26" s="38" t="s">
        <v>42</v>
      </c>
      <c r="V26" s="141">
        <v>0</v>
      </c>
      <c r="W26" s="141">
        <f t="shared" si="1"/>
        <v>0</v>
      </c>
      <c r="X26" s="141">
        <v>0</v>
      </c>
      <c r="Y26" s="141">
        <f t="shared" si="2"/>
        <v>0</v>
      </c>
      <c r="Z26" s="141">
        <v>0</v>
      </c>
      <c r="AA26" s="142">
        <f t="shared" si="3"/>
        <v>0</v>
      </c>
      <c r="AR26" s="19" t="s">
        <v>1282</v>
      </c>
      <c r="AT26" s="19" t="s">
        <v>315</v>
      </c>
      <c r="AU26" s="19" t="s">
        <v>102</v>
      </c>
      <c r="AY26" s="19" t="s">
        <v>267</v>
      </c>
      <c r="BE26" s="143">
        <f t="shared" si="4"/>
        <v>0</v>
      </c>
      <c r="BF26" s="143">
        <f t="shared" si="5"/>
        <v>0</v>
      </c>
      <c r="BG26" s="143">
        <f t="shared" si="6"/>
        <v>0</v>
      </c>
      <c r="BH26" s="143">
        <f t="shared" si="7"/>
        <v>0</v>
      </c>
      <c r="BI26" s="143">
        <f t="shared" si="8"/>
        <v>0</v>
      </c>
      <c r="BJ26" s="19" t="s">
        <v>102</v>
      </c>
      <c r="BK26" s="143">
        <f t="shared" si="9"/>
        <v>0</v>
      </c>
      <c r="BL26" s="19" t="s">
        <v>518</v>
      </c>
      <c r="BM26" s="19" t="s">
        <v>10</v>
      </c>
    </row>
    <row r="27" spans="2:65" s="1" customFormat="1" ht="16.5" customHeight="1">
      <c r="B27" s="134"/>
      <c r="C27" s="144" t="s">
        <v>310</v>
      </c>
      <c r="D27" s="144" t="s">
        <v>315</v>
      </c>
      <c r="E27" s="145" t="s">
        <v>3010</v>
      </c>
      <c r="F27" s="221" t="s">
        <v>3011</v>
      </c>
      <c r="G27" s="221"/>
      <c r="H27" s="221"/>
      <c r="I27" s="221"/>
      <c r="J27" s="146" t="s">
        <v>374</v>
      </c>
      <c r="K27" s="147">
        <v>1</v>
      </c>
      <c r="L27" s="222"/>
      <c r="M27" s="222"/>
      <c r="N27" s="222">
        <f t="shared" si="0"/>
        <v>0</v>
      </c>
      <c r="O27" s="220"/>
      <c r="P27" s="220"/>
      <c r="Q27" s="220"/>
      <c r="R27" s="139"/>
      <c r="T27" s="140" t="s">
        <v>5</v>
      </c>
      <c r="U27" s="38" t="s">
        <v>42</v>
      </c>
      <c r="V27" s="141">
        <v>0</v>
      </c>
      <c r="W27" s="141">
        <f t="shared" si="1"/>
        <v>0</v>
      </c>
      <c r="X27" s="141">
        <v>0</v>
      </c>
      <c r="Y27" s="141">
        <f t="shared" si="2"/>
        <v>0</v>
      </c>
      <c r="Z27" s="141">
        <v>0</v>
      </c>
      <c r="AA27" s="142">
        <f t="shared" si="3"/>
        <v>0</v>
      </c>
      <c r="AR27" s="19" t="s">
        <v>1282</v>
      </c>
      <c r="AT27" s="19" t="s">
        <v>315</v>
      </c>
      <c r="AU27" s="19" t="s">
        <v>102</v>
      </c>
      <c r="AY27" s="19" t="s">
        <v>267</v>
      </c>
      <c r="BE27" s="143">
        <f t="shared" si="4"/>
        <v>0</v>
      </c>
      <c r="BF27" s="143">
        <f t="shared" si="5"/>
        <v>0</v>
      </c>
      <c r="BG27" s="143">
        <f t="shared" si="6"/>
        <v>0</v>
      </c>
      <c r="BH27" s="143">
        <f t="shared" si="7"/>
        <v>0</v>
      </c>
      <c r="BI27" s="143">
        <f t="shared" si="8"/>
        <v>0</v>
      </c>
      <c r="BJ27" s="19" t="s">
        <v>102</v>
      </c>
      <c r="BK27" s="143">
        <f t="shared" si="9"/>
        <v>0</v>
      </c>
      <c r="BL27" s="19" t="s">
        <v>518</v>
      </c>
      <c r="BM27" s="19" t="s">
        <v>352</v>
      </c>
    </row>
    <row r="28" spans="2:65" s="1" customFormat="1" ht="16.5" customHeight="1">
      <c r="B28" s="134"/>
      <c r="C28" s="144" t="s">
        <v>314</v>
      </c>
      <c r="D28" s="144" t="s">
        <v>315</v>
      </c>
      <c r="E28" s="145" t="s">
        <v>3012</v>
      </c>
      <c r="F28" s="221" t="s">
        <v>3013</v>
      </c>
      <c r="G28" s="221"/>
      <c r="H28" s="221"/>
      <c r="I28" s="221"/>
      <c r="J28" s="146" t="s">
        <v>374</v>
      </c>
      <c r="K28" s="147">
        <v>1</v>
      </c>
      <c r="L28" s="222"/>
      <c r="M28" s="222"/>
      <c r="N28" s="222">
        <f t="shared" si="0"/>
        <v>0</v>
      </c>
      <c r="O28" s="220"/>
      <c r="P28" s="220"/>
      <c r="Q28" s="220"/>
      <c r="R28" s="139"/>
      <c r="T28" s="140" t="s">
        <v>5</v>
      </c>
      <c r="U28" s="38" t="s">
        <v>42</v>
      </c>
      <c r="V28" s="141">
        <v>0</v>
      </c>
      <c r="W28" s="141">
        <f t="shared" si="1"/>
        <v>0</v>
      </c>
      <c r="X28" s="141">
        <v>0</v>
      </c>
      <c r="Y28" s="141">
        <f t="shared" si="2"/>
        <v>0</v>
      </c>
      <c r="Z28" s="141">
        <v>0</v>
      </c>
      <c r="AA28" s="142">
        <f t="shared" si="3"/>
        <v>0</v>
      </c>
      <c r="AR28" s="19" t="s">
        <v>1282</v>
      </c>
      <c r="AT28" s="19" t="s">
        <v>315</v>
      </c>
      <c r="AU28" s="19" t="s">
        <v>102</v>
      </c>
      <c r="AY28" s="19" t="s">
        <v>267</v>
      </c>
      <c r="BE28" s="143">
        <f t="shared" si="4"/>
        <v>0</v>
      </c>
      <c r="BF28" s="143">
        <f t="shared" si="5"/>
        <v>0</v>
      </c>
      <c r="BG28" s="143">
        <f t="shared" si="6"/>
        <v>0</v>
      </c>
      <c r="BH28" s="143">
        <f t="shared" si="7"/>
        <v>0</v>
      </c>
      <c r="BI28" s="143">
        <f t="shared" si="8"/>
        <v>0</v>
      </c>
      <c r="BJ28" s="19" t="s">
        <v>102</v>
      </c>
      <c r="BK28" s="143">
        <f t="shared" si="9"/>
        <v>0</v>
      </c>
      <c r="BL28" s="19" t="s">
        <v>518</v>
      </c>
      <c r="BM28" s="19" t="s">
        <v>360</v>
      </c>
    </row>
    <row r="29" spans="2:65" s="1" customFormat="1" ht="16.5" customHeight="1">
      <c r="B29" s="134"/>
      <c r="C29" s="144" t="s">
        <v>319</v>
      </c>
      <c r="D29" s="144" t="s">
        <v>315</v>
      </c>
      <c r="E29" s="145" t="s">
        <v>3014</v>
      </c>
      <c r="F29" s="221" t="s">
        <v>3015</v>
      </c>
      <c r="G29" s="221"/>
      <c r="H29" s="221"/>
      <c r="I29" s="221"/>
      <c r="J29" s="146" t="s">
        <v>374</v>
      </c>
      <c r="K29" s="147">
        <v>1</v>
      </c>
      <c r="L29" s="222"/>
      <c r="M29" s="222"/>
      <c r="N29" s="222">
        <f t="shared" si="0"/>
        <v>0</v>
      </c>
      <c r="O29" s="220"/>
      <c r="P29" s="220"/>
      <c r="Q29" s="220"/>
      <c r="R29" s="139"/>
      <c r="T29" s="140" t="s">
        <v>5</v>
      </c>
      <c r="U29" s="38" t="s">
        <v>42</v>
      </c>
      <c r="V29" s="141">
        <v>0</v>
      </c>
      <c r="W29" s="141">
        <f t="shared" si="1"/>
        <v>0</v>
      </c>
      <c r="X29" s="141">
        <v>0</v>
      </c>
      <c r="Y29" s="141">
        <f t="shared" si="2"/>
        <v>0</v>
      </c>
      <c r="Z29" s="141">
        <v>0</v>
      </c>
      <c r="AA29" s="142">
        <f t="shared" si="3"/>
        <v>0</v>
      </c>
      <c r="AR29" s="19" t="s">
        <v>1282</v>
      </c>
      <c r="AT29" s="19" t="s">
        <v>315</v>
      </c>
      <c r="AU29" s="19" t="s">
        <v>102</v>
      </c>
      <c r="AY29" s="19" t="s">
        <v>267</v>
      </c>
      <c r="BE29" s="143">
        <f t="shared" si="4"/>
        <v>0</v>
      </c>
      <c r="BF29" s="143">
        <f t="shared" si="5"/>
        <v>0</v>
      </c>
      <c r="BG29" s="143">
        <f t="shared" si="6"/>
        <v>0</v>
      </c>
      <c r="BH29" s="143">
        <f t="shared" si="7"/>
        <v>0</v>
      </c>
      <c r="BI29" s="143">
        <f t="shared" si="8"/>
        <v>0</v>
      </c>
      <c r="BJ29" s="19" t="s">
        <v>102</v>
      </c>
      <c r="BK29" s="143">
        <f t="shared" si="9"/>
        <v>0</v>
      </c>
      <c r="BL29" s="19" t="s">
        <v>518</v>
      </c>
      <c r="BM29" s="19" t="s">
        <v>368</v>
      </c>
    </row>
    <row r="30" spans="2:65" s="1" customFormat="1" ht="16.5" customHeight="1">
      <c r="B30" s="134"/>
      <c r="C30" s="144" t="s">
        <v>324</v>
      </c>
      <c r="D30" s="144" t="s">
        <v>315</v>
      </c>
      <c r="E30" s="145" t="s">
        <v>3016</v>
      </c>
      <c r="F30" s="221" t="s">
        <v>4307</v>
      </c>
      <c r="G30" s="221"/>
      <c r="H30" s="221"/>
      <c r="I30" s="221"/>
      <c r="J30" s="146" t="s">
        <v>374</v>
      </c>
      <c r="K30" s="147">
        <v>1</v>
      </c>
      <c r="L30" s="222"/>
      <c r="M30" s="222"/>
      <c r="N30" s="222">
        <f t="shared" si="0"/>
        <v>0</v>
      </c>
      <c r="O30" s="220"/>
      <c r="P30" s="220"/>
      <c r="Q30" s="220"/>
      <c r="R30" s="139"/>
      <c r="T30" s="140" t="s">
        <v>5</v>
      </c>
      <c r="U30" s="38" t="s">
        <v>42</v>
      </c>
      <c r="V30" s="141">
        <v>0</v>
      </c>
      <c r="W30" s="141">
        <f t="shared" si="1"/>
        <v>0</v>
      </c>
      <c r="X30" s="141">
        <v>0</v>
      </c>
      <c r="Y30" s="141">
        <f t="shared" si="2"/>
        <v>0</v>
      </c>
      <c r="Z30" s="141">
        <v>0</v>
      </c>
      <c r="AA30" s="142">
        <f t="shared" si="3"/>
        <v>0</v>
      </c>
      <c r="AR30" s="19" t="s">
        <v>1282</v>
      </c>
      <c r="AT30" s="19" t="s">
        <v>315</v>
      </c>
      <c r="AU30" s="19" t="s">
        <v>102</v>
      </c>
      <c r="AY30" s="19" t="s">
        <v>267</v>
      </c>
      <c r="BE30" s="143">
        <f t="shared" si="4"/>
        <v>0</v>
      </c>
      <c r="BF30" s="143">
        <f t="shared" si="5"/>
        <v>0</v>
      </c>
      <c r="BG30" s="143">
        <f t="shared" si="6"/>
        <v>0</v>
      </c>
      <c r="BH30" s="143">
        <f t="shared" si="7"/>
        <v>0</v>
      </c>
      <c r="BI30" s="143">
        <f t="shared" si="8"/>
        <v>0</v>
      </c>
      <c r="BJ30" s="19" t="s">
        <v>102</v>
      </c>
      <c r="BK30" s="143">
        <f t="shared" si="9"/>
        <v>0</v>
      </c>
      <c r="BL30" s="19" t="s">
        <v>518</v>
      </c>
      <c r="BM30" s="19" t="s">
        <v>376</v>
      </c>
    </row>
    <row r="31" spans="2:65" s="1" customFormat="1" ht="16.5" customHeight="1">
      <c r="B31" s="134"/>
      <c r="C31" s="144" t="s">
        <v>327</v>
      </c>
      <c r="D31" s="144" t="s">
        <v>315</v>
      </c>
      <c r="E31" s="145" t="s">
        <v>3017</v>
      </c>
      <c r="F31" s="221" t="s">
        <v>3018</v>
      </c>
      <c r="G31" s="221"/>
      <c r="H31" s="221"/>
      <c r="I31" s="221"/>
      <c r="J31" s="146" t="s">
        <v>374</v>
      </c>
      <c r="K31" s="147">
        <v>1</v>
      </c>
      <c r="L31" s="222"/>
      <c r="M31" s="222"/>
      <c r="N31" s="222">
        <f t="shared" si="0"/>
        <v>0</v>
      </c>
      <c r="O31" s="220"/>
      <c r="P31" s="220"/>
      <c r="Q31" s="220"/>
      <c r="R31" s="139"/>
      <c r="T31" s="140" t="s">
        <v>5</v>
      </c>
      <c r="U31" s="38" t="s">
        <v>42</v>
      </c>
      <c r="V31" s="141">
        <v>0</v>
      </c>
      <c r="W31" s="141">
        <f t="shared" si="1"/>
        <v>0</v>
      </c>
      <c r="X31" s="141">
        <v>0</v>
      </c>
      <c r="Y31" s="141">
        <f t="shared" si="2"/>
        <v>0</v>
      </c>
      <c r="Z31" s="141">
        <v>0</v>
      </c>
      <c r="AA31" s="142">
        <f t="shared" si="3"/>
        <v>0</v>
      </c>
      <c r="AR31" s="19" t="s">
        <v>1282</v>
      </c>
      <c r="AT31" s="19" t="s">
        <v>315</v>
      </c>
      <c r="AU31" s="19" t="s">
        <v>102</v>
      </c>
      <c r="AY31" s="19" t="s">
        <v>267</v>
      </c>
      <c r="BE31" s="143">
        <f t="shared" si="4"/>
        <v>0</v>
      </c>
      <c r="BF31" s="143">
        <f t="shared" si="5"/>
        <v>0</v>
      </c>
      <c r="BG31" s="143">
        <f t="shared" si="6"/>
        <v>0</v>
      </c>
      <c r="BH31" s="143">
        <f t="shared" si="7"/>
        <v>0</v>
      </c>
      <c r="BI31" s="143">
        <f t="shared" si="8"/>
        <v>0</v>
      </c>
      <c r="BJ31" s="19" t="s">
        <v>102</v>
      </c>
      <c r="BK31" s="143">
        <f t="shared" si="9"/>
        <v>0</v>
      </c>
      <c r="BL31" s="19" t="s">
        <v>518</v>
      </c>
      <c r="BM31" s="19" t="s">
        <v>384</v>
      </c>
    </row>
    <row r="32" spans="2:65" s="1" customFormat="1" ht="38.25" customHeight="1">
      <c r="B32" s="134"/>
      <c r="C32" s="144" t="s">
        <v>331</v>
      </c>
      <c r="D32" s="144" t="s">
        <v>315</v>
      </c>
      <c r="E32" s="145" t="s">
        <v>3019</v>
      </c>
      <c r="F32" s="221" t="s">
        <v>3020</v>
      </c>
      <c r="G32" s="221"/>
      <c r="H32" s="221"/>
      <c r="I32" s="221"/>
      <c r="J32" s="146" t="s">
        <v>374</v>
      </c>
      <c r="K32" s="147">
        <v>1</v>
      </c>
      <c r="L32" s="222"/>
      <c r="M32" s="222"/>
      <c r="N32" s="222">
        <f t="shared" si="0"/>
        <v>0</v>
      </c>
      <c r="O32" s="220"/>
      <c r="P32" s="220"/>
      <c r="Q32" s="220"/>
      <c r="R32" s="139"/>
      <c r="T32" s="140" t="s">
        <v>5</v>
      </c>
      <c r="U32" s="38" t="s">
        <v>42</v>
      </c>
      <c r="V32" s="141">
        <v>0</v>
      </c>
      <c r="W32" s="141">
        <f t="shared" si="1"/>
        <v>0</v>
      </c>
      <c r="X32" s="141">
        <v>0</v>
      </c>
      <c r="Y32" s="141">
        <f t="shared" si="2"/>
        <v>0</v>
      </c>
      <c r="Z32" s="141">
        <v>0</v>
      </c>
      <c r="AA32" s="142">
        <f t="shared" si="3"/>
        <v>0</v>
      </c>
      <c r="AR32" s="19" t="s">
        <v>1282</v>
      </c>
      <c r="AT32" s="19" t="s">
        <v>315</v>
      </c>
      <c r="AU32" s="19" t="s">
        <v>102</v>
      </c>
      <c r="AY32" s="19" t="s">
        <v>267</v>
      </c>
      <c r="BE32" s="143">
        <f t="shared" si="4"/>
        <v>0</v>
      </c>
      <c r="BF32" s="143">
        <f t="shared" si="5"/>
        <v>0</v>
      </c>
      <c r="BG32" s="143">
        <f t="shared" si="6"/>
        <v>0</v>
      </c>
      <c r="BH32" s="143">
        <f t="shared" si="7"/>
        <v>0</v>
      </c>
      <c r="BI32" s="143">
        <f t="shared" si="8"/>
        <v>0</v>
      </c>
      <c r="BJ32" s="19" t="s">
        <v>102</v>
      </c>
      <c r="BK32" s="143">
        <f t="shared" si="9"/>
        <v>0</v>
      </c>
      <c r="BL32" s="19" t="s">
        <v>518</v>
      </c>
      <c r="BM32" s="19" t="s">
        <v>392</v>
      </c>
    </row>
    <row r="33" spans="2:65" s="1" customFormat="1" ht="16.5" customHeight="1">
      <c r="B33" s="134"/>
      <c r="C33" s="144" t="s">
        <v>334</v>
      </c>
      <c r="D33" s="144" t="s">
        <v>315</v>
      </c>
      <c r="E33" s="145" t="s">
        <v>3021</v>
      </c>
      <c r="F33" s="221" t="s">
        <v>4306</v>
      </c>
      <c r="G33" s="221"/>
      <c r="H33" s="221"/>
      <c r="I33" s="221"/>
      <c r="J33" s="146" t="s">
        <v>374</v>
      </c>
      <c r="K33" s="147">
        <v>1</v>
      </c>
      <c r="L33" s="222"/>
      <c r="M33" s="222"/>
      <c r="N33" s="222">
        <f t="shared" si="0"/>
        <v>0</v>
      </c>
      <c r="O33" s="220"/>
      <c r="P33" s="220"/>
      <c r="Q33" s="220"/>
      <c r="R33" s="139"/>
      <c r="T33" s="140" t="s">
        <v>5</v>
      </c>
      <c r="U33" s="38" t="s">
        <v>42</v>
      </c>
      <c r="V33" s="141">
        <v>0</v>
      </c>
      <c r="W33" s="141">
        <f t="shared" si="1"/>
        <v>0</v>
      </c>
      <c r="X33" s="141">
        <v>0</v>
      </c>
      <c r="Y33" s="141">
        <f t="shared" si="2"/>
        <v>0</v>
      </c>
      <c r="Z33" s="141">
        <v>0</v>
      </c>
      <c r="AA33" s="142">
        <f t="shared" si="3"/>
        <v>0</v>
      </c>
      <c r="AR33" s="19" t="s">
        <v>1282</v>
      </c>
      <c r="AT33" s="19" t="s">
        <v>315</v>
      </c>
      <c r="AU33" s="19" t="s">
        <v>102</v>
      </c>
      <c r="AY33" s="19" t="s">
        <v>267</v>
      </c>
      <c r="BE33" s="143">
        <f t="shared" si="4"/>
        <v>0</v>
      </c>
      <c r="BF33" s="143">
        <f t="shared" si="5"/>
        <v>0</v>
      </c>
      <c r="BG33" s="143">
        <f t="shared" si="6"/>
        <v>0</v>
      </c>
      <c r="BH33" s="143">
        <f t="shared" si="7"/>
        <v>0</v>
      </c>
      <c r="BI33" s="143">
        <f t="shared" si="8"/>
        <v>0</v>
      </c>
      <c r="BJ33" s="19" t="s">
        <v>102</v>
      </c>
      <c r="BK33" s="143">
        <f t="shared" si="9"/>
        <v>0</v>
      </c>
      <c r="BL33" s="19" t="s">
        <v>518</v>
      </c>
      <c r="BM33" s="19" t="s">
        <v>400</v>
      </c>
    </row>
    <row r="34" spans="2:65" s="1" customFormat="1" ht="16.5" customHeight="1">
      <c r="B34" s="134"/>
      <c r="C34" s="144" t="s">
        <v>338</v>
      </c>
      <c r="D34" s="144" t="s">
        <v>315</v>
      </c>
      <c r="E34" s="145" t="s">
        <v>3017</v>
      </c>
      <c r="F34" s="221" t="s">
        <v>3018</v>
      </c>
      <c r="G34" s="221"/>
      <c r="H34" s="221"/>
      <c r="I34" s="221"/>
      <c r="J34" s="146" t="s">
        <v>374</v>
      </c>
      <c r="K34" s="147">
        <v>3</v>
      </c>
      <c r="L34" s="222"/>
      <c r="M34" s="222"/>
      <c r="N34" s="222">
        <f t="shared" si="0"/>
        <v>0</v>
      </c>
      <c r="O34" s="220"/>
      <c r="P34" s="220"/>
      <c r="Q34" s="220"/>
      <c r="R34" s="139"/>
      <c r="T34" s="140" t="s">
        <v>5</v>
      </c>
      <c r="U34" s="38" t="s">
        <v>42</v>
      </c>
      <c r="V34" s="141">
        <v>0</v>
      </c>
      <c r="W34" s="141">
        <f t="shared" si="1"/>
        <v>0</v>
      </c>
      <c r="X34" s="141">
        <v>0</v>
      </c>
      <c r="Y34" s="141">
        <f t="shared" si="2"/>
        <v>0</v>
      </c>
      <c r="Z34" s="141">
        <v>0</v>
      </c>
      <c r="AA34" s="142">
        <f t="shared" si="3"/>
        <v>0</v>
      </c>
      <c r="AR34" s="19" t="s">
        <v>1282</v>
      </c>
      <c r="AT34" s="19" t="s">
        <v>315</v>
      </c>
      <c r="AU34" s="19" t="s">
        <v>102</v>
      </c>
      <c r="AY34" s="19" t="s">
        <v>267</v>
      </c>
      <c r="BE34" s="143">
        <f t="shared" si="4"/>
        <v>0</v>
      </c>
      <c r="BF34" s="143">
        <f t="shared" si="5"/>
        <v>0</v>
      </c>
      <c r="BG34" s="143">
        <f t="shared" si="6"/>
        <v>0</v>
      </c>
      <c r="BH34" s="143">
        <f t="shared" si="7"/>
        <v>0</v>
      </c>
      <c r="BI34" s="143">
        <f t="shared" si="8"/>
        <v>0</v>
      </c>
      <c r="BJ34" s="19" t="s">
        <v>102</v>
      </c>
      <c r="BK34" s="143">
        <f t="shared" si="9"/>
        <v>0</v>
      </c>
      <c r="BL34" s="19" t="s">
        <v>518</v>
      </c>
      <c r="BM34" s="19" t="s">
        <v>408</v>
      </c>
    </row>
    <row r="35" spans="2:65" s="1" customFormat="1" ht="16.5" customHeight="1">
      <c r="B35" s="134"/>
      <c r="C35" s="144" t="s">
        <v>342</v>
      </c>
      <c r="D35" s="144" t="s">
        <v>315</v>
      </c>
      <c r="E35" s="145" t="s">
        <v>3022</v>
      </c>
      <c r="F35" s="221" t="s">
        <v>3023</v>
      </c>
      <c r="G35" s="221"/>
      <c r="H35" s="221"/>
      <c r="I35" s="221"/>
      <c r="J35" s="146" t="s">
        <v>374</v>
      </c>
      <c r="K35" s="147">
        <v>3</v>
      </c>
      <c r="L35" s="222"/>
      <c r="M35" s="222"/>
      <c r="N35" s="222">
        <f t="shared" si="0"/>
        <v>0</v>
      </c>
      <c r="O35" s="220"/>
      <c r="P35" s="220"/>
      <c r="Q35" s="220"/>
      <c r="R35" s="139"/>
      <c r="T35" s="140" t="s">
        <v>5</v>
      </c>
      <c r="U35" s="38" t="s">
        <v>42</v>
      </c>
      <c r="V35" s="141">
        <v>0</v>
      </c>
      <c r="W35" s="141">
        <f t="shared" si="1"/>
        <v>0</v>
      </c>
      <c r="X35" s="141">
        <v>0</v>
      </c>
      <c r="Y35" s="141">
        <f t="shared" si="2"/>
        <v>0</v>
      </c>
      <c r="Z35" s="141">
        <v>0</v>
      </c>
      <c r="AA35" s="142">
        <f t="shared" si="3"/>
        <v>0</v>
      </c>
      <c r="AR35" s="19" t="s">
        <v>1282</v>
      </c>
      <c r="AT35" s="19" t="s">
        <v>315</v>
      </c>
      <c r="AU35" s="19" t="s">
        <v>102</v>
      </c>
      <c r="AY35" s="19" t="s">
        <v>267</v>
      </c>
      <c r="BE35" s="143">
        <f t="shared" si="4"/>
        <v>0</v>
      </c>
      <c r="BF35" s="143">
        <f t="shared" si="5"/>
        <v>0</v>
      </c>
      <c r="BG35" s="143">
        <f t="shared" si="6"/>
        <v>0</v>
      </c>
      <c r="BH35" s="143">
        <f t="shared" si="7"/>
        <v>0</v>
      </c>
      <c r="BI35" s="143">
        <f t="shared" si="8"/>
        <v>0</v>
      </c>
      <c r="BJ35" s="19" t="s">
        <v>102</v>
      </c>
      <c r="BK35" s="143">
        <f t="shared" si="9"/>
        <v>0</v>
      </c>
      <c r="BL35" s="19" t="s">
        <v>518</v>
      </c>
      <c r="BM35" s="19" t="s">
        <v>416</v>
      </c>
    </row>
    <row r="36" spans="2:65" s="1" customFormat="1" ht="16.5" customHeight="1">
      <c r="B36" s="134"/>
      <c r="C36" s="144" t="s">
        <v>10</v>
      </c>
      <c r="D36" s="144" t="s">
        <v>315</v>
      </c>
      <c r="E36" s="145" t="s">
        <v>3024</v>
      </c>
      <c r="F36" s="221" t="s">
        <v>3025</v>
      </c>
      <c r="G36" s="221"/>
      <c r="H36" s="221"/>
      <c r="I36" s="221"/>
      <c r="J36" s="146" t="s">
        <v>374</v>
      </c>
      <c r="K36" s="147">
        <v>1</v>
      </c>
      <c r="L36" s="222"/>
      <c r="M36" s="222"/>
      <c r="N36" s="222">
        <f t="shared" si="0"/>
        <v>0</v>
      </c>
      <c r="O36" s="220"/>
      <c r="P36" s="220"/>
      <c r="Q36" s="220"/>
      <c r="R36" s="139"/>
      <c r="T36" s="140" t="s">
        <v>5</v>
      </c>
      <c r="U36" s="38" t="s">
        <v>42</v>
      </c>
      <c r="V36" s="141">
        <v>0</v>
      </c>
      <c r="W36" s="141">
        <f t="shared" si="1"/>
        <v>0</v>
      </c>
      <c r="X36" s="141">
        <v>0</v>
      </c>
      <c r="Y36" s="141">
        <f t="shared" si="2"/>
        <v>0</v>
      </c>
      <c r="Z36" s="141">
        <v>0</v>
      </c>
      <c r="AA36" s="142">
        <f t="shared" si="3"/>
        <v>0</v>
      </c>
      <c r="AR36" s="19" t="s">
        <v>1282</v>
      </c>
      <c r="AT36" s="19" t="s">
        <v>315</v>
      </c>
      <c r="AU36" s="19" t="s">
        <v>102</v>
      </c>
      <c r="AY36" s="19" t="s">
        <v>267</v>
      </c>
      <c r="BE36" s="143">
        <f t="shared" si="4"/>
        <v>0</v>
      </c>
      <c r="BF36" s="143">
        <f t="shared" si="5"/>
        <v>0</v>
      </c>
      <c r="BG36" s="143">
        <f t="shared" si="6"/>
        <v>0</v>
      </c>
      <c r="BH36" s="143">
        <f t="shared" si="7"/>
        <v>0</v>
      </c>
      <c r="BI36" s="143">
        <f t="shared" si="8"/>
        <v>0</v>
      </c>
      <c r="BJ36" s="19" t="s">
        <v>102</v>
      </c>
      <c r="BK36" s="143">
        <f t="shared" si="9"/>
        <v>0</v>
      </c>
      <c r="BL36" s="19" t="s">
        <v>518</v>
      </c>
      <c r="BM36" s="19" t="s">
        <v>424</v>
      </c>
    </row>
    <row r="37" spans="2:65" s="1" customFormat="1" ht="63.75" customHeight="1">
      <c r="B37" s="134"/>
      <c r="C37" s="144" t="s">
        <v>348</v>
      </c>
      <c r="D37" s="144" t="s">
        <v>315</v>
      </c>
      <c r="E37" s="145" t="s">
        <v>3026</v>
      </c>
      <c r="F37" s="221" t="s">
        <v>3027</v>
      </c>
      <c r="G37" s="221"/>
      <c r="H37" s="221"/>
      <c r="I37" s="221"/>
      <c r="J37" s="146" t="s">
        <v>374</v>
      </c>
      <c r="K37" s="147">
        <v>1</v>
      </c>
      <c r="L37" s="222"/>
      <c r="M37" s="222"/>
      <c r="N37" s="222">
        <f t="shared" si="0"/>
        <v>0</v>
      </c>
      <c r="O37" s="220"/>
      <c r="P37" s="220"/>
      <c r="Q37" s="220"/>
      <c r="R37" s="139"/>
      <c r="T37" s="140" t="s">
        <v>5</v>
      </c>
      <c r="U37" s="38" t="s">
        <v>42</v>
      </c>
      <c r="V37" s="141">
        <v>0</v>
      </c>
      <c r="W37" s="141">
        <f t="shared" si="1"/>
        <v>0</v>
      </c>
      <c r="X37" s="141">
        <v>0</v>
      </c>
      <c r="Y37" s="141">
        <f t="shared" si="2"/>
        <v>0</v>
      </c>
      <c r="Z37" s="141">
        <v>0</v>
      </c>
      <c r="AA37" s="142">
        <f t="shared" si="3"/>
        <v>0</v>
      </c>
      <c r="AR37" s="19" t="s">
        <v>1282</v>
      </c>
      <c r="AT37" s="19" t="s">
        <v>315</v>
      </c>
      <c r="AU37" s="19" t="s">
        <v>102</v>
      </c>
      <c r="AY37" s="19" t="s">
        <v>267</v>
      </c>
      <c r="BE37" s="143">
        <f t="shared" si="4"/>
        <v>0</v>
      </c>
      <c r="BF37" s="143">
        <f t="shared" si="5"/>
        <v>0</v>
      </c>
      <c r="BG37" s="143">
        <f t="shared" si="6"/>
        <v>0</v>
      </c>
      <c r="BH37" s="143">
        <f t="shared" si="7"/>
        <v>0</v>
      </c>
      <c r="BI37" s="143">
        <f t="shared" si="8"/>
        <v>0</v>
      </c>
      <c r="BJ37" s="19" t="s">
        <v>102</v>
      </c>
      <c r="BK37" s="143">
        <f t="shared" si="9"/>
        <v>0</v>
      </c>
      <c r="BL37" s="19" t="s">
        <v>518</v>
      </c>
      <c r="BM37" s="19" t="s">
        <v>432</v>
      </c>
    </row>
    <row r="38" spans="2:65" s="1" customFormat="1" ht="16.5" customHeight="1">
      <c r="B38" s="134"/>
      <c r="C38" s="144" t="s">
        <v>352</v>
      </c>
      <c r="D38" s="144" t="s">
        <v>315</v>
      </c>
      <c r="E38" s="145" t="s">
        <v>3028</v>
      </c>
      <c r="F38" s="221" t="s">
        <v>3029</v>
      </c>
      <c r="G38" s="221"/>
      <c r="H38" s="221"/>
      <c r="I38" s="221"/>
      <c r="J38" s="146" t="s">
        <v>374</v>
      </c>
      <c r="K38" s="147">
        <v>2</v>
      </c>
      <c r="L38" s="222"/>
      <c r="M38" s="222"/>
      <c r="N38" s="222">
        <f t="shared" si="0"/>
        <v>0</v>
      </c>
      <c r="O38" s="220"/>
      <c r="P38" s="220"/>
      <c r="Q38" s="220"/>
      <c r="R38" s="139"/>
      <c r="T38" s="140" t="s">
        <v>5</v>
      </c>
      <c r="U38" s="38" t="s">
        <v>42</v>
      </c>
      <c r="V38" s="141">
        <v>0</v>
      </c>
      <c r="W38" s="141">
        <f t="shared" si="1"/>
        <v>0</v>
      </c>
      <c r="X38" s="141">
        <v>0</v>
      </c>
      <c r="Y38" s="141">
        <f t="shared" si="2"/>
        <v>0</v>
      </c>
      <c r="Z38" s="141">
        <v>0</v>
      </c>
      <c r="AA38" s="142">
        <f t="shared" si="3"/>
        <v>0</v>
      </c>
      <c r="AR38" s="19" t="s">
        <v>1282</v>
      </c>
      <c r="AT38" s="19" t="s">
        <v>315</v>
      </c>
      <c r="AU38" s="19" t="s">
        <v>102</v>
      </c>
      <c r="AY38" s="19" t="s">
        <v>267</v>
      </c>
      <c r="BE38" s="143">
        <f t="shared" si="4"/>
        <v>0</v>
      </c>
      <c r="BF38" s="143">
        <f t="shared" si="5"/>
        <v>0</v>
      </c>
      <c r="BG38" s="143">
        <f t="shared" si="6"/>
        <v>0</v>
      </c>
      <c r="BH38" s="143">
        <f t="shared" si="7"/>
        <v>0</v>
      </c>
      <c r="BI38" s="143">
        <f t="shared" si="8"/>
        <v>0</v>
      </c>
      <c r="BJ38" s="19" t="s">
        <v>102</v>
      </c>
      <c r="BK38" s="143">
        <f t="shared" si="9"/>
        <v>0</v>
      </c>
      <c r="BL38" s="19" t="s">
        <v>518</v>
      </c>
      <c r="BM38" s="19" t="s">
        <v>440</v>
      </c>
    </row>
    <row r="39" spans="2:65" s="1" customFormat="1" ht="25.5" customHeight="1">
      <c r="B39" s="134"/>
      <c r="C39" s="144" t="s">
        <v>356</v>
      </c>
      <c r="D39" s="144" t="s">
        <v>315</v>
      </c>
      <c r="E39" s="145" t="s">
        <v>3030</v>
      </c>
      <c r="F39" s="221" t="s">
        <v>3031</v>
      </c>
      <c r="G39" s="221"/>
      <c r="H39" s="221"/>
      <c r="I39" s="221"/>
      <c r="J39" s="146" t="s">
        <v>374</v>
      </c>
      <c r="K39" s="147">
        <v>1</v>
      </c>
      <c r="L39" s="222"/>
      <c r="M39" s="222"/>
      <c r="N39" s="222">
        <f t="shared" si="0"/>
        <v>0</v>
      </c>
      <c r="O39" s="220"/>
      <c r="P39" s="220"/>
      <c r="Q39" s="220"/>
      <c r="R39" s="139"/>
      <c r="T39" s="140" t="s">
        <v>5</v>
      </c>
      <c r="U39" s="38" t="s">
        <v>42</v>
      </c>
      <c r="V39" s="141">
        <v>0</v>
      </c>
      <c r="W39" s="141">
        <f t="shared" si="1"/>
        <v>0</v>
      </c>
      <c r="X39" s="141">
        <v>0</v>
      </c>
      <c r="Y39" s="141">
        <f t="shared" si="2"/>
        <v>0</v>
      </c>
      <c r="Z39" s="141">
        <v>0</v>
      </c>
      <c r="AA39" s="142">
        <f t="shared" si="3"/>
        <v>0</v>
      </c>
      <c r="AR39" s="19" t="s">
        <v>1282</v>
      </c>
      <c r="AT39" s="19" t="s">
        <v>315</v>
      </c>
      <c r="AU39" s="19" t="s">
        <v>102</v>
      </c>
      <c r="AY39" s="19" t="s">
        <v>267</v>
      </c>
      <c r="BE39" s="143">
        <f t="shared" si="4"/>
        <v>0</v>
      </c>
      <c r="BF39" s="143">
        <f t="shared" si="5"/>
        <v>0</v>
      </c>
      <c r="BG39" s="143">
        <f t="shared" si="6"/>
        <v>0</v>
      </c>
      <c r="BH39" s="143">
        <f t="shared" si="7"/>
        <v>0</v>
      </c>
      <c r="BI39" s="143">
        <f t="shared" si="8"/>
        <v>0</v>
      </c>
      <c r="BJ39" s="19" t="s">
        <v>102</v>
      </c>
      <c r="BK39" s="143">
        <f t="shared" si="9"/>
        <v>0</v>
      </c>
      <c r="BL39" s="19" t="s">
        <v>518</v>
      </c>
      <c r="BM39" s="19" t="s">
        <v>448</v>
      </c>
    </row>
    <row r="40" spans="2:65" s="1" customFormat="1" ht="25.5" customHeight="1">
      <c r="B40" s="134"/>
      <c r="C40" s="144" t="s">
        <v>360</v>
      </c>
      <c r="D40" s="144" t="s">
        <v>315</v>
      </c>
      <c r="E40" s="145" t="s">
        <v>3032</v>
      </c>
      <c r="F40" s="221" t="s">
        <v>3033</v>
      </c>
      <c r="G40" s="221"/>
      <c r="H40" s="221"/>
      <c r="I40" s="221"/>
      <c r="J40" s="146" t="s">
        <v>374</v>
      </c>
      <c r="K40" s="147">
        <v>3</v>
      </c>
      <c r="L40" s="222"/>
      <c r="M40" s="222"/>
      <c r="N40" s="222">
        <f t="shared" si="0"/>
        <v>0</v>
      </c>
      <c r="O40" s="220"/>
      <c r="P40" s="220"/>
      <c r="Q40" s="220"/>
      <c r="R40" s="139"/>
      <c r="T40" s="140" t="s">
        <v>5</v>
      </c>
      <c r="U40" s="38" t="s">
        <v>42</v>
      </c>
      <c r="V40" s="141">
        <v>0</v>
      </c>
      <c r="W40" s="141">
        <f t="shared" si="1"/>
        <v>0</v>
      </c>
      <c r="X40" s="141">
        <v>0</v>
      </c>
      <c r="Y40" s="141">
        <f t="shared" si="2"/>
        <v>0</v>
      </c>
      <c r="Z40" s="141">
        <v>0</v>
      </c>
      <c r="AA40" s="142">
        <f t="shared" si="3"/>
        <v>0</v>
      </c>
      <c r="AR40" s="19" t="s">
        <v>1282</v>
      </c>
      <c r="AT40" s="19" t="s">
        <v>315</v>
      </c>
      <c r="AU40" s="19" t="s">
        <v>102</v>
      </c>
      <c r="AY40" s="19" t="s">
        <v>267</v>
      </c>
      <c r="BE40" s="143">
        <f t="shared" si="4"/>
        <v>0</v>
      </c>
      <c r="BF40" s="143">
        <f t="shared" si="5"/>
        <v>0</v>
      </c>
      <c r="BG40" s="143">
        <f t="shared" si="6"/>
        <v>0</v>
      </c>
      <c r="BH40" s="143">
        <f t="shared" si="7"/>
        <v>0</v>
      </c>
      <c r="BI40" s="143">
        <f t="shared" si="8"/>
        <v>0</v>
      </c>
      <c r="BJ40" s="19" t="s">
        <v>102</v>
      </c>
      <c r="BK40" s="143">
        <f t="shared" si="9"/>
        <v>0</v>
      </c>
      <c r="BL40" s="19" t="s">
        <v>518</v>
      </c>
      <c r="BM40" s="19" t="s">
        <v>456</v>
      </c>
    </row>
    <row r="41" spans="2:65" s="1" customFormat="1" ht="25.5" customHeight="1">
      <c r="B41" s="134"/>
      <c r="C41" s="144" t="s">
        <v>364</v>
      </c>
      <c r="D41" s="144" t="s">
        <v>315</v>
      </c>
      <c r="E41" s="145" t="s">
        <v>3034</v>
      </c>
      <c r="F41" s="221" t="s">
        <v>3035</v>
      </c>
      <c r="G41" s="221"/>
      <c r="H41" s="221"/>
      <c r="I41" s="221"/>
      <c r="J41" s="146" t="s">
        <v>374</v>
      </c>
      <c r="K41" s="147">
        <v>10</v>
      </c>
      <c r="L41" s="222"/>
      <c r="M41" s="222"/>
      <c r="N41" s="222">
        <f t="shared" si="0"/>
        <v>0</v>
      </c>
      <c r="O41" s="220"/>
      <c r="P41" s="220"/>
      <c r="Q41" s="220"/>
      <c r="R41" s="139"/>
      <c r="T41" s="140" t="s">
        <v>5</v>
      </c>
      <c r="U41" s="38" t="s">
        <v>42</v>
      </c>
      <c r="V41" s="141">
        <v>0</v>
      </c>
      <c r="W41" s="141">
        <f t="shared" si="1"/>
        <v>0</v>
      </c>
      <c r="X41" s="141">
        <v>0</v>
      </c>
      <c r="Y41" s="141">
        <f t="shared" si="2"/>
        <v>0</v>
      </c>
      <c r="Z41" s="141">
        <v>0</v>
      </c>
      <c r="AA41" s="142">
        <f t="shared" si="3"/>
        <v>0</v>
      </c>
      <c r="AR41" s="19" t="s">
        <v>1282</v>
      </c>
      <c r="AT41" s="19" t="s">
        <v>315</v>
      </c>
      <c r="AU41" s="19" t="s">
        <v>102</v>
      </c>
      <c r="AY41" s="19" t="s">
        <v>267</v>
      </c>
      <c r="BE41" s="143">
        <f t="shared" si="4"/>
        <v>0</v>
      </c>
      <c r="BF41" s="143">
        <f t="shared" si="5"/>
        <v>0</v>
      </c>
      <c r="BG41" s="143">
        <f t="shared" si="6"/>
        <v>0</v>
      </c>
      <c r="BH41" s="143">
        <f t="shared" si="7"/>
        <v>0</v>
      </c>
      <c r="BI41" s="143">
        <f t="shared" si="8"/>
        <v>0</v>
      </c>
      <c r="BJ41" s="19" t="s">
        <v>102</v>
      </c>
      <c r="BK41" s="143">
        <f t="shared" si="9"/>
        <v>0</v>
      </c>
      <c r="BL41" s="19" t="s">
        <v>518</v>
      </c>
      <c r="BM41" s="19" t="s">
        <v>464</v>
      </c>
    </row>
    <row r="42" spans="2:65" s="1" customFormat="1" ht="16.5" customHeight="1">
      <c r="B42" s="134"/>
      <c r="C42" s="144" t="s">
        <v>368</v>
      </c>
      <c r="D42" s="144" t="s">
        <v>315</v>
      </c>
      <c r="E42" s="145" t="s">
        <v>3036</v>
      </c>
      <c r="F42" s="221" t="s">
        <v>3037</v>
      </c>
      <c r="G42" s="221"/>
      <c r="H42" s="221"/>
      <c r="I42" s="221"/>
      <c r="J42" s="146" t="s">
        <v>374</v>
      </c>
      <c r="K42" s="147">
        <v>24</v>
      </c>
      <c r="L42" s="222"/>
      <c r="M42" s="222"/>
      <c r="N42" s="222">
        <f t="shared" si="0"/>
        <v>0</v>
      </c>
      <c r="O42" s="220"/>
      <c r="P42" s="220"/>
      <c r="Q42" s="220"/>
      <c r="R42" s="139"/>
      <c r="T42" s="140" t="s">
        <v>5</v>
      </c>
      <c r="U42" s="38" t="s">
        <v>42</v>
      </c>
      <c r="V42" s="141">
        <v>0</v>
      </c>
      <c r="W42" s="141">
        <f t="shared" si="1"/>
        <v>0</v>
      </c>
      <c r="X42" s="141">
        <v>0</v>
      </c>
      <c r="Y42" s="141">
        <f t="shared" si="2"/>
        <v>0</v>
      </c>
      <c r="Z42" s="141">
        <v>0</v>
      </c>
      <c r="AA42" s="142">
        <f t="shared" si="3"/>
        <v>0</v>
      </c>
      <c r="AR42" s="19" t="s">
        <v>1282</v>
      </c>
      <c r="AT42" s="19" t="s">
        <v>315</v>
      </c>
      <c r="AU42" s="19" t="s">
        <v>102</v>
      </c>
      <c r="AY42" s="19" t="s">
        <v>267</v>
      </c>
      <c r="BE42" s="143">
        <f t="shared" si="4"/>
        <v>0</v>
      </c>
      <c r="BF42" s="143">
        <f t="shared" si="5"/>
        <v>0</v>
      </c>
      <c r="BG42" s="143">
        <f t="shared" si="6"/>
        <v>0</v>
      </c>
      <c r="BH42" s="143">
        <f t="shared" si="7"/>
        <v>0</v>
      </c>
      <c r="BI42" s="143">
        <f t="shared" si="8"/>
        <v>0</v>
      </c>
      <c r="BJ42" s="19" t="s">
        <v>102</v>
      </c>
      <c r="BK42" s="143">
        <f t="shared" si="9"/>
        <v>0</v>
      </c>
      <c r="BL42" s="19" t="s">
        <v>518</v>
      </c>
      <c r="BM42" s="19" t="s">
        <v>472</v>
      </c>
    </row>
    <row r="43" spans="2:65" s="1" customFormat="1" ht="25.5" customHeight="1">
      <c r="B43" s="134"/>
      <c r="C43" s="144" t="s">
        <v>371</v>
      </c>
      <c r="D43" s="144" t="s">
        <v>315</v>
      </c>
      <c r="E43" s="145" t="s">
        <v>3038</v>
      </c>
      <c r="F43" s="221" t="s">
        <v>3039</v>
      </c>
      <c r="G43" s="221"/>
      <c r="H43" s="221"/>
      <c r="I43" s="221"/>
      <c r="J43" s="146" t="s">
        <v>374</v>
      </c>
      <c r="K43" s="147">
        <v>6</v>
      </c>
      <c r="L43" s="222"/>
      <c r="M43" s="222"/>
      <c r="N43" s="222">
        <f t="shared" si="0"/>
        <v>0</v>
      </c>
      <c r="O43" s="220"/>
      <c r="P43" s="220"/>
      <c r="Q43" s="220"/>
      <c r="R43" s="139"/>
      <c r="T43" s="140" t="s">
        <v>5</v>
      </c>
      <c r="U43" s="38" t="s">
        <v>42</v>
      </c>
      <c r="V43" s="141">
        <v>0</v>
      </c>
      <c r="W43" s="141">
        <f t="shared" si="1"/>
        <v>0</v>
      </c>
      <c r="X43" s="141">
        <v>0</v>
      </c>
      <c r="Y43" s="141">
        <f t="shared" si="2"/>
        <v>0</v>
      </c>
      <c r="Z43" s="141">
        <v>0</v>
      </c>
      <c r="AA43" s="142">
        <f t="shared" si="3"/>
        <v>0</v>
      </c>
      <c r="AR43" s="19" t="s">
        <v>1282</v>
      </c>
      <c r="AT43" s="19" t="s">
        <v>315</v>
      </c>
      <c r="AU43" s="19" t="s">
        <v>102</v>
      </c>
      <c r="AY43" s="19" t="s">
        <v>267</v>
      </c>
      <c r="BE43" s="143">
        <f t="shared" si="4"/>
        <v>0</v>
      </c>
      <c r="BF43" s="143">
        <f t="shared" si="5"/>
        <v>0</v>
      </c>
      <c r="BG43" s="143">
        <f t="shared" si="6"/>
        <v>0</v>
      </c>
      <c r="BH43" s="143">
        <f t="shared" si="7"/>
        <v>0</v>
      </c>
      <c r="BI43" s="143">
        <f t="shared" si="8"/>
        <v>0</v>
      </c>
      <c r="BJ43" s="19" t="s">
        <v>102</v>
      </c>
      <c r="BK43" s="143">
        <f t="shared" si="9"/>
        <v>0</v>
      </c>
      <c r="BL43" s="19" t="s">
        <v>518</v>
      </c>
      <c r="BM43" s="19" t="s">
        <v>480</v>
      </c>
    </row>
    <row r="44" spans="2:65" s="1" customFormat="1" ht="16.5" customHeight="1">
      <c r="B44" s="134"/>
      <c r="C44" s="144" t="s">
        <v>376</v>
      </c>
      <c r="D44" s="144" t="s">
        <v>315</v>
      </c>
      <c r="E44" s="145" t="s">
        <v>3040</v>
      </c>
      <c r="F44" s="221" t="s">
        <v>3041</v>
      </c>
      <c r="G44" s="221"/>
      <c r="H44" s="221"/>
      <c r="I44" s="221"/>
      <c r="J44" s="146" t="s">
        <v>374</v>
      </c>
      <c r="K44" s="147">
        <v>9</v>
      </c>
      <c r="L44" s="222"/>
      <c r="M44" s="222"/>
      <c r="N44" s="222">
        <f t="shared" si="0"/>
        <v>0</v>
      </c>
      <c r="O44" s="220"/>
      <c r="P44" s="220"/>
      <c r="Q44" s="220"/>
      <c r="R44" s="139"/>
      <c r="T44" s="140" t="s">
        <v>5</v>
      </c>
      <c r="U44" s="38" t="s">
        <v>42</v>
      </c>
      <c r="V44" s="141">
        <v>0</v>
      </c>
      <c r="W44" s="141">
        <f t="shared" si="1"/>
        <v>0</v>
      </c>
      <c r="X44" s="141">
        <v>0</v>
      </c>
      <c r="Y44" s="141">
        <f t="shared" si="2"/>
        <v>0</v>
      </c>
      <c r="Z44" s="141">
        <v>0</v>
      </c>
      <c r="AA44" s="142">
        <f t="shared" si="3"/>
        <v>0</v>
      </c>
      <c r="AR44" s="19" t="s">
        <v>1282</v>
      </c>
      <c r="AT44" s="19" t="s">
        <v>315</v>
      </c>
      <c r="AU44" s="19" t="s">
        <v>102</v>
      </c>
      <c r="AY44" s="19" t="s">
        <v>267</v>
      </c>
      <c r="BE44" s="143">
        <f t="shared" si="4"/>
        <v>0</v>
      </c>
      <c r="BF44" s="143">
        <f t="shared" si="5"/>
        <v>0</v>
      </c>
      <c r="BG44" s="143">
        <f t="shared" si="6"/>
        <v>0</v>
      </c>
      <c r="BH44" s="143">
        <f t="shared" si="7"/>
        <v>0</v>
      </c>
      <c r="BI44" s="143">
        <f t="shared" si="8"/>
        <v>0</v>
      </c>
      <c r="BJ44" s="19" t="s">
        <v>102</v>
      </c>
      <c r="BK44" s="143">
        <f t="shared" si="9"/>
        <v>0</v>
      </c>
      <c r="BL44" s="19" t="s">
        <v>518</v>
      </c>
      <c r="BM44" s="19" t="s">
        <v>486</v>
      </c>
    </row>
    <row r="45" spans="2:65" s="1" customFormat="1" ht="16.5" customHeight="1">
      <c r="B45" s="134"/>
      <c r="C45" s="144" t="s">
        <v>380</v>
      </c>
      <c r="D45" s="144" t="s">
        <v>315</v>
      </c>
      <c r="E45" s="145" t="s">
        <v>3042</v>
      </c>
      <c r="F45" s="221" t="s">
        <v>3043</v>
      </c>
      <c r="G45" s="221"/>
      <c r="H45" s="221"/>
      <c r="I45" s="221"/>
      <c r="J45" s="146" t="s">
        <v>374</v>
      </c>
      <c r="K45" s="147">
        <v>2</v>
      </c>
      <c r="L45" s="222"/>
      <c r="M45" s="222"/>
      <c r="N45" s="222">
        <f t="shared" si="0"/>
        <v>0</v>
      </c>
      <c r="O45" s="220"/>
      <c r="P45" s="220"/>
      <c r="Q45" s="220"/>
      <c r="R45" s="139"/>
      <c r="T45" s="140" t="s">
        <v>5</v>
      </c>
      <c r="U45" s="38" t="s">
        <v>42</v>
      </c>
      <c r="V45" s="141">
        <v>0</v>
      </c>
      <c r="W45" s="141">
        <f t="shared" si="1"/>
        <v>0</v>
      </c>
      <c r="X45" s="141">
        <v>0</v>
      </c>
      <c r="Y45" s="141">
        <f t="shared" si="2"/>
        <v>0</v>
      </c>
      <c r="Z45" s="141">
        <v>0</v>
      </c>
      <c r="AA45" s="142">
        <f t="shared" si="3"/>
        <v>0</v>
      </c>
      <c r="AR45" s="19" t="s">
        <v>1282</v>
      </c>
      <c r="AT45" s="19" t="s">
        <v>315</v>
      </c>
      <c r="AU45" s="19" t="s">
        <v>102</v>
      </c>
      <c r="AY45" s="19" t="s">
        <v>267</v>
      </c>
      <c r="BE45" s="143">
        <f t="shared" si="4"/>
        <v>0</v>
      </c>
      <c r="BF45" s="143">
        <f t="shared" si="5"/>
        <v>0</v>
      </c>
      <c r="BG45" s="143">
        <f t="shared" si="6"/>
        <v>0</v>
      </c>
      <c r="BH45" s="143">
        <f t="shared" si="7"/>
        <v>0</v>
      </c>
      <c r="BI45" s="143">
        <f t="shared" si="8"/>
        <v>0</v>
      </c>
      <c r="BJ45" s="19" t="s">
        <v>102</v>
      </c>
      <c r="BK45" s="143">
        <f t="shared" si="9"/>
        <v>0</v>
      </c>
      <c r="BL45" s="19" t="s">
        <v>518</v>
      </c>
      <c r="BM45" s="19" t="s">
        <v>494</v>
      </c>
    </row>
    <row r="46" spans="2:65" s="1" customFormat="1" ht="16.5" customHeight="1">
      <c r="B46" s="134"/>
      <c r="C46" s="144" t="s">
        <v>384</v>
      </c>
      <c r="D46" s="144" t="s">
        <v>315</v>
      </c>
      <c r="E46" s="145" t="s">
        <v>3044</v>
      </c>
      <c r="F46" s="221" t="s">
        <v>3045</v>
      </c>
      <c r="G46" s="221"/>
      <c r="H46" s="221"/>
      <c r="I46" s="221"/>
      <c r="J46" s="146" t="s">
        <v>374</v>
      </c>
      <c r="K46" s="147">
        <v>2</v>
      </c>
      <c r="L46" s="222"/>
      <c r="M46" s="222"/>
      <c r="N46" s="222">
        <f t="shared" si="0"/>
        <v>0</v>
      </c>
      <c r="O46" s="220"/>
      <c r="P46" s="220"/>
      <c r="Q46" s="220"/>
      <c r="R46" s="139"/>
      <c r="T46" s="140" t="s">
        <v>5</v>
      </c>
      <c r="U46" s="38" t="s">
        <v>42</v>
      </c>
      <c r="V46" s="141">
        <v>0</v>
      </c>
      <c r="W46" s="141">
        <f t="shared" si="1"/>
        <v>0</v>
      </c>
      <c r="X46" s="141">
        <v>0</v>
      </c>
      <c r="Y46" s="141">
        <f t="shared" si="2"/>
        <v>0</v>
      </c>
      <c r="Z46" s="141">
        <v>0</v>
      </c>
      <c r="AA46" s="142">
        <f t="shared" si="3"/>
        <v>0</v>
      </c>
      <c r="AR46" s="19" t="s">
        <v>1282</v>
      </c>
      <c r="AT46" s="19" t="s">
        <v>315</v>
      </c>
      <c r="AU46" s="19" t="s">
        <v>102</v>
      </c>
      <c r="AY46" s="19" t="s">
        <v>267</v>
      </c>
      <c r="BE46" s="143">
        <f t="shared" si="4"/>
        <v>0</v>
      </c>
      <c r="BF46" s="143">
        <f t="shared" si="5"/>
        <v>0</v>
      </c>
      <c r="BG46" s="143">
        <f t="shared" si="6"/>
        <v>0</v>
      </c>
      <c r="BH46" s="143">
        <f t="shared" si="7"/>
        <v>0</v>
      </c>
      <c r="BI46" s="143">
        <f t="shared" si="8"/>
        <v>0</v>
      </c>
      <c r="BJ46" s="19" t="s">
        <v>102</v>
      </c>
      <c r="BK46" s="143">
        <f t="shared" si="9"/>
        <v>0</v>
      </c>
      <c r="BL46" s="19" t="s">
        <v>518</v>
      </c>
      <c r="BM46" s="19" t="s">
        <v>502</v>
      </c>
    </row>
    <row r="47" spans="2:65" s="1" customFormat="1" ht="16.5" customHeight="1">
      <c r="B47" s="134"/>
      <c r="C47" s="144" t="s">
        <v>388</v>
      </c>
      <c r="D47" s="144" t="s">
        <v>315</v>
      </c>
      <c r="E47" s="145" t="s">
        <v>3046</v>
      </c>
      <c r="F47" s="221" t="s">
        <v>3047</v>
      </c>
      <c r="G47" s="221"/>
      <c r="H47" s="221"/>
      <c r="I47" s="221"/>
      <c r="J47" s="146" t="s">
        <v>374</v>
      </c>
      <c r="K47" s="147">
        <v>5</v>
      </c>
      <c r="L47" s="222"/>
      <c r="M47" s="222"/>
      <c r="N47" s="222">
        <f t="shared" si="0"/>
        <v>0</v>
      </c>
      <c r="O47" s="220"/>
      <c r="P47" s="220"/>
      <c r="Q47" s="220"/>
      <c r="R47" s="139"/>
      <c r="T47" s="140" t="s">
        <v>5</v>
      </c>
      <c r="U47" s="38" t="s">
        <v>42</v>
      </c>
      <c r="V47" s="141">
        <v>0</v>
      </c>
      <c r="W47" s="141">
        <f t="shared" si="1"/>
        <v>0</v>
      </c>
      <c r="X47" s="141">
        <v>0</v>
      </c>
      <c r="Y47" s="141">
        <f t="shared" si="2"/>
        <v>0</v>
      </c>
      <c r="Z47" s="141">
        <v>0</v>
      </c>
      <c r="AA47" s="142">
        <f t="shared" si="3"/>
        <v>0</v>
      </c>
      <c r="AR47" s="19" t="s">
        <v>1282</v>
      </c>
      <c r="AT47" s="19" t="s">
        <v>315</v>
      </c>
      <c r="AU47" s="19" t="s">
        <v>102</v>
      </c>
      <c r="AY47" s="19" t="s">
        <v>267</v>
      </c>
      <c r="BE47" s="143">
        <f t="shared" si="4"/>
        <v>0</v>
      </c>
      <c r="BF47" s="143">
        <f t="shared" si="5"/>
        <v>0</v>
      </c>
      <c r="BG47" s="143">
        <f t="shared" si="6"/>
        <v>0</v>
      </c>
      <c r="BH47" s="143">
        <f t="shared" si="7"/>
        <v>0</v>
      </c>
      <c r="BI47" s="143">
        <f t="shared" si="8"/>
        <v>0</v>
      </c>
      <c r="BJ47" s="19" t="s">
        <v>102</v>
      </c>
      <c r="BK47" s="143">
        <f t="shared" si="9"/>
        <v>0</v>
      </c>
      <c r="BL47" s="19" t="s">
        <v>518</v>
      </c>
      <c r="BM47" s="19" t="s">
        <v>510</v>
      </c>
    </row>
    <row r="48" spans="2:65" s="1" customFormat="1" ht="16.5" customHeight="1">
      <c r="B48" s="134"/>
      <c r="C48" s="144" t="s">
        <v>392</v>
      </c>
      <c r="D48" s="144" t="s">
        <v>315</v>
      </c>
      <c r="E48" s="145" t="s">
        <v>3048</v>
      </c>
      <c r="F48" s="221" t="s">
        <v>3049</v>
      </c>
      <c r="G48" s="221"/>
      <c r="H48" s="221"/>
      <c r="I48" s="221"/>
      <c r="J48" s="146" t="s">
        <v>374</v>
      </c>
      <c r="K48" s="147">
        <v>1</v>
      </c>
      <c r="L48" s="222"/>
      <c r="M48" s="222"/>
      <c r="N48" s="222">
        <f t="shared" si="0"/>
        <v>0</v>
      </c>
      <c r="O48" s="220"/>
      <c r="P48" s="220"/>
      <c r="Q48" s="220"/>
      <c r="R48" s="139"/>
      <c r="T48" s="140" t="s">
        <v>5</v>
      </c>
      <c r="U48" s="38" t="s">
        <v>42</v>
      </c>
      <c r="V48" s="141">
        <v>0</v>
      </c>
      <c r="W48" s="141">
        <f t="shared" si="1"/>
        <v>0</v>
      </c>
      <c r="X48" s="141">
        <v>0</v>
      </c>
      <c r="Y48" s="141">
        <f t="shared" si="2"/>
        <v>0</v>
      </c>
      <c r="Z48" s="141">
        <v>0</v>
      </c>
      <c r="AA48" s="142">
        <f t="shared" si="3"/>
        <v>0</v>
      </c>
      <c r="AR48" s="19" t="s">
        <v>1282</v>
      </c>
      <c r="AT48" s="19" t="s">
        <v>315</v>
      </c>
      <c r="AU48" s="19" t="s">
        <v>102</v>
      </c>
      <c r="AY48" s="19" t="s">
        <v>267</v>
      </c>
      <c r="BE48" s="143">
        <f t="shared" si="4"/>
        <v>0</v>
      </c>
      <c r="BF48" s="143">
        <f t="shared" si="5"/>
        <v>0</v>
      </c>
      <c r="BG48" s="143">
        <f t="shared" si="6"/>
        <v>0</v>
      </c>
      <c r="BH48" s="143">
        <f t="shared" si="7"/>
        <v>0</v>
      </c>
      <c r="BI48" s="143">
        <f t="shared" si="8"/>
        <v>0</v>
      </c>
      <c r="BJ48" s="19" t="s">
        <v>102</v>
      </c>
      <c r="BK48" s="143">
        <f t="shared" si="9"/>
        <v>0</v>
      </c>
      <c r="BL48" s="19" t="s">
        <v>518</v>
      </c>
      <c r="BM48" s="19" t="s">
        <v>518</v>
      </c>
    </row>
    <row r="49" spans="2:65" s="1" customFormat="1" ht="25.5" customHeight="1">
      <c r="B49" s="134"/>
      <c r="C49" s="144" t="s">
        <v>396</v>
      </c>
      <c r="D49" s="144" t="s">
        <v>315</v>
      </c>
      <c r="E49" s="145" t="s">
        <v>3050</v>
      </c>
      <c r="F49" s="221" t="s">
        <v>3051</v>
      </c>
      <c r="G49" s="221"/>
      <c r="H49" s="221"/>
      <c r="I49" s="221"/>
      <c r="J49" s="146" t="s">
        <v>374</v>
      </c>
      <c r="K49" s="147">
        <v>1</v>
      </c>
      <c r="L49" s="222"/>
      <c r="M49" s="222"/>
      <c r="N49" s="222">
        <f t="shared" ref="N49:N76" si="10">ROUND(L49*K49,2)</f>
        <v>0</v>
      </c>
      <c r="O49" s="220"/>
      <c r="P49" s="220"/>
      <c r="Q49" s="220"/>
      <c r="R49" s="139"/>
      <c r="T49" s="140" t="s">
        <v>5</v>
      </c>
      <c r="U49" s="38" t="s">
        <v>42</v>
      </c>
      <c r="V49" s="141">
        <v>0</v>
      </c>
      <c r="W49" s="141">
        <f t="shared" ref="W49:W76" si="11">V49*K49</f>
        <v>0</v>
      </c>
      <c r="X49" s="141">
        <v>0</v>
      </c>
      <c r="Y49" s="141">
        <f t="shared" ref="Y49:Y76" si="12">X49*K49</f>
        <v>0</v>
      </c>
      <c r="Z49" s="141">
        <v>0</v>
      </c>
      <c r="AA49" s="142">
        <f t="shared" ref="AA49:AA76" si="13">Z49*K49</f>
        <v>0</v>
      </c>
      <c r="AR49" s="19" t="s">
        <v>1282</v>
      </c>
      <c r="AT49" s="19" t="s">
        <v>315</v>
      </c>
      <c r="AU49" s="19" t="s">
        <v>102</v>
      </c>
      <c r="AY49" s="19" t="s">
        <v>267</v>
      </c>
      <c r="BE49" s="143">
        <f t="shared" ref="BE49:BE76" si="14">IF(U49="základná",N49,0)</f>
        <v>0</v>
      </c>
      <c r="BF49" s="143">
        <f t="shared" ref="BF49:BF76" si="15">IF(U49="znížená",N49,0)</f>
        <v>0</v>
      </c>
      <c r="BG49" s="143">
        <f t="shared" ref="BG49:BG76" si="16">IF(U49="zákl. prenesená",N49,0)</f>
        <v>0</v>
      </c>
      <c r="BH49" s="143">
        <f t="shared" ref="BH49:BH76" si="17">IF(U49="zníž. prenesená",N49,0)</f>
        <v>0</v>
      </c>
      <c r="BI49" s="143">
        <f t="shared" ref="BI49:BI76" si="18">IF(U49="nulová",N49,0)</f>
        <v>0</v>
      </c>
      <c r="BJ49" s="19" t="s">
        <v>102</v>
      </c>
      <c r="BK49" s="143">
        <f t="shared" ref="BK49:BK76" si="19">ROUND(L49*K49,2)</f>
        <v>0</v>
      </c>
      <c r="BL49" s="19" t="s">
        <v>518</v>
      </c>
      <c r="BM49" s="19" t="s">
        <v>526</v>
      </c>
    </row>
    <row r="50" spans="2:65" s="1" customFormat="1" ht="16.5" customHeight="1">
      <c r="B50" s="134"/>
      <c r="C50" s="144" t="s">
        <v>400</v>
      </c>
      <c r="D50" s="144" t="s">
        <v>315</v>
      </c>
      <c r="E50" s="145" t="s">
        <v>3052</v>
      </c>
      <c r="F50" s="221" t="s">
        <v>3053</v>
      </c>
      <c r="G50" s="221"/>
      <c r="H50" s="221"/>
      <c r="I50" s="221"/>
      <c r="J50" s="146" t="s">
        <v>374</v>
      </c>
      <c r="K50" s="147">
        <v>1</v>
      </c>
      <c r="L50" s="222"/>
      <c r="M50" s="222"/>
      <c r="N50" s="222">
        <f t="shared" si="10"/>
        <v>0</v>
      </c>
      <c r="O50" s="220"/>
      <c r="P50" s="220"/>
      <c r="Q50" s="220"/>
      <c r="R50" s="139"/>
      <c r="T50" s="140" t="s">
        <v>5</v>
      </c>
      <c r="U50" s="38" t="s">
        <v>42</v>
      </c>
      <c r="V50" s="141">
        <v>0</v>
      </c>
      <c r="W50" s="141">
        <f t="shared" si="11"/>
        <v>0</v>
      </c>
      <c r="X50" s="141">
        <v>0</v>
      </c>
      <c r="Y50" s="141">
        <f t="shared" si="12"/>
        <v>0</v>
      </c>
      <c r="Z50" s="141">
        <v>0</v>
      </c>
      <c r="AA50" s="142">
        <f t="shared" si="13"/>
        <v>0</v>
      </c>
      <c r="AR50" s="19" t="s">
        <v>1282</v>
      </c>
      <c r="AT50" s="19" t="s">
        <v>315</v>
      </c>
      <c r="AU50" s="19" t="s">
        <v>102</v>
      </c>
      <c r="AY50" s="19" t="s">
        <v>267</v>
      </c>
      <c r="BE50" s="143">
        <f t="shared" si="14"/>
        <v>0</v>
      </c>
      <c r="BF50" s="143">
        <f t="shared" si="15"/>
        <v>0</v>
      </c>
      <c r="BG50" s="143">
        <f t="shared" si="16"/>
        <v>0</v>
      </c>
      <c r="BH50" s="143">
        <f t="shared" si="17"/>
        <v>0</v>
      </c>
      <c r="BI50" s="143">
        <f t="shared" si="18"/>
        <v>0</v>
      </c>
      <c r="BJ50" s="19" t="s">
        <v>102</v>
      </c>
      <c r="BK50" s="143">
        <f t="shared" si="19"/>
        <v>0</v>
      </c>
      <c r="BL50" s="19" t="s">
        <v>518</v>
      </c>
      <c r="BM50" s="19" t="s">
        <v>534</v>
      </c>
    </row>
    <row r="51" spans="2:65" s="1" customFormat="1" ht="25.5" customHeight="1">
      <c r="B51" s="134"/>
      <c r="C51" s="144" t="s">
        <v>404</v>
      </c>
      <c r="D51" s="144" t="s">
        <v>315</v>
      </c>
      <c r="E51" s="145" t="s">
        <v>3054</v>
      </c>
      <c r="F51" s="221" t="s">
        <v>3055</v>
      </c>
      <c r="G51" s="221"/>
      <c r="H51" s="221"/>
      <c r="I51" s="221"/>
      <c r="J51" s="146" t="s">
        <v>374</v>
      </c>
      <c r="K51" s="147">
        <v>1</v>
      </c>
      <c r="L51" s="222"/>
      <c r="M51" s="222"/>
      <c r="N51" s="222">
        <f t="shared" si="10"/>
        <v>0</v>
      </c>
      <c r="O51" s="220"/>
      <c r="P51" s="220"/>
      <c r="Q51" s="220"/>
      <c r="R51" s="139"/>
      <c r="T51" s="140" t="s">
        <v>5</v>
      </c>
      <c r="U51" s="38" t="s">
        <v>42</v>
      </c>
      <c r="V51" s="141">
        <v>0</v>
      </c>
      <c r="W51" s="141">
        <f t="shared" si="11"/>
        <v>0</v>
      </c>
      <c r="X51" s="141">
        <v>0</v>
      </c>
      <c r="Y51" s="141">
        <f t="shared" si="12"/>
        <v>0</v>
      </c>
      <c r="Z51" s="141">
        <v>0</v>
      </c>
      <c r="AA51" s="142">
        <f t="shared" si="13"/>
        <v>0</v>
      </c>
      <c r="AR51" s="19" t="s">
        <v>1282</v>
      </c>
      <c r="AT51" s="19" t="s">
        <v>315</v>
      </c>
      <c r="AU51" s="19" t="s">
        <v>102</v>
      </c>
      <c r="AY51" s="19" t="s">
        <v>267</v>
      </c>
      <c r="BE51" s="143">
        <f t="shared" si="14"/>
        <v>0</v>
      </c>
      <c r="BF51" s="143">
        <f t="shared" si="15"/>
        <v>0</v>
      </c>
      <c r="BG51" s="143">
        <f t="shared" si="16"/>
        <v>0</v>
      </c>
      <c r="BH51" s="143">
        <f t="shared" si="17"/>
        <v>0</v>
      </c>
      <c r="BI51" s="143">
        <f t="shared" si="18"/>
        <v>0</v>
      </c>
      <c r="BJ51" s="19" t="s">
        <v>102</v>
      </c>
      <c r="BK51" s="143">
        <f t="shared" si="19"/>
        <v>0</v>
      </c>
      <c r="BL51" s="19" t="s">
        <v>518</v>
      </c>
      <c r="BM51" s="19" t="s">
        <v>542</v>
      </c>
    </row>
    <row r="52" spans="2:65" s="1" customFormat="1" ht="16.5" customHeight="1">
      <c r="B52" s="134"/>
      <c r="C52" s="144" t="s">
        <v>408</v>
      </c>
      <c r="D52" s="144" t="s">
        <v>315</v>
      </c>
      <c r="E52" s="145" t="s">
        <v>3056</v>
      </c>
      <c r="F52" s="221" t="s">
        <v>3057</v>
      </c>
      <c r="G52" s="221"/>
      <c r="H52" s="221"/>
      <c r="I52" s="221"/>
      <c r="J52" s="146" t="s">
        <v>374</v>
      </c>
      <c r="K52" s="147">
        <v>1</v>
      </c>
      <c r="L52" s="222"/>
      <c r="M52" s="222"/>
      <c r="N52" s="222">
        <f t="shared" si="10"/>
        <v>0</v>
      </c>
      <c r="O52" s="220"/>
      <c r="P52" s="220"/>
      <c r="Q52" s="220"/>
      <c r="R52" s="139"/>
      <c r="T52" s="140" t="s">
        <v>5</v>
      </c>
      <c r="U52" s="38" t="s">
        <v>42</v>
      </c>
      <c r="V52" s="141">
        <v>0</v>
      </c>
      <c r="W52" s="141">
        <f t="shared" si="11"/>
        <v>0</v>
      </c>
      <c r="X52" s="141">
        <v>0</v>
      </c>
      <c r="Y52" s="141">
        <f t="shared" si="12"/>
        <v>0</v>
      </c>
      <c r="Z52" s="141">
        <v>0</v>
      </c>
      <c r="AA52" s="142">
        <f t="shared" si="13"/>
        <v>0</v>
      </c>
      <c r="AR52" s="19" t="s">
        <v>1282</v>
      </c>
      <c r="AT52" s="19" t="s">
        <v>315</v>
      </c>
      <c r="AU52" s="19" t="s">
        <v>102</v>
      </c>
      <c r="AY52" s="19" t="s">
        <v>267</v>
      </c>
      <c r="BE52" s="143">
        <f t="shared" si="14"/>
        <v>0</v>
      </c>
      <c r="BF52" s="143">
        <f t="shared" si="15"/>
        <v>0</v>
      </c>
      <c r="BG52" s="143">
        <f t="shared" si="16"/>
        <v>0</v>
      </c>
      <c r="BH52" s="143">
        <f t="shared" si="17"/>
        <v>0</v>
      </c>
      <c r="BI52" s="143">
        <f t="shared" si="18"/>
        <v>0</v>
      </c>
      <c r="BJ52" s="19" t="s">
        <v>102</v>
      </c>
      <c r="BK52" s="143">
        <f t="shared" si="19"/>
        <v>0</v>
      </c>
      <c r="BL52" s="19" t="s">
        <v>518</v>
      </c>
      <c r="BM52" s="19" t="s">
        <v>550</v>
      </c>
    </row>
    <row r="53" spans="2:65" s="1" customFormat="1" ht="16.5" customHeight="1">
      <c r="B53" s="134"/>
      <c r="C53" s="144" t="s">
        <v>412</v>
      </c>
      <c r="D53" s="144" t="s">
        <v>315</v>
      </c>
      <c r="E53" s="145" t="s">
        <v>3058</v>
      </c>
      <c r="F53" s="221" t="s">
        <v>3059</v>
      </c>
      <c r="G53" s="221"/>
      <c r="H53" s="221"/>
      <c r="I53" s="221"/>
      <c r="J53" s="146" t="s">
        <v>374</v>
      </c>
      <c r="K53" s="147">
        <v>1</v>
      </c>
      <c r="L53" s="222"/>
      <c r="M53" s="222"/>
      <c r="N53" s="222">
        <f t="shared" si="10"/>
        <v>0</v>
      </c>
      <c r="O53" s="220"/>
      <c r="P53" s="220"/>
      <c r="Q53" s="220"/>
      <c r="R53" s="139"/>
      <c r="T53" s="140" t="s">
        <v>5</v>
      </c>
      <c r="U53" s="38" t="s">
        <v>42</v>
      </c>
      <c r="V53" s="141">
        <v>0</v>
      </c>
      <c r="W53" s="141">
        <f t="shared" si="11"/>
        <v>0</v>
      </c>
      <c r="X53" s="141">
        <v>0</v>
      </c>
      <c r="Y53" s="141">
        <f t="shared" si="12"/>
        <v>0</v>
      </c>
      <c r="Z53" s="141">
        <v>0</v>
      </c>
      <c r="AA53" s="142">
        <f t="shared" si="13"/>
        <v>0</v>
      </c>
      <c r="AR53" s="19" t="s">
        <v>1282</v>
      </c>
      <c r="AT53" s="19" t="s">
        <v>315</v>
      </c>
      <c r="AU53" s="19" t="s">
        <v>102</v>
      </c>
      <c r="AY53" s="19" t="s">
        <v>267</v>
      </c>
      <c r="BE53" s="143">
        <f t="shared" si="14"/>
        <v>0</v>
      </c>
      <c r="BF53" s="143">
        <f t="shared" si="15"/>
        <v>0</v>
      </c>
      <c r="BG53" s="143">
        <f t="shared" si="16"/>
        <v>0</v>
      </c>
      <c r="BH53" s="143">
        <f t="shared" si="17"/>
        <v>0</v>
      </c>
      <c r="BI53" s="143">
        <f t="shared" si="18"/>
        <v>0</v>
      </c>
      <c r="BJ53" s="19" t="s">
        <v>102</v>
      </c>
      <c r="BK53" s="143">
        <f t="shared" si="19"/>
        <v>0</v>
      </c>
      <c r="BL53" s="19" t="s">
        <v>518</v>
      </c>
      <c r="BM53" s="19" t="s">
        <v>558</v>
      </c>
    </row>
    <row r="54" spans="2:65" s="1" customFormat="1" ht="16.5" customHeight="1">
      <c r="B54" s="134"/>
      <c r="C54" s="144" t="s">
        <v>416</v>
      </c>
      <c r="D54" s="144" t="s">
        <v>315</v>
      </c>
      <c r="E54" s="145" t="s">
        <v>3000</v>
      </c>
      <c r="F54" s="221" t="s">
        <v>3001</v>
      </c>
      <c r="G54" s="221"/>
      <c r="H54" s="221"/>
      <c r="I54" s="221"/>
      <c r="J54" s="146" t="s">
        <v>374</v>
      </c>
      <c r="K54" s="147">
        <v>2</v>
      </c>
      <c r="L54" s="222"/>
      <c r="M54" s="222"/>
      <c r="N54" s="222">
        <f t="shared" si="10"/>
        <v>0</v>
      </c>
      <c r="O54" s="220"/>
      <c r="P54" s="220"/>
      <c r="Q54" s="220"/>
      <c r="R54" s="139"/>
      <c r="T54" s="140" t="s">
        <v>5</v>
      </c>
      <c r="U54" s="38" t="s">
        <v>42</v>
      </c>
      <c r="V54" s="141">
        <v>0</v>
      </c>
      <c r="W54" s="141">
        <f t="shared" si="11"/>
        <v>0</v>
      </c>
      <c r="X54" s="141">
        <v>0</v>
      </c>
      <c r="Y54" s="141">
        <f t="shared" si="12"/>
        <v>0</v>
      </c>
      <c r="Z54" s="141">
        <v>0</v>
      </c>
      <c r="AA54" s="142">
        <f t="shared" si="13"/>
        <v>0</v>
      </c>
      <c r="AR54" s="19" t="s">
        <v>1282</v>
      </c>
      <c r="AT54" s="19" t="s">
        <v>315</v>
      </c>
      <c r="AU54" s="19" t="s">
        <v>102</v>
      </c>
      <c r="AY54" s="19" t="s">
        <v>267</v>
      </c>
      <c r="BE54" s="143">
        <f t="shared" si="14"/>
        <v>0</v>
      </c>
      <c r="BF54" s="143">
        <f t="shared" si="15"/>
        <v>0</v>
      </c>
      <c r="BG54" s="143">
        <f t="shared" si="16"/>
        <v>0</v>
      </c>
      <c r="BH54" s="143">
        <f t="shared" si="17"/>
        <v>0</v>
      </c>
      <c r="BI54" s="143">
        <f t="shared" si="18"/>
        <v>0</v>
      </c>
      <c r="BJ54" s="19" t="s">
        <v>102</v>
      </c>
      <c r="BK54" s="143">
        <f t="shared" si="19"/>
        <v>0</v>
      </c>
      <c r="BL54" s="19" t="s">
        <v>518</v>
      </c>
      <c r="BM54" s="19" t="s">
        <v>566</v>
      </c>
    </row>
    <row r="55" spans="2:65" s="1" customFormat="1" ht="16.5" customHeight="1">
      <c r="B55" s="134"/>
      <c r="C55" s="144" t="s">
        <v>420</v>
      </c>
      <c r="D55" s="144" t="s">
        <v>315</v>
      </c>
      <c r="E55" s="145" t="s">
        <v>3002</v>
      </c>
      <c r="F55" s="221" t="s">
        <v>3003</v>
      </c>
      <c r="G55" s="221"/>
      <c r="H55" s="221"/>
      <c r="I55" s="221"/>
      <c r="J55" s="146" t="s">
        <v>374</v>
      </c>
      <c r="K55" s="147">
        <v>1</v>
      </c>
      <c r="L55" s="222"/>
      <c r="M55" s="222"/>
      <c r="N55" s="222">
        <f t="shared" si="10"/>
        <v>0</v>
      </c>
      <c r="O55" s="220"/>
      <c r="P55" s="220"/>
      <c r="Q55" s="220"/>
      <c r="R55" s="139"/>
      <c r="T55" s="140" t="s">
        <v>5</v>
      </c>
      <c r="U55" s="38" t="s">
        <v>42</v>
      </c>
      <c r="V55" s="141">
        <v>0</v>
      </c>
      <c r="W55" s="141">
        <f t="shared" si="11"/>
        <v>0</v>
      </c>
      <c r="X55" s="141">
        <v>0</v>
      </c>
      <c r="Y55" s="141">
        <f t="shared" si="12"/>
        <v>0</v>
      </c>
      <c r="Z55" s="141">
        <v>0</v>
      </c>
      <c r="AA55" s="142">
        <f t="shared" si="13"/>
        <v>0</v>
      </c>
      <c r="AR55" s="19" t="s">
        <v>1282</v>
      </c>
      <c r="AT55" s="19" t="s">
        <v>315</v>
      </c>
      <c r="AU55" s="19" t="s">
        <v>102</v>
      </c>
      <c r="AY55" s="19" t="s">
        <v>267</v>
      </c>
      <c r="BE55" s="143">
        <f t="shared" si="14"/>
        <v>0</v>
      </c>
      <c r="BF55" s="143">
        <f t="shared" si="15"/>
        <v>0</v>
      </c>
      <c r="BG55" s="143">
        <f t="shared" si="16"/>
        <v>0</v>
      </c>
      <c r="BH55" s="143">
        <f t="shared" si="17"/>
        <v>0</v>
      </c>
      <c r="BI55" s="143">
        <f t="shared" si="18"/>
        <v>0</v>
      </c>
      <c r="BJ55" s="19" t="s">
        <v>102</v>
      </c>
      <c r="BK55" s="143">
        <f t="shared" si="19"/>
        <v>0</v>
      </c>
      <c r="BL55" s="19" t="s">
        <v>518</v>
      </c>
      <c r="BM55" s="19" t="s">
        <v>574</v>
      </c>
    </row>
    <row r="56" spans="2:65" s="1" customFormat="1" ht="16.5" customHeight="1">
      <c r="B56" s="134"/>
      <c r="C56" s="144" t="s">
        <v>424</v>
      </c>
      <c r="D56" s="144" t="s">
        <v>315</v>
      </c>
      <c r="E56" s="145" t="s">
        <v>3004</v>
      </c>
      <c r="F56" s="221" t="s">
        <v>3005</v>
      </c>
      <c r="G56" s="221"/>
      <c r="H56" s="221"/>
      <c r="I56" s="221"/>
      <c r="J56" s="146" t="s">
        <v>374</v>
      </c>
      <c r="K56" s="147">
        <v>2</v>
      </c>
      <c r="L56" s="222"/>
      <c r="M56" s="222"/>
      <c r="N56" s="222">
        <f t="shared" si="10"/>
        <v>0</v>
      </c>
      <c r="O56" s="220"/>
      <c r="P56" s="220"/>
      <c r="Q56" s="220"/>
      <c r="R56" s="139"/>
      <c r="T56" s="140" t="s">
        <v>5</v>
      </c>
      <c r="U56" s="38" t="s">
        <v>42</v>
      </c>
      <c r="V56" s="141">
        <v>0</v>
      </c>
      <c r="W56" s="141">
        <f t="shared" si="11"/>
        <v>0</v>
      </c>
      <c r="X56" s="141">
        <v>0</v>
      </c>
      <c r="Y56" s="141">
        <f t="shared" si="12"/>
        <v>0</v>
      </c>
      <c r="Z56" s="141">
        <v>0</v>
      </c>
      <c r="AA56" s="142">
        <f t="shared" si="13"/>
        <v>0</v>
      </c>
      <c r="AR56" s="19" t="s">
        <v>1282</v>
      </c>
      <c r="AT56" s="19" t="s">
        <v>315</v>
      </c>
      <c r="AU56" s="19" t="s">
        <v>102</v>
      </c>
      <c r="AY56" s="19" t="s">
        <v>267</v>
      </c>
      <c r="BE56" s="143">
        <f t="shared" si="14"/>
        <v>0</v>
      </c>
      <c r="BF56" s="143">
        <f t="shared" si="15"/>
        <v>0</v>
      </c>
      <c r="BG56" s="143">
        <f t="shared" si="16"/>
        <v>0</v>
      </c>
      <c r="BH56" s="143">
        <f t="shared" si="17"/>
        <v>0</v>
      </c>
      <c r="BI56" s="143">
        <f t="shared" si="18"/>
        <v>0</v>
      </c>
      <c r="BJ56" s="19" t="s">
        <v>102</v>
      </c>
      <c r="BK56" s="143">
        <f t="shared" si="19"/>
        <v>0</v>
      </c>
      <c r="BL56" s="19" t="s">
        <v>518</v>
      </c>
      <c r="BM56" s="19" t="s">
        <v>582</v>
      </c>
    </row>
    <row r="57" spans="2:65" s="1" customFormat="1" ht="25.5" customHeight="1">
      <c r="B57" s="134"/>
      <c r="C57" s="144" t="s">
        <v>428</v>
      </c>
      <c r="D57" s="144" t="s">
        <v>315</v>
      </c>
      <c r="E57" s="145" t="s">
        <v>3006</v>
      </c>
      <c r="F57" s="221" t="s">
        <v>3007</v>
      </c>
      <c r="G57" s="221"/>
      <c r="H57" s="221"/>
      <c r="I57" s="221"/>
      <c r="J57" s="146" t="s">
        <v>374</v>
      </c>
      <c r="K57" s="147">
        <v>1</v>
      </c>
      <c r="L57" s="222"/>
      <c r="M57" s="222"/>
      <c r="N57" s="222">
        <f t="shared" si="10"/>
        <v>0</v>
      </c>
      <c r="O57" s="220"/>
      <c r="P57" s="220"/>
      <c r="Q57" s="220"/>
      <c r="R57" s="139"/>
      <c r="T57" s="140" t="s">
        <v>5</v>
      </c>
      <c r="U57" s="38" t="s">
        <v>42</v>
      </c>
      <c r="V57" s="141">
        <v>0</v>
      </c>
      <c r="W57" s="141">
        <f t="shared" si="11"/>
        <v>0</v>
      </c>
      <c r="X57" s="141">
        <v>0</v>
      </c>
      <c r="Y57" s="141">
        <f t="shared" si="12"/>
        <v>0</v>
      </c>
      <c r="Z57" s="141">
        <v>0</v>
      </c>
      <c r="AA57" s="142">
        <f t="shared" si="13"/>
        <v>0</v>
      </c>
      <c r="AR57" s="19" t="s">
        <v>1282</v>
      </c>
      <c r="AT57" s="19" t="s">
        <v>315</v>
      </c>
      <c r="AU57" s="19" t="s">
        <v>102</v>
      </c>
      <c r="AY57" s="19" t="s">
        <v>267</v>
      </c>
      <c r="BE57" s="143">
        <f t="shared" si="14"/>
        <v>0</v>
      </c>
      <c r="BF57" s="143">
        <f t="shared" si="15"/>
        <v>0</v>
      </c>
      <c r="BG57" s="143">
        <f t="shared" si="16"/>
        <v>0</v>
      </c>
      <c r="BH57" s="143">
        <f t="shared" si="17"/>
        <v>0</v>
      </c>
      <c r="BI57" s="143">
        <f t="shared" si="18"/>
        <v>0</v>
      </c>
      <c r="BJ57" s="19" t="s">
        <v>102</v>
      </c>
      <c r="BK57" s="143">
        <f t="shared" si="19"/>
        <v>0</v>
      </c>
      <c r="BL57" s="19" t="s">
        <v>518</v>
      </c>
      <c r="BM57" s="19" t="s">
        <v>590</v>
      </c>
    </row>
    <row r="58" spans="2:65" s="1" customFormat="1" ht="16.5" customHeight="1">
      <c r="B58" s="134"/>
      <c r="C58" s="144" t="s">
        <v>432</v>
      </c>
      <c r="D58" s="144" t="s">
        <v>315</v>
      </c>
      <c r="E58" s="145" t="s">
        <v>3008</v>
      </c>
      <c r="F58" s="221" t="s">
        <v>3009</v>
      </c>
      <c r="G58" s="221"/>
      <c r="H58" s="221"/>
      <c r="I58" s="221"/>
      <c r="J58" s="146" t="s">
        <v>374</v>
      </c>
      <c r="K58" s="147">
        <v>1</v>
      </c>
      <c r="L58" s="222"/>
      <c r="M58" s="222"/>
      <c r="N58" s="222">
        <f t="shared" si="10"/>
        <v>0</v>
      </c>
      <c r="O58" s="220"/>
      <c r="P58" s="220"/>
      <c r="Q58" s="220"/>
      <c r="R58" s="139"/>
      <c r="T58" s="140" t="s">
        <v>5</v>
      </c>
      <c r="U58" s="38" t="s">
        <v>42</v>
      </c>
      <c r="V58" s="141">
        <v>0</v>
      </c>
      <c r="W58" s="141">
        <f t="shared" si="11"/>
        <v>0</v>
      </c>
      <c r="X58" s="141">
        <v>0</v>
      </c>
      <c r="Y58" s="141">
        <f t="shared" si="12"/>
        <v>0</v>
      </c>
      <c r="Z58" s="141">
        <v>0</v>
      </c>
      <c r="AA58" s="142">
        <f t="shared" si="13"/>
        <v>0</v>
      </c>
      <c r="AR58" s="19" t="s">
        <v>1282</v>
      </c>
      <c r="AT58" s="19" t="s">
        <v>315</v>
      </c>
      <c r="AU58" s="19" t="s">
        <v>102</v>
      </c>
      <c r="AY58" s="19" t="s">
        <v>267</v>
      </c>
      <c r="BE58" s="143">
        <f t="shared" si="14"/>
        <v>0</v>
      </c>
      <c r="BF58" s="143">
        <f t="shared" si="15"/>
        <v>0</v>
      </c>
      <c r="BG58" s="143">
        <f t="shared" si="16"/>
        <v>0</v>
      </c>
      <c r="BH58" s="143">
        <f t="shared" si="17"/>
        <v>0</v>
      </c>
      <c r="BI58" s="143">
        <f t="shared" si="18"/>
        <v>0</v>
      </c>
      <c r="BJ58" s="19" t="s">
        <v>102</v>
      </c>
      <c r="BK58" s="143">
        <f t="shared" si="19"/>
        <v>0</v>
      </c>
      <c r="BL58" s="19" t="s">
        <v>518</v>
      </c>
      <c r="BM58" s="19" t="s">
        <v>598</v>
      </c>
    </row>
    <row r="59" spans="2:65" s="1" customFormat="1" ht="16.5" customHeight="1">
      <c r="B59" s="134"/>
      <c r="C59" s="144" t="s">
        <v>436</v>
      </c>
      <c r="D59" s="144" t="s">
        <v>315</v>
      </c>
      <c r="E59" s="145" t="s">
        <v>3010</v>
      </c>
      <c r="F59" s="221" t="s">
        <v>3011</v>
      </c>
      <c r="G59" s="221"/>
      <c r="H59" s="221"/>
      <c r="I59" s="221"/>
      <c r="J59" s="146" t="s">
        <v>374</v>
      </c>
      <c r="K59" s="147">
        <v>1</v>
      </c>
      <c r="L59" s="222"/>
      <c r="M59" s="222"/>
      <c r="N59" s="222">
        <f t="shared" si="10"/>
        <v>0</v>
      </c>
      <c r="O59" s="220"/>
      <c r="P59" s="220"/>
      <c r="Q59" s="220"/>
      <c r="R59" s="139"/>
      <c r="T59" s="140" t="s">
        <v>5</v>
      </c>
      <c r="U59" s="38" t="s">
        <v>42</v>
      </c>
      <c r="V59" s="141">
        <v>0</v>
      </c>
      <c r="W59" s="141">
        <f t="shared" si="11"/>
        <v>0</v>
      </c>
      <c r="X59" s="141">
        <v>0</v>
      </c>
      <c r="Y59" s="141">
        <f t="shared" si="12"/>
        <v>0</v>
      </c>
      <c r="Z59" s="141">
        <v>0</v>
      </c>
      <c r="AA59" s="142">
        <f t="shared" si="13"/>
        <v>0</v>
      </c>
      <c r="AR59" s="19" t="s">
        <v>1282</v>
      </c>
      <c r="AT59" s="19" t="s">
        <v>315</v>
      </c>
      <c r="AU59" s="19" t="s">
        <v>102</v>
      </c>
      <c r="AY59" s="19" t="s">
        <v>267</v>
      </c>
      <c r="BE59" s="143">
        <f t="shared" si="14"/>
        <v>0</v>
      </c>
      <c r="BF59" s="143">
        <f t="shared" si="15"/>
        <v>0</v>
      </c>
      <c r="BG59" s="143">
        <f t="shared" si="16"/>
        <v>0</v>
      </c>
      <c r="BH59" s="143">
        <f t="shared" si="17"/>
        <v>0</v>
      </c>
      <c r="BI59" s="143">
        <f t="shared" si="18"/>
        <v>0</v>
      </c>
      <c r="BJ59" s="19" t="s">
        <v>102</v>
      </c>
      <c r="BK59" s="143">
        <f t="shared" si="19"/>
        <v>0</v>
      </c>
      <c r="BL59" s="19" t="s">
        <v>518</v>
      </c>
      <c r="BM59" s="19" t="s">
        <v>606</v>
      </c>
    </row>
    <row r="60" spans="2:65" s="1" customFormat="1" ht="16.5" customHeight="1">
      <c r="B60" s="134"/>
      <c r="C60" s="144" t="s">
        <v>440</v>
      </c>
      <c r="D60" s="144" t="s">
        <v>315</v>
      </c>
      <c r="E60" s="145" t="s">
        <v>3012</v>
      </c>
      <c r="F60" s="221" t="s">
        <v>3013</v>
      </c>
      <c r="G60" s="221"/>
      <c r="H60" s="221"/>
      <c r="I60" s="221"/>
      <c r="J60" s="146" t="s">
        <v>374</v>
      </c>
      <c r="K60" s="147">
        <v>1</v>
      </c>
      <c r="L60" s="222"/>
      <c r="M60" s="222"/>
      <c r="N60" s="222">
        <f t="shared" si="10"/>
        <v>0</v>
      </c>
      <c r="O60" s="220"/>
      <c r="P60" s="220"/>
      <c r="Q60" s="220"/>
      <c r="R60" s="139"/>
      <c r="T60" s="140" t="s">
        <v>5</v>
      </c>
      <c r="U60" s="38" t="s">
        <v>42</v>
      </c>
      <c r="V60" s="141">
        <v>0</v>
      </c>
      <c r="W60" s="141">
        <f t="shared" si="11"/>
        <v>0</v>
      </c>
      <c r="X60" s="141">
        <v>0</v>
      </c>
      <c r="Y60" s="141">
        <f t="shared" si="12"/>
        <v>0</v>
      </c>
      <c r="Z60" s="141">
        <v>0</v>
      </c>
      <c r="AA60" s="142">
        <f t="shared" si="13"/>
        <v>0</v>
      </c>
      <c r="AR60" s="19" t="s">
        <v>1282</v>
      </c>
      <c r="AT60" s="19" t="s">
        <v>315</v>
      </c>
      <c r="AU60" s="19" t="s">
        <v>102</v>
      </c>
      <c r="AY60" s="19" t="s">
        <v>267</v>
      </c>
      <c r="BE60" s="143">
        <f t="shared" si="14"/>
        <v>0</v>
      </c>
      <c r="BF60" s="143">
        <f t="shared" si="15"/>
        <v>0</v>
      </c>
      <c r="BG60" s="143">
        <f t="shared" si="16"/>
        <v>0</v>
      </c>
      <c r="BH60" s="143">
        <f t="shared" si="17"/>
        <v>0</v>
      </c>
      <c r="BI60" s="143">
        <f t="shared" si="18"/>
        <v>0</v>
      </c>
      <c r="BJ60" s="19" t="s">
        <v>102</v>
      </c>
      <c r="BK60" s="143">
        <f t="shared" si="19"/>
        <v>0</v>
      </c>
      <c r="BL60" s="19" t="s">
        <v>518</v>
      </c>
      <c r="BM60" s="19" t="s">
        <v>614</v>
      </c>
    </row>
    <row r="61" spans="2:65" s="1" customFormat="1" ht="16.5" customHeight="1">
      <c r="B61" s="134"/>
      <c r="C61" s="144" t="s">
        <v>444</v>
      </c>
      <c r="D61" s="144" t="s">
        <v>315</v>
      </c>
      <c r="E61" s="145" t="s">
        <v>3014</v>
      </c>
      <c r="F61" s="221" t="s">
        <v>3015</v>
      </c>
      <c r="G61" s="221"/>
      <c r="H61" s="221"/>
      <c r="I61" s="221"/>
      <c r="J61" s="146" t="s">
        <v>374</v>
      </c>
      <c r="K61" s="147">
        <v>1</v>
      </c>
      <c r="L61" s="222"/>
      <c r="M61" s="222"/>
      <c r="N61" s="222">
        <f t="shared" si="10"/>
        <v>0</v>
      </c>
      <c r="O61" s="220"/>
      <c r="P61" s="220"/>
      <c r="Q61" s="220"/>
      <c r="R61" s="139"/>
      <c r="T61" s="140" t="s">
        <v>5</v>
      </c>
      <c r="U61" s="38" t="s">
        <v>42</v>
      </c>
      <c r="V61" s="141">
        <v>0</v>
      </c>
      <c r="W61" s="141">
        <f t="shared" si="11"/>
        <v>0</v>
      </c>
      <c r="X61" s="141">
        <v>0</v>
      </c>
      <c r="Y61" s="141">
        <f t="shared" si="12"/>
        <v>0</v>
      </c>
      <c r="Z61" s="141">
        <v>0</v>
      </c>
      <c r="AA61" s="142">
        <f t="shared" si="13"/>
        <v>0</v>
      </c>
      <c r="AR61" s="19" t="s">
        <v>1282</v>
      </c>
      <c r="AT61" s="19" t="s">
        <v>315</v>
      </c>
      <c r="AU61" s="19" t="s">
        <v>102</v>
      </c>
      <c r="AY61" s="19" t="s">
        <v>267</v>
      </c>
      <c r="BE61" s="143">
        <f t="shared" si="14"/>
        <v>0</v>
      </c>
      <c r="BF61" s="143">
        <f t="shared" si="15"/>
        <v>0</v>
      </c>
      <c r="BG61" s="143">
        <f t="shared" si="16"/>
        <v>0</v>
      </c>
      <c r="BH61" s="143">
        <f t="shared" si="17"/>
        <v>0</v>
      </c>
      <c r="BI61" s="143">
        <f t="shared" si="18"/>
        <v>0</v>
      </c>
      <c r="BJ61" s="19" t="s">
        <v>102</v>
      </c>
      <c r="BK61" s="143">
        <f t="shared" si="19"/>
        <v>0</v>
      </c>
      <c r="BL61" s="19" t="s">
        <v>518</v>
      </c>
      <c r="BM61" s="19" t="s">
        <v>622</v>
      </c>
    </row>
    <row r="62" spans="2:65" s="1" customFormat="1" ht="16.5" customHeight="1">
      <c r="B62" s="134"/>
      <c r="C62" s="144" t="s">
        <v>448</v>
      </c>
      <c r="D62" s="144" t="s">
        <v>315</v>
      </c>
      <c r="E62" s="145" t="s">
        <v>3016</v>
      </c>
      <c r="F62" s="221" t="s">
        <v>4307</v>
      </c>
      <c r="G62" s="221"/>
      <c r="H62" s="221"/>
      <c r="I62" s="221"/>
      <c r="J62" s="146" t="s">
        <v>374</v>
      </c>
      <c r="K62" s="147">
        <v>1</v>
      </c>
      <c r="L62" s="222"/>
      <c r="M62" s="222"/>
      <c r="N62" s="222">
        <f t="shared" si="10"/>
        <v>0</v>
      </c>
      <c r="O62" s="220"/>
      <c r="P62" s="220"/>
      <c r="Q62" s="220"/>
      <c r="R62" s="139"/>
      <c r="T62" s="140" t="s">
        <v>5</v>
      </c>
      <c r="U62" s="38" t="s">
        <v>42</v>
      </c>
      <c r="V62" s="141">
        <v>0</v>
      </c>
      <c r="W62" s="141">
        <f t="shared" si="11"/>
        <v>0</v>
      </c>
      <c r="X62" s="141">
        <v>0</v>
      </c>
      <c r="Y62" s="141">
        <f t="shared" si="12"/>
        <v>0</v>
      </c>
      <c r="Z62" s="141">
        <v>0</v>
      </c>
      <c r="AA62" s="142">
        <f t="shared" si="13"/>
        <v>0</v>
      </c>
      <c r="AR62" s="19" t="s">
        <v>1282</v>
      </c>
      <c r="AT62" s="19" t="s">
        <v>315</v>
      </c>
      <c r="AU62" s="19" t="s">
        <v>102</v>
      </c>
      <c r="AY62" s="19" t="s">
        <v>267</v>
      </c>
      <c r="BE62" s="143">
        <f t="shared" si="14"/>
        <v>0</v>
      </c>
      <c r="BF62" s="143">
        <f t="shared" si="15"/>
        <v>0</v>
      </c>
      <c r="BG62" s="143">
        <f t="shared" si="16"/>
        <v>0</v>
      </c>
      <c r="BH62" s="143">
        <f t="shared" si="17"/>
        <v>0</v>
      </c>
      <c r="BI62" s="143">
        <f t="shared" si="18"/>
        <v>0</v>
      </c>
      <c r="BJ62" s="19" t="s">
        <v>102</v>
      </c>
      <c r="BK62" s="143">
        <f t="shared" si="19"/>
        <v>0</v>
      </c>
      <c r="BL62" s="19" t="s">
        <v>518</v>
      </c>
      <c r="BM62" s="19" t="s">
        <v>630</v>
      </c>
    </row>
    <row r="63" spans="2:65" s="1" customFormat="1" ht="16.5" customHeight="1">
      <c r="B63" s="134"/>
      <c r="C63" s="144" t="s">
        <v>452</v>
      </c>
      <c r="D63" s="144" t="s">
        <v>315</v>
      </c>
      <c r="E63" s="145" t="s">
        <v>3017</v>
      </c>
      <c r="F63" s="221" t="s">
        <v>3018</v>
      </c>
      <c r="G63" s="221"/>
      <c r="H63" s="221"/>
      <c r="I63" s="221"/>
      <c r="J63" s="146" t="s">
        <v>374</v>
      </c>
      <c r="K63" s="147">
        <v>1</v>
      </c>
      <c r="L63" s="222"/>
      <c r="M63" s="222"/>
      <c r="N63" s="222">
        <f t="shared" si="10"/>
        <v>0</v>
      </c>
      <c r="O63" s="220"/>
      <c r="P63" s="220"/>
      <c r="Q63" s="220"/>
      <c r="R63" s="139"/>
      <c r="T63" s="140" t="s">
        <v>5</v>
      </c>
      <c r="U63" s="38" t="s">
        <v>42</v>
      </c>
      <c r="V63" s="141">
        <v>0</v>
      </c>
      <c r="W63" s="141">
        <f t="shared" si="11"/>
        <v>0</v>
      </c>
      <c r="X63" s="141">
        <v>0</v>
      </c>
      <c r="Y63" s="141">
        <f t="shared" si="12"/>
        <v>0</v>
      </c>
      <c r="Z63" s="141">
        <v>0</v>
      </c>
      <c r="AA63" s="142">
        <f t="shared" si="13"/>
        <v>0</v>
      </c>
      <c r="AR63" s="19" t="s">
        <v>1282</v>
      </c>
      <c r="AT63" s="19" t="s">
        <v>315</v>
      </c>
      <c r="AU63" s="19" t="s">
        <v>102</v>
      </c>
      <c r="AY63" s="19" t="s">
        <v>267</v>
      </c>
      <c r="BE63" s="143">
        <f t="shared" si="14"/>
        <v>0</v>
      </c>
      <c r="BF63" s="143">
        <f t="shared" si="15"/>
        <v>0</v>
      </c>
      <c r="BG63" s="143">
        <f t="shared" si="16"/>
        <v>0</v>
      </c>
      <c r="BH63" s="143">
        <f t="shared" si="17"/>
        <v>0</v>
      </c>
      <c r="BI63" s="143">
        <f t="shared" si="18"/>
        <v>0</v>
      </c>
      <c r="BJ63" s="19" t="s">
        <v>102</v>
      </c>
      <c r="BK63" s="143">
        <f t="shared" si="19"/>
        <v>0</v>
      </c>
      <c r="BL63" s="19" t="s">
        <v>518</v>
      </c>
      <c r="BM63" s="19" t="s">
        <v>638</v>
      </c>
    </row>
    <row r="64" spans="2:65" s="1" customFormat="1" ht="25.5" customHeight="1">
      <c r="B64" s="134"/>
      <c r="C64" s="144" t="s">
        <v>456</v>
      </c>
      <c r="D64" s="144" t="s">
        <v>315</v>
      </c>
      <c r="E64" s="145" t="s">
        <v>3060</v>
      </c>
      <c r="F64" s="221" t="s">
        <v>3061</v>
      </c>
      <c r="G64" s="221"/>
      <c r="H64" s="221"/>
      <c r="I64" s="221"/>
      <c r="J64" s="146" t="s">
        <v>374</v>
      </c>
      <c r="K64" s="147">
        <v>10</v>
      </c>
      <c r="L64" s="222"/>
      <c r="M64" s="222"/>
      <c r="N64" s="222">
        <f t="shared" si="10"/>
        <v>0</v>
      </c>
      <c r="O64" s="220"/>
      <c r="P64" s="220"/>
      <c r="Q64" s="220"/>
      <c r="R64" s="139"/>
      <c r="T64" s="140" t="s">
        <v>5</v>
      </c>
      <c r="U64" s="38" t="s">
        <v>42</v>
      </c>
      <c r="V64" s="141">
        <v>0</v>
      </c>
      <c r="W64" s="141">
        <f t="shared" si="11"/>
        <v>0</v>
      </c>
      <c r="X64" s="141">
        <v>0</v>
      </c>
      <c r="Y64" s="141">
        <f t="shared" si="12"/>
        <v>0</v>
      </c>
      <c r="Z64" s="141">
        <v>0</v>
      </c>
      <c r="AA64" s="142">
        <f t="shared" si="13"/>
        <v>0</v>
      </c>
      <c r="AR64" s="19" t="s">
        <v>1282</v>
      </c>
      <c r="AT64" s="19" t="s">
        <v>315</v>
      </c>
      <c r="AU64" s="19" t="s">
        <v>102</v>
      </c>
      <c r="AY64" s="19" t="s">
        <v>267</v>
      </c>
      <c r="BE64" s="143">
        <f t="shared" si="14"/>
        <v>0</v>
      </c>
      <c r="BF64" s="143">
        <f t="shared" si="15"/>
        <v>0</v>
      </c>
      <c r="BG64" s="143">
        <f t="shared" si="16"/>
        <v>0</v>
      </c>
      <c r="BH64" s="143">
        <f t="shared" si="17"/>
        <v>0</v>
      </c>
      <c r="BI64" s="143">
        <f t="shared" si="18"/>
        <v>0</v>
      </c>
      <c r="BJ64" s="19" t="s">
        <v>102</v>
      </c>
      <c r="BK64" s="143">
        <f t="shared" si="19"/>
        <v>0</v>
      </c>
      <c r="BL64" s="19" t="s">
        <v>518</v>
      </c>
      <c r="BM64" s="19" t="s">
        <v>646</v>
      </c>
    </row>
    <row r="65" spans="2:65" s="1" customFormat="1" ht="16.5" customHeight="1">
      <c r="B65" s="134"/>
      <c r="C65" s="144" t="s">
        <v>460</v>
      </c>
      <c r="D65" s="144" t="s">
        <v>315</v>
      </c>
      <c r="E65" s="145" t="s">
        <v>3036</v>
      </c>
      <c r="F65" s="221" t="s">
        <v>3037</v>
      </c>
      <c r="G65" s="221"/>
      <c r="H65" s="221"/>
      <c r="I65" s="221"/>
      <c r="J65" s="146" t="s">
        <v>374</v>
      </c>
      <c r="K65" s="147">
        <v>24</v>
      </c>
      <c r="L65" s="222"/>
      <c r="M65" s="222"/>
      <c r="N65" s="222">
        <f t="shared" si="10"/>
        <v>0</v>
      </c>
      <c r="O65" s="220"/>
      <c r="P65" s="220"/>
      <c r="Q65" s="220"/>
      <c r="R65" s="139"/>
      <c r="T65" s="140" t="s">
        <v>5</v>
      </c>
      <c r="U65" s="38" t="s">
        <v>42</v>
      </c>
      <c r="V65" s="141">
        <v>0</v>
      </c>
      <c r="W65" s="141">
        <f t="shared" si="11"/>
        <v>0</v>
      </c>
      <c r="X65" s="141">
        <v>0</v>
      </c>
      <c r="Y65" s="141">
        <f t="shared" si="12"/>
        <v>0</v>
      </c>
      <c r="Z65" s="141">
        <v>0</v>
      </c>
      <c r="AA65" s="142">
        <f t="shared" si="13"/>
        <v>0</v>
      </c>
      <c r="AR65" s="19" t="s">
        <v>1282</v>
      </c>
      <c r="AT65" s="19" t="s">
        <v>315</v>
      </c>
      <c r="AU65" s="19" t="s">
        <v>102</v>
      </c>
      <c r="AY65" s="19" t="s">
        <v>267</v>
      </c>
      <c r="BE65" s="143">
        <f t="shared" si="14"/>
        <v>0</v>
      </c>
      <c r="BF65" s="143">
        <f t="shared" si="15"/>
        <v>0</v>
      </c>
      <c r="BG65" s="143">
        <f t="shared" si="16"/>
        <v>0</v>
      </c>
      <c r="BH65" s="143">
        <f t="shared" si="17"/>
        <v>0</v>
      </c>
      <c r="BI65" s="143">
        <f t="shared" si="18"/>
        <v>0</v>
      </c>
      <c r="BJ65" s="19" t="s">
        <v>102</v>
      </c>
      <c r="BK65" s="143">
        <f t="shared" si="19"/>
        <v>0</v>
      </c>
      <c r="BL65" s="19" t="s">
        <v>518</v>
      </c>
      <c r="BM65" s="19" t="s">
        <v>654</v>
      </c>
    </row>
    <row r="66" spans="2:65" s="1" customFormat="1" ht="25.5" customHeight="1">
      <c r="B66" s="134"/>
      <c r="C66" s="144" t="s">
        <v>464</v>
      </c>
      <c r="D66" s="144" t="s">
        <v>315</v>
      </c>
      <c r="E66" s="145" t="s">
        <v>3062</v>
      </c>
      <c r="F66" s="221" t="s">
        <v>3063</v>
      </c>
      <c r="G66" s="221"/>
      <c r="H66" s="221"/>
      <c r="I66" s="221"/>
      <c r="J66" s="146" t="s">
        <v>374</v>
      </c>
      <c r="K66" s="147">
        <v>8</v>
      </c>
      <c r="L66" s="222"/>
      <c r="M66" s="222"/>
      <c r="N66" s="222">
        <f t="shared" si="10"/>
        <v>0</v>
      </c>
      <c r="O66" s="220"/>
      <c r="P66" s="220"/>
      <c r="Q66" s="220"/>
      <c r="R66" s="139"/>
      <c r="T66" s="140" t="s">
        <v>5</v>
      </c>
      <c r="U66" s="38" t="s">
        <v>42</v>
      </c>
      <c r="V66" s="141">
        <v>0</v>
      </c>
      <c r="W66" s="141">
        <f t="shared" si="11"/>
        <v>0</v>
      </c>
      <c r="X66" s="141">
        <v>0</v>
      </c>
      <c r="Y66" s="141">
        <f t="shared" si="12"/>
        <v>0</v>
      </c>
      <c r="Z66" s="141">
        <v>0</v>
      </c>
      <c r="AA66" s="142">
        <f t="shared" si="13"/>
        <v>0</v>
      </c>
      <c r="AR66" s="19" t="s">
        <v>1282</v>
      </c>
      <c r="AT66" s="19" t="s">
        <v>315</v>
      </c>
      <c r="AU66" s="19" t="s">
        <v>102</v>
      </c>
      <c r="AY66" s="19" t="s">
        <v>267</v>
      </c>
      <c r="BE66" s="143">
        <f t="shared" si="14"/>
        <v>0</v>
      </c>
      <c r="BF66" s="143">
        <f t="shared" si="15"/>
        <v>0</v>
      </c>
      <c r="BG66" s="143">
        <f t="shared" si="16"/>
        <v>0</v>
      </c>
      <c r="BH66" s="143">
        <f t="shared" si="17"/>
        <v>0</v>
      </c>
      <c r="BI66" s="143">
        <f t="shared" si="18"/>
        <v>0</v>
      </c>
      <c r="BJ66" s="19" t="s">
        <v>102</v>
      </c>
      <c r="BK66" s="143">
        <f t="shared" si="19"/>
        <v>0</v>
      </c>
      <c r="BL66" s="19" t="s">
        <v>518</v>
      </c>
      <c r="BM66" s="19" t="s">
        <v>661</v>
      </c>
    </row>
    <row r="67" spans="2:65" s="1" customFormat="1" ht="16.5" customHeight="1">
      <c r="B67" s="134"/>
      <c r="C67" s="144" t="s">
        <v>468</v>
      </c>
      <c r="D67" s="144" t="s">
        <v>315</v>
      </c>
      <c r="E67" s="145" t="s">
        <v>3040</v>
      </c>
      <c r="F67" s="221" t="s">
        <v>3041</v>
      </c>
      <c r="G67" s="221"/>
      <c r="H67" s="221"/>
      <c r="I67" s="221"/>
      <c r="J67" s="146" t="s">
        <v>374</v>
      </c>
      <c r="K67" s="147">
        <v>15</v>
      </c>
      <c r="L67" s="222"/>
      <c r="M67" s="222"/>
      <c r="N67" s="222">
        <f t="shared" si="10"/>
        <v>0</v>
      </c>
      <c r="O67" s="220"/>
      <c r="P67" s="220"/>
      <c r="Q67" s="220"/>
      <c r="R67" s="139"/>
      <c r="T67" s="140" t="s">
        <v>5</v>
      </c>
      <c r="U67" s="38" t="s">
        <v>42</v>
      </c>
      <c r="V67" s="141">
        <v>0</v>
      </c>
      <c r="W67" s="141">
        <f t="shared" si="11"/>
        <v>0</v>
      </c>
      <c r="X67" s="141">
        <v>0</v>
      </c>
      <c r="Y67" s="141">
        <f t="shared" si="12"/>
        <v>0</v>
      </c>
      <c r="Z67" s="141">
        <v>0</v>
      </c>
      <c r="AA67" s="142">
        <f t="shared" si="13"/>
        <v>0</v>
      </c>
      <c r="AR67" s="19" t="s">
        <v>1282</v>
      </c>
      <c r="AT67" s="19" t="s">
        <v>315</v>
      </c>
      <c r="AU67" s="19" t="s">
        <v>102</v>
      </c>
      <c r="AY67" s="19" t="s">
        <v>267</v>
      </c>
      <c r="BE67" s="143">
        <f t="shared" si="14"/>
        <v>0</v>
      </c>
      <c r="BF67" s="143">
        <f t="shared" si="15"/>
        <v>0</v>
      </c>
      <c r="BG67" s="143">
        <f t="shared" si="16"/>
        <v>0</v>
      </c>
      <c r="BH67" s="143">
        <f t="shared" si="17"/>
        <v>0</v>
      </c>
      <c r="BI67" s="143">
        <f t="shared" si="18"/>
        <v>0</v>
      </c>
      <c r="BJ67" s="19" t="s">
        <v>102</v>
      </c>
      <c r="BK67" s="143">
        <f t="shared" si="19"/>
        <v>0</v>
      </c>
      <c r="BL67" s="19" t="s">
        <v>518</v>
      </c>
      <c r="BM67" s="19" t="s">
        <v>669</v>
      </c>
    </row>
    <row r="68" spans="2:65" s="1" customFormat="1" ht="16.5" customHeight="1">
      <c r="B68" s="134"/>
      <c r="C68" s="144" t="s">
        <v>472</v>
      </c>
      <c r="D68" s="144" t="s">
        <v>315</v>
      </c>
      <c r="E68" s="145" t="s">
        <v>3046</v>
      </c>
      <c r="F68" s="221" t="s">
        <v>3047</v>
      </c>
      <c r="G68" s="221"/>
      <c r="H68" s="221"/>
      <c r="I68" s="221"/>
      <c r="J68" s="146" t="s">
        <v>374</v>
      </c>
      <c r="K68" s="147">
        <v>4</v>
      </c>
      <c r="L68" s="222"/>
      <c r="M68" s="222"/>
      <c r="N68" s="222">
        <f t="shared" si="10"/>
        <v>0</v>
      </c>
      <c r="O68" s="220"/>
      <c r="P68" s="220"/>
      <c r="Q68" s="220"/>
      <c r="R68" s="139"/>
      <c r="T68" s="140" t="s">
        <v>5</v>
      </c>
      <c r="U68" s="38" t="s">
        <v>42</v>
      </c>
      <c r="V68" s="141">
        <v>0</v>
      </c>
      <c r="W68" s="141">
        <f t="shared" si="11"/>
        <v>0</v>
      </c>
      <c r="X68" s="141">
        <v>0</v>
      </c>
      <c r="Y68" s="141">
        <f t="shared" si="12"/>
        <v>0</v>
      </c>
      <c r="Z68" s="141">
        <v>0</v>
      </c>
      <c r="AA68" s="142">
        <f t="shared" si="13"/>
        <v>0</v>
      </c>
      <c r="AR68" s="19" t="s">
        <v>1282</v>
      </c>
      <c r="AT68" s="19" t="s">
        <v>315</v>
      </c>
      <c r="AU68" s="19" t="s">
        <v>102</v>
      </c>
      <c r="AY68" s="19" t="s">
        <v>267</v>
      </c>
      <c r="BE68" s="143">
        <f t="shared" si="14"/>
        <v>0</v>
      </c>
      <c r="BF68" s="143">
        <f t="shared" si="15"/>
        <v>0</v>
      </c>
      <c r="BG68" s="143">
        <f t="shared" si="16"/>
        <v>0</v>
      </c>
      <c r="BH68" s="143">
        <f t="shared" si="17"/>
        <v>0</v>
      </c>
      <c r="BI68" s="143">
        <f t="shared" si="18"/>
        <v>0</v>
      </c>
      <c r="BJ68" s="19" t="s">
        <v>102</v>
      </c>
      <c r="BK68" s="143">
        <f t="shared" si="19"/>
        <v>0</v>
      </c>
      <c r="BL68" s="19" t="s">
        <v>518</v>
      </c>
      <c r="BM68" s="19" t="s">
        <v>677</v>
      </c>
    </row>
    <row r="69" spans="2:65" s="1" customFormat="1" ht="16.5" customHeight="1">
      <c r="B69" s="134"/>
      <c r="C69" s="144" t="s">
        <v>476</v>
      </c>
      <c r="D69" s="144" t="s">
        <v>315</v>
      </c>
      <c r="E69" s="145" t="s">
        <v>3064</v>
      </c>
      <c r="F69" s="221" t="s">
        <v>3065</v>
      </c>
      <c r="G69" s="221"/>
      <c r="H69" s="221"/>
      <c r="I69" s="221"/>
      <c r="J69" s="146" t="s">
        <v>374</v>
      </c>
      <c r="K69" s="147">
        <v>2</v>
      </c>
      <c r="L69" s="222"/>
      <c r="M69" s="222"/>
      <c r="N69" s="222">
        <f t="shared" si="10"/>
        <v>0</v>
      </c>
      <c r="O69" s="220"/>
      <c r="P69" s="220"/>
      <c r="Q69" s="220"/>
      <c r="R69" s="139"/>
      <c r="T69" s="140" t="s">
        <v>5</v>
      </c>
      <c r="U69" s="38" t="s">
        <v>42</v>
      </c>
      <c r="V69" s="141">
        <v>0</v>
      </c>
      <c r="W69" s="141">
        <f t="shared" si="11"/>
        <v>0</v>
      </c>
      <c r="X69" s="141">
        <v>0</v>
      </c>
      <c r="Y69" s="141">
        <f t="shared" si="12"/>
        <v>0</v>
      </c>
      <c r="Z69" s="141">
        <v>0</v>
      </c>
      <c r="AA69" s="142">
        <f t="shared" si="13"/>
        <v>0</v>
      </c>
      <c r="AR69" s="19" t="s">
        <v>1282</v>
      </c>
      <c r="AT69" s="19" t="s">
        <v>315</v>
      </c>
      <c r="AU69" s="19" t="s">
        <v>102</v>
      </c>
      <c r="AY69" s="19" t="s">
        <v>267</v>
      </c>
      <c r="BE69" s="143">
        <f t="shared" si="14"/>
        <v>0</v>
      </c>
      <c r="BF69" s="143">
        <f t="shared" si="15"/>
        <v>0</v>
      </c>
      <c r="BG69" s="143">
        <f t="shared" si="16"/>
        <v>0</v>
      </c>
      <c r="BH69" s="143">
        <f t="shared" si="17"/>
        <v>0</v>
      </c>
      <c r="BI69" s="143">
        <f t="shared" si="18"/>
        <v>0</v>
      </c>
      <c r="BJ69" s="19" t="s">
        <v>102</v>
      </c>
      <c r="BK69" s="143">
        <f t="shared" si="19"/>
        <v>0</v>
      </c>
      <c r="BL69" s="19" t="s">
        <v>518</v>
      </c>
      <c r="BM69" s="19" t="s">
        <v>685</v>
      </c>
    </row>
    <row r="70" spans="2:65" s="1" customFormat="1" ht="16.5" customHeight="1">
      <c r="B70" s="134"/>
      <c r="C70" s="144" t="s">
        <v>480</v>
      </c>
      <c r="D70" s="144" t="s">
        <v>315</v>
      </c>
      <c r="E70" s="145" t="s">
        <v>3066</v>
      </c>
      <c r="F70" s="221" t="s">
        <v>3067</v>
      </c>
      <c r="G70" s="221"/>
      <c r="H70" s="221"/>
      <c r="I70" s="221"/>
      <c r="J70" s="146" t="s">
        <v>374</v>
      </c>
      <c r="K70" s="147">
        <v>12</v>
      </c>
      <c r="L70" s="222"/>
      <c r="M70" s="222"/>
      <c r="N70" s="222">
        <f t="shared" si="10"/>
        <v>0</v>
      </c>
      <c r="O70" s="220"/>
      <c r="P70" s="220"/>
      <c r="Q70" s="220"/>
      <c r="R70" s="139"/>
      <c r="T70" s="140" t="s">
        <v>5</v>
      </c>
      <c r="U70" s="38" t="s">
        <v>42</v>
      </c>
      <c r="V70" s="141">
        <v>0</v>
      </c>
      <c r="W70" s="141">
        <f t="shared" si="11"/>
        <v>0</v>
      </c>
      <c r="X70" s="141">
        <v>0</v>
      </c>
      <c r="Y70" s="141">
        <f t="shared" si="12"/>
        <v>0</v>
      </c>
      <c r="Z70" s="141">
        <v>0</v>
      </c>
      <c r="AA70" s="142">
        <f t="shared" si="13"/>
        <v>0</v>
      </c>
      <c r="AR70" s="19" t="s">
        <v>1282</v>
      </c>
      <c r="AT70" s="19" t="s">
        <v>315</v>
      </c>
      <c r="AU70" s="19" t="s">
        <v>102</v>
      </c>
      <c r="AY70" s="19" t="s">
        <v>267</v>
      </c>
      <c r="BE70" s="143">
        <f t="shared" si="14"/>
        <v>0</v>
      </c>
      <c r="BF70" s="143">
        <f t="shared" si="15"/>
        <v>0</v>
      </c>
      <c r="BG70" s="143">
        <f t="shared" si="16"/>
        <v>0</v>
      </c>
      <c r="BH70" s="143">
        <f t="shared" si="17"/>
        <v>0</v>
      </c>
      <c r="BI70" s="143">
        <f t="shared" si="18"/>
        <v>0</v>
      </c>
      <c r="BJ70" s="19" t="s">
        <v>102</v>
      </c>
      <c r="BK70" s="143">
        <f t="shared" si="19"/>
        <v>0</v>
      </c>
      <c r="BL70" s="19" t="s">
        <v>518</v>
      </c>
      <c r="BM70" s="19" t="s">
        <v>693</v>
      </c>
    </row>
    <row r="71" spans="2:65" s="1" customFormat="1" ht="16.5" customHeight="1">
      <c r="B71" s="134"/>
      <c r="C71" s="144" t="s">
        <v>482</v>
      </c>
      <c r="D71" s="144" t="s">
        <v>315</v>
      </c>
      <c r="E71" s="145" t="s">
        <v>3068</v>
      </c>
      <c r="F71" s="221" t="s">
        <v>3069</v>
      </c>
      <c r="G71" s="221"/>
      <c r="H71" s="221"/>
      <c r="I71" s="221"/>
      <c r="J71" s="146" t="s">
        <v>374</v>
      </c>
      <c r="K71" s="147">
        <v>150</v>
      </c>
      <c r="L71" s="222"/>
      <c r="M71" s="222"/>
      <c r="N71" s="222">
        <f t="shared" si="10"/>
        <v>0</v>
      </c>
      <c r="O71" s="220"/>
      <c r="P71" s="220"/>
      <c r="Q71" s="220"/>
      <c r="R71" s="139"/>
      <c r="T71" s="140" t="s">
        <v>5</v>
      </c>
      <c r="U71" s="38" t="s">
        <v>42</v>
      </c>
      <c r="V71" s="141">
        <v>0</v>
      </c>
      <c r="W71" s="141">
        <f t="shared" si="11"/>
        <v>0</v>
      </c>
      <c r="X71" s="141">
        <v>0</v>
      </c>
      <c r="Y71" s="141">
        <f t="shared" si="12"/>
        <v>0</v>
      </c>
      <c r="Z71" s="141">
        <v>0</v>
      </c>
      <c r="AA71" s="142">
        <f t="shared" si="13"/>
        <v>0</v>
      </c>
      <c r="AR71" s="19" t="s">
        <v>1282</v>
      </c>
      <c r="AT71" s="19" t="s">
        <v>315</v>
      </c>
      <c r="AU71" s="19" t="s">
        <v>102</v>
      </c>
      <c r="AY71" s="19" t="s">
        <v>267</v>
      </c>
      <c r="BE71" s="143">
        <f t="shared" si="14"/>
        <v>0</v>
      </c>
      <c r="BF71" s="143">
        <f t="shared" si="15"/>
        <v>0</v>
      </c>
      <c r="BG71" s="143">
        <f t="shared" si="16"/>
        <v>0</v>
      </c>
      <c r="BH71" s="143">
        <f t="shared" si="17"/>
        <v>0</v>
      </c>
      <c r="BI71" s="143">
        <f t="shared" si="18"/>
        <v>0</v>
      </c>
      <c r="BJ71" s="19" t="s">
        <v>102</v>
      </c>
      <c r="BK71" s="143">
        <f t="shared" si="19"/>
        <v>0</v>
      </c>
      <c r="BL71" s="19" t="s">
        <v>518</v>
      </c>
      <c r="BM71" s="19" t="s">
        <v>701</v>
      </c>
    </row>
    <row r="72" spans="2:65" s="1" customFormat="1" ht="16.5" customHeight="1">
      <c r="B72" s="134"/>
      <c r="C72" s="144" t="s">
        <v>486</v>
      </c>
      <c r="D72" s="144" t="s">
        <v>315</v>
      </c>
      <c r="E72" s="145" t="s">
        <v>3070</v>
      </c>
      <c r="F72" s="221" t="s">
        <v>3071</v>
      </c>
      <c r="G72" s="221"/>
      <c r="H72" s="221"/>
      <c r="I72" s="221"/>
      <c r="J72" s="146" t="s">
        <v>374</v>
      </c>
      <c r="K72" s="147">
        <v>50</v>
      </c>
      <c r="L72" s="222"/>
      <c r="M72" s="222"/>
      <c r="N72" s="222">
        <f t="shared" si="10"/>
        <v>0</v>
      </c>
      <c r="O72" s="220"/>
      <c r="P72" s="220"/>
      <c r="Q72" s="220"/>
      <c r="R72" s="139"/>
      <c r="T72" s="140" t="s">
        <v>5</v>
      </c>
      <c r="U72" s="38" t="s">
        <v>42</v>
      </c>
      <c r="V72" s="141">
        <v>0</v>
      </c>
      <c r="W72" s="141">
        <f t="shared" si="11"/>
        <v>0</v>
      </c>
      <c r="X72" s="141">
        <v>0</v>
      </c>
      <c r="Y72" s="141">
        <f t="shared" si="12"/>
        <v>0</v>
      </c>
      <c r="Z72" s="141">
        <v>0</v>
      </c>
      <c r="AA72" s="142">
        <f t="shared" si="13"/>
        <v>0</v>
      </c>
      <c r="AR72" s="19" t="s">
        <v>1282</v>
      </c>
      <c r="AT72" s="19" t="s">
        <v>315</v>
      </c>
      <c r="AU72" s="19" t="s">
        <v>102</v>
      </c>
      <c r="AY72" s="19" t="s">
        <v>267</v>
      </c>
      <c r="BE72" s="143">
        <f t="shared" si="14"/>
        <v>0</v>
      </c>
      <c r="BF72" s="143">
        <f t="shared" si="15"/>
        <v>0</v>
      </c>
      <c r="BG72" s="143">
        <f t="shared" si="16"/>
        <v>0</v>
      </c>
      <c r="BH72" s="143">
        <f t="shared" si="17"/>
        <v>0</v>
      </c>
      <c r="BI72" s="143">
        <f t="shared" si="18"/>
        <v>0</v>
      </c>
      <c r="BJ72" s="19" t="s">
        <v>102</v>
      </c>
      <c r="BK72" s="143">
        <f t="shared" si="19"/>
        <v>0</v>
      </c>
      <c r="BL72" s="19" t="s">
        <v>518</v>
      </c>
      <c r="BM72" s="19" t="s">
        <v>709</v>
      </c>
    </row>
    <row r="73" spans="2:65" s="1" customFormat="1" ht="38.25" customHeight="1">
      <c r="B73" s="134"/>
      <c r="C73" s="159" t="s">
        <v>490</v>
      </c>
      <c r="D73" s="159" t="s">
        <v>315</v>
      </c>
      <c r="E73" s="160" t="s">
        <v>3072</v>
      </c>
      <c r="F73" s="245" t="s">
        <v>4331</v>
      </c>
      <c r="G73" s="245"/>
      <c r="H73" s="245"/>
      <c r="I73" s="245"/>
      <c r="J73" s="161" t="s">
        <v>374</v>
      </c>
      <c r="K73" s="162">
        <v>3</v>
      </c>
      <c r="L73" s="246"/>
      <c r="M73" s="246"/>
      <c r="N73" s="246">
        <f t="shared" si="10"/>
        <v>0</v>
      </c>
      <c r="O73" s="241"/>
      <c r="P73" s="241"/>
      <c r="Q73" s="241"/>
      <c r="R73" s="139"/>
      <c r="T73" s="140" t="s">
        <v>5</v>
      </c>
      <c r="U73" s="38" t="s">
        <v>42</v>
      </c>
      <c r="V73" s="141">
        <v>0</v>
      </c>
      <c r="W73" s="141">
        <f t="shared" si="11"/>
        <v>0</v>
      </c>
      <c r="X73" s="141">
        <v>0</v>
      </c>
      <c r="Y73" s="141">
        <f t="shared" si="12"/>
        <v>0</v>
      </c>
      <c r="Z73" s="141">
        <v>0</v>
      </c>
      <c r="AA73" s="142">
        <f t="shared" si="13"/>
        <v>0</v>
      </c>
      <c r="AR73" s="19" t="s">
        <v>1282</v>
      </c>
      <c r="AT73" s="19" t="s">
        <v>315</v>
      </c>
      <c r="AU73" s="19" t="s">
        <v>102</v>
      </c>
      <c r="AY73" s="19" t="s">
        <v>267</v>
      </c>
      <c r="BE73" s="143">
        <f t="shared" si="14"/>
        <v>0</v>
      </c>
      <c r="BF73" s="143">
        <f t="shared" si="15"/>
        <v>0</v>
      </c>
      <c r="BG73" s="143">
        <f t="shared" si="16"/>
        <v>0</v>
      </c>
      <c r="BH73" s="143">
        <f t="shared" si="17"/>
        <v>0</v>
      </c>
      <c r="BI73" s="143">
        <f t="shared" si="18"/>
        <v>0</v>
      </c>
      <c r="BJ73" s="19" t="s">
        <v>102</v>
      </c>
      <c r="BK73" s="143">
        <f t="shared" si="19"/>
        <v>0</v>
      </c>
      <c r="BL73" s="19" t="s">
        <v>518</v>
      </c>
      <c r="BM73" s="19" t="s">
        <v>717</v>
      </c>
    </row>
    <row r="74" spans="2:65" s="1" customFormat="1" ht="16.5" customHeight="1">
      <c r="B74" s="134"/>
      <c r="C74" s="163" t="s">
        <v>494</v>
      </c>
      <c r="D74" s="163" t="s">
        <v>268</v>
      </c>
      <c r="E74" s="164" t="s">
        <v>3073</v>
      </c>
      <c r="F74" s="240" t="s">
        <v>4305</v>
      </c>
      <c r="G74" s="240"/>
      <c r="H74" s="240"/>
      <c r="I74" s="240"/>
      <c r="J74" s="165" t="s">
        <v>785</v>
      </c>
      <c r="K74" s="166">
        <v>0.33</v>
      </c>
      <c r="L74" s="241"/>
      <c r="M74" s="241"/>
      <c r="N74" s="241">
        <f t="shared" si="10"/>
        <v>0</v>
      </c>
      <c r="O74" s="241"/>
      <c r="P74" s="241"/>
      <c r="Q74" s="241"/>
      <c r="R74" s="139"/>
      <c r="T74" s="140" t="s">
        <v>5</v>
      </c>
      <c r="U74" s="38" t="s">
        <v>42</v>
      </c>
      <c r="V74" s="141">
        <v>0</v>
      </c>
      <c r="W74" s="141">
        <f t="shared" si="11"/>
        <v>0</v>
      </c>
      <c r="X74" s="141">
        <v>0</v>
      </c>
      <c r="Y74" s="141">
        <f t="shared" si="12"/>
        <v>0</v>
      </c>
      <c r="Z74" s="141">
        <v>0</v>
      </c>
      <c r="AA74" s="142">
        <f t="shared" si="13"/>
        <v>0</v>
      </c>
      <c r="AR74" s="19" t="s">
        <v>518</v>
      </c>
      <c r="AT74" s="19" t="s">
        <v>268</v>
      </c>
      <c r="AU74" s="19" t="s">
        <v>102</v>
      </c>
      <c r="AY74" s="19" t="s">
        <v>267</v>
      </c>
      <c r="BE74" s="143">
        <f t="shared" si="14"/>
        <v>0</v>
      </c>
      <c r="BF74" s="143">
        <f t="shared" si="15"/>
        <v>0</v>
      </c>
      <c r="BG74" s="143">
        <f t="shared" si="16"/>
        <v>0</v>
      </c>
      <c r="BH74" s="143">
        <f t="shared" si="17"/>
        <v>0</v>
      </c>
      <c r="BI74" s="143">
        <f t="shared" si="18"/>
        <v>0</v>
      </c>
      <c r="BJ74" s="19" t="s">
        <v>102</v>
      </c>
      <c r="BK74" s="143">
        <f t="shared" si="19"/>
        <v>0</v>
      </c>
      <c r="BL74" s="19" t="s">
        <v>518</v>
      </c>
      <c r="BM74" s="19" t="s">
        <v>725</v>
      </c>
    </row>
    <row r="75" spans="2:65" s="1" customFormat="1" ht="16.5" customHeight="1">
      <c r="B75" s="134"/>
      <c r="C75" s="163" t="s">
        <v>498</v>
      </c>
      <c r="D75" s="163" t="s">
        <v>268</v>
      </c>
      <c r="E75" s="164" t="s">
        <v>3074</v>
      </c>
      <c r="F75" s="240" t="s">
        <v>4199</v>
      </c>
      <c r="G75" s="240"/>
      <c r="H75" s="240"/>
      <c r="I75" s="240"/>
      <c r="J75" s="165" t="s">
        <v>374</v>
      </c>
      <c r="K75" s="166">
        <v>1</v>
      </c>
      <c r="L75" s="241"/>
      <c r="M75" s="241"/>
      <c r="N75" s="241">
        <f t="shared" si="10"/>
        <v>0</v>
      </c>
      <c r="O75" s="241"/>
      <c r="P75" s="241"/>
      <c r="Q75" s="241"/>
      <c r="R75" s="139"/>
      <c r="T75" s="140" t="s">
        <v>5</v>
      </c>
      <c r="U75" s="38" t="s">
        <v>42</v>
      </c>
      <c r="V75" s="141">
        <v>0</v>
      </c>
      <c r="W75" s="141">
        <f t="shared" si="11"/>
        <v>0</v>
      </c>
      <c r="X75" s="141">
        <v>0</v>
      </c>
      <c r="Y75" s="141">
        <f t="shared" si="12"/>
        <v>0</v>
      </c>
      <c r="Z75" s="141">
        <v>0</v>
      </c>
      <c r="AA75" s="142">
        <f t="shared" si="13"/>
        <v>0</v>
      </c>
      <c r="AR75" s="19" t="s">
        <v>518</v>
      </c>
      <c r="AT75" s="19" t="s">
        <v>268</v>
      </c>
      <c r="AU75" s="19" t="s">
        <v>102</v>
      </c>
      <c r="AY75" s="19" t="s">
        <v>267</v>
      </c>
      <c r="BE75" s="143">
        <f t="shared" si="14"/>
        <v>0</v>
      </c>
      <c r="BF75" s="143">
        <f t="shared" si="15"/>
        <v>0</v>
      </c>
      <c r="BG75" s="143">
        <f t="shared" si="16"/>
        <v>0</v>
      </c>
      <c r="BH75" s="143">
        <f t="shared" si="17"/>
        <v>0</v>
      </c>
      <c r="BI75" s="143">
        <f t="shared" si="18"/>
        <v>0</v>
      </c>
      <c r="BJ75" s="19" t="s">
        <v>102</v>
      </c>
      <c r="BK75" s="143">
        <f t="shared" si="19"/>
        <v>0</v>
      </c>
      <c r="BL75" s="19" t="s">
        <v>518</v>
      </c>
      <c r="BM75" s="19" t="s">
        <v>733</v>
      </c>
    </row>
    <row r="76" spans="2:65" s="1" customFormat="1" ht="16.5" customHeight="1">
      <c r="B76" s="134"/>
      <c r="C76" s="163" t="s">
        <v>502</v>
      </c>
      <c r="D76" s="163" t="s">
        <v>268</v>
      </c>
      <c r="E76" s="164" t="s">
        <v>1188</v>
      </c>
      <c r="F76" s="240" t="s">
        <v>3075</v>
      </c>
      <c r="G76" s="240"/>
      <c r="H76" s="240"/>
      <c r="I76" s="240"/>
      <c r="J76" s="165" t="s">
        <v>785</v>
      </c>
      <c r="K76" s="166">
        <v>1</v>
      </c>
      <c r="L76" s="241"/>
      <c r="M76" s="241"/>
      <c r="N76" s="241">
        <f t="shared" si="10"/>
        <v>0</v>
      </c>
      <c r="O76" s="241"/>
      <c r="P76" s="241"/>
      <c r="Q76" s="241"/>
      <c r="R76" s="139"/>
      <c r="T76" s="140" t="s">
        <v>5</v>
      </c>
      <c r="U76" s="38" t="s">
        <v>42</v>
      </c>
      <c r="V76" s="141">
        <v>0</v>
      </c>
      <c r="W76" s="141">
        <f t="shared" si="11"/>
        <v>0</v>
      </c>
      <c r="X76" s="141">
        <v>0</v>
      </c>
      <c r="Y76" s="141">
        <f t="shared" si="12"/>
        <v>0</v>
      </c>
      <c r="Z76" s="141">
        <v>0</v>
      </c>
      <c r="AA76" s="142">
        <f t="shared" si="13"/>
        <v>0</v>
      </c>
      <c r="AR76" s="19" t="s">
        <v>518</v>
      </c>
      <c r="AT76" s="19" t="s">
        <v>268</v>
      </c>
      <c r="AU76" s="19" t="s">
        <v>102</v>
      </c>
      <c r="AY76" s="19" t="s">
        <v>267</v>
      </c>
      <c r="BE76" s="143">
        <f t="shared" si="14"/>
        <v>0</v>
      </c>
      <c r="BF76" s="143">
        <f t="shared" si="15"/>
        <v>0</v>
      </c>
      <c r="BG76" s="143">
        <f t="shared" si="16"/>
        <v>0</v>
      </c>
      <c r="BH76" s="143">
        <f t="shared" si="17"/>
        <v>0</v>
      </c>
      <c r="BI76" s="143">
        <f t="shared" si="18"/>
        <v>0</v>
      </c>
      <c r="BJ76" s="19" t="s">
        <v>102</v>
      </c>
      <c r="BK76" s="143">
        <f t="shared" si="19"/>
        <v>0</v>
      </c>
      <c r="BL76" s="19" t="s">
        <v>518</v>
      </c>
      <c r="BM76" s="19" t="s">
        <v>741</v>
      </c>
    </row>
    <row r="77" spans="2:65" s="10" customFormat="1" ht="29.85" customHeight="1">
      <c r="B77" s="124"/>
      <c r="D77" s="133" t="s">
        <v>2976</v>
      </c>
      <c r="E77" s="133"/>
      <c r="F77" s="133"/>
      <c r="G77" s="133"/>
      <c r="H77" s="133"/>
      <c r="I77" s="133"/>
      <c r="J77" s="133"/>
      <c r="K77" s="133"/>
      <c r="L77" s="133"/>
      <c r="M77" s="133"/>
      <c r="N77" s="208">
        <f>BK77</f>
        <v>0</v>
      </c>
      <c r="O77" s="209"/>
      <c r="P77" s="209"/>
      <c r="Q77" s="209"/>
      <c r="R77" s="126"/>
      <c r="T77" s="127"/>
      <c r="W77" s="128">
        <f>SUM(W78:W135)</f>
        <v>0</v>
      </c>
      <c r="Y77" s="128">
        <f>SUM(Y78:Y135)</f>
        <v>0</v>
      </c>
      <c r="AA77" s="129">
        <f>SUM(AA78:AA135)</f>
        <v>0</v>
      </c>
      <c r="AR77" s="130" t="s">
        <v>277</v>
      </c>
      <c r="AT77" s="131" t="s">
        <v>74</v>
      </c>
      <c r="AU77" s="131" t="s">
        <v>83</v>
      </c>
      <c r="AY77" s="130" t="s">
        <v>267</v>
      </c>
      <c r="BK77" s="132">
        <f>SUM(BK78:BK135)</f>
        <v>0</v>
      </c>
    </row>
    <row r="78" spans="2:65" s="1" customFormat="1" ht="25.5" customHeight="1">
      <c r="B78" s="134"/>
      <c r="C78" s="144" t="s">
        <v>506</v>
      </c>
      <c r="D78" s="144" t="s">
        <v>315</v>
      </c>
      <c r="E78" s="145" t="s">
        <v>3076</v>
      </c>
      <c r="F78" s="221" t="s">
        <v>3077</v>
      </c>
      <c r="G78" s="221"/>
      <c r="H78" s="221"/>
      <c r="I78" s="221"/>
      <c r="J78" s="146" t="s">
        <v>374</v>
      </c>
      <c r="K78" s="147">
        <v>1</v>
      </c>
      <c r="L78" s="222"/>
      <c r="M78" s="222"/>
      <c r="N78" s="222">
        <f t="shared" ref="N78:N109" si="20">ROUND(L78*K78,2)</f>
        <v>0</v>
      </c>
      <c r="O78" s="220"/>
      <c r="P78" s="220"/>
      <c r="Q78" s="220"/>
      <c r="R78" s="139"/>
      <c r="T78" s="140" t="s">
        <v>5</v>
      </c>
      <c r="U78" s="38" t="s">
        <v>42</v>
      </c>
      <c r="V78" s="141">
        <v>0</v>
      </c>
      <c r="W78" s="141">
        <f t="shared" ref="W78:W109" si="21">V78*K78</f>
        <v>0</v>
      </c>
      <c r="X78" s="141">
        <v>0</v>
      </c>
      <c r="Y78" s="141">
        <f t="shared" ref="Y78:Y109" si="22">X78*K78</f>
        <v>0</v>
      </c>
      <c r="Z78" s="141">
        <v>0</v>
      </c>
      <c r="AA78" s="142">
        <f t="shared" ref="AA78:AA109" si="23">Z78*K78</f>
        <v>0</v>
      </c>
      <c r="AR78" s="19" t="s">
        <v>1282</v>
      </c>
      <c r="AT78" s="19" t="s">
        <v>315</v>
      </c>
      <c r="AU78" s="19" t="s">
        <v>102</v>
      </c>
      <c r="AY78" s="19" t="s">
        <v>267</v>
      </c>
      <c r="BE78" s="143">
        <f t="shared" ref="BE78:BE109" si="24">IF(U78="základná",N78,0)</f>
        <v>0</v>
      </c>
      <c r="BF78" s="143">
        <f t="shared" ref="BF78:BF109" si="25">IF(U78="znížená",N78,0)</f>
        <v>0</v>
      </c>
      <c r="BG78" s="143">
        <f t="shared" ref="BG78:BG109" si="26">IF(U78="zákl. prenesená",N78,0)</f>
        <v>0</v>
      </c>
      <c r="BH78" s="143">
        <f t="shared" ref="BH78:BH109" si="27">IF(U78="zníž. prenesená",N78,0)</f>
        <v>0</v>
      </c>
      <c r="BI78" s="143">
        <f t="shared" ref="BI78:BI109" si="28">IF(U78="nulová",N78,0)</f>
        <v>0</v>
      </c>
      <c r="BJ78" s="19" t="s">
        <v>102</v>
      </c>
      <c r="BK78" s="143">
        <f t="shared" ref="BK78:BK109" si="29">ROUND(L78*K78,2)</f>
        <v>0</v>
      </c>
      <c r="BL78" s="19" t="s">
        <v>518</v>
      </c>
      <c r="BM78" s="19" t="s">
        <v>749</v>
      </c>
    </row>
    <row r="79" spans="2:65" s="1" customFormat="1" ht="16.5" customHeight="1">
      <c r="B79" s="134"/>
      <c r="C79" s="144" t="s">
        <v>510</v>
      </c>
      <c r="D79" s="144" t="s">
        <v>315</v>
      </c>
      <c r="E79" s="145" t="s">
        <v>2972</v>
      </c>
      <c r="F79" s="221" t="s">
        <v>2993</v>
      </c>
      <c r="G79" s="221"/>
      <c r="H79" s="221"/>
      <c r="I79" s="221"/>
      <c r="J79" s="146" t="s">
        <v>374</v>
      </c>
      <c r="K79" s="147">
        <v>30</v>
      </c>
      <c r="L79" s="222"/>
      <c r="M79" s="222"/>
      <c r="N79" s="222">
        <f t="shared" si="20"/>
        <v>0</v>
      </c>
      <c r="O79" s="220"/>
      <c r="P79" s="220"/>
      <c r="Q79" s="220"/>
      <c r="R79" s="139"/>
      <c r="T79" s="140" t="s">
        <v>5</v>
      </c>
      <c r="U79" s="38" t="s">
        <v>42</v>
      </c>
      <c r="V79" s="141">
        <v>0</v>
      </c>
      <c r="W79" s="141">
        <f t="shared" si="21"/>
        <v>0</v>
      </c>
      <c r="X79" s="141">
        <v>0</v>
      </c>
      <c r="Y79" s="141">
        <f t="shared" si="22"/>
        <v>0</v>
      </c>
      <c r="Z79" s="141">
        <v>0</v>
      </c>
      <c r="AA79" s="142">
        <f t="shared" si="23"/>
        <v>0</v>
      </c>
      <c r="AR79" s="19" t="s">
        <v>1282</v>
      </c>
      <c r="AT79" s="19" t="s">
        <v>315</v>
      </c>
      <c r="AU79" s="19" t="s">
        <v>102</v>
      </c>
      <c r="AY79" s="19" t="s">
        <v>267</v>
      </c>
      <c r="BE79" s="143">
        <f t="shared" si="24"/>
        <v>0</v>
      </c>
      <c r="BF79" s="143">
        <f t="shared" si="25"/>
        <v>0</v>
      </c>
      <c r="BG79" s="143">
        <f t="shared" si="26"/>
        <v>0</v>
      </c>
      <c r="BH79" s="143">
        <f t="shared" si="27"/>
        <v>0</v>
      </c>
      <c r="BI79" s="143">
        <f t="shared" si="28"/>
        <v>0</v>
      </c>
      <c r="BJ79" s="19" t="s">
        <v>102</v>
      </c>
      <c r="BK79" s="143">
        <f t="shared" si="29"/>
        <v>0</v>
      </c>
      <c r="BL79" s="19" t="s">
        <v>518</v>
      </c>
      <c r="BM79" s="19" t="s">
        <v>757</v>
      </c>
    </row>
    <row r="80" spans="2:65" s="1" customFormat="1" ht="16.5" customHeight="1">
      <c r="B80" s="134"/>
      <c r="C80" s="144" t="s">
        <v>514</v>
      </c>
      <c r="D80" s="144" t="s">
        <v>315</v>
      </c>
      <c r="E80" s="145" t="s">
        <v>2994</v>
      </c>
      <c r="F80" s="221" t="s">
        <v>2995</v>
      </c>
      <c r="G80" s="221"/>
      <c r="H80" s="221"/>
      <c r="I80" s="221"/>
      <c r="J80" s="146" t="s">
        <v>374</v>
      </c>
      <c r="K80" s="147">
        <v>2</v>
      </c>
      <c r="L80" s="222"/>
      <c r="M80" s="222"/>
      <c r="N80" s="222">
        <f t="shared" si="20"/>
        <v>0</v>
      </c>
      <c r="O80" s="220"/>
      <c r="P80" s="220"/>
      <c r="Q80" s="220"/>
      <c r="R80" s="139"/>
      <c r="T80" s="140" t="s">
        <v>5</v>
      </c>
      <c r="U80" s="38" t="s">
        <v>42</v>
      </c>
      <c r="V80" s="141">
        <v>0</v>
      </c>
      <c r="W80" s="141">
        <f t="shared" si="21"/>
        <v>0</v>
      </c>
      <c r="X80" s="141">
        <v>0</v>
      </c>
      <c r="Y80" s="141">
        <f t="shared" si="22"/>
        <v>0</v>
      </c>
      <c r="Z80" s="141">
        <v>0</v>
      </c>
      <c r="AA80" s="142">
        <f t="shared" si="23"/>
        <v>0</v>
      </c>
      <c r="AR80" s="19" t="s">
        <v>1282</v>
      </c>
      <c r="AT80" s="19" t="s">
        <v>315</v>
      </c>
      <c r="AU80" s="19" t="s">
        <v>102</v>
      </c>
      <c r="AY80" s="19" t="s">
        <v>267</v>
      </c>
      <c r="BE80" s="143">
        <f t="shared" si="24"/>
        <v>0</v>
      </c>
      <c r="BF80" s="143">
        <f t="shared" si="25"/>
        <v>0</v>
      </c>
      <c r="BG80" s="143">
        <f t="shared" si="26"/>
        <v>0</v>
      </c>
      <c r="BH80" s="143">
        <f t="shared" si="27"/>
        <v>0</v>
      </c>
      <c r="BI80" s="143">
        <f t="shared" si="28"/>
        <v>0</v>
      </c>
      <c r="BJ80" s="19" t="s">
        <v>102</v>
      </c>
      <c r="BK80" s="143">
        <f t="shared" si="29"/>
        <v>0</v>
      </c>
      <c r="BL80" s="19" t="s">
        <v>518</v>
      </c>
      <c r="BM80" s="19" t="s">
        <v>766</v>
      </c>
    </row>
    <row r="81" spans="2:65" s="1" customFormat="1" ht="25.5" customHeight="1">
      <c r="B81" s="134"/>
      <c r="C81" s="144" t="s">
        <v>518</v>
      </c>
      <c r="D81" s="144" t="s">
        <v>315</v>
      </c>
      <c r="E81" s="145" t="s">
        <v>3078</v>
      </c>
      <c r="F81" s="221" t="s">
        <v>3079</v>
      </c>
      <c r="G81" s="221"/>
      <c r="H81" s="221"/>
      <c r="I81" s="221"/>
      <c r="J81" s="146" t="s">
        <v>374</v>
      </c>
      <c r="K81" s="147">
        <v>1</v>
      </c>
      <c r="L81" s="222"/>
      <c r="M81" s="222"/>
      <c r="N81" s="222">
        <f t="shared" si="20"/>
        <v>0</v>
      </c>
      <c r="O81" s="220"/>
      <c r="P81" s="220"/>
      <c r="Q81" s="220"/>
      <c r="R81" s="139"/>
      <c r="T81" s="140" t="s">
        <v>5</v>
      </c>
      <c r="U81" s="38" t="s">
        <v>42</v>
      </c>
      <c r="V81" s="141">
        <v>0</v>
      </c>
      <c r="W81" s="141">
        <f t="shared" si="21"/>
        <v>0</v>
      </c>
      <c r="X81" s="141">
        <v>0</v>
      </c>
      <c r="Y81" s="141">
        <f t="shared" si="22"/>
        <v>0</v>
      </c>
      <c r="Z81" s="141">
        <v>0</v>
      </c>
      <c r="AA81" s="142">
        <f t="shared" si="23"/>
        <v>0</v>
      </c>
      <c r="AR81" s="19" t="s">
        <v>1282</v>
      </c>
      <c r="AT81" s="19" t="s">
        <v>315</v>
      </c>
      <c r="AU81" s="19" t="s">
        <v>102</v>
      </c>
      <c r="AY81" s="19" t="s">
        <v>267</v>
      </c>
      <c r="BE81" s="143">
        <f t="shared" si="24"/>
        <v>0</v>
      </c>
      <c r="BF81" s="143">
        <f t="shared" si="25"/>
        <v>0</v>
      </c>
      <c r="BG81" s="143">
        <f t="shared" si="26"/>
        <v>0</v>
      </c>
      <c r="BH81" s="143">
        <f t="shared" si="27"/>
        <v>0</v>
      </c>
      <c r="BI81" s="143">
        <f t="shared" si="28"/>
        <v>0</v>
      </c>
      <c r="BJ81" s="19" t="s">
        <v>102</v>
      </c>
      <c r="BK81" s="143">
        <f t="shared" si="29"/>
        <v>0</v>
      </c>
      <c r="BL81" s="19" t="s">
        <v>518</v>
      </c>
      <c r="BM81" s="19" t="s">
        <v>774</v>
      </c>
    </row>
    <row r="82" spans="2:65" s="1" customFormat="1" ht="16.5" customHeight="1">
      <c r="B82" s="134"/>
      <c r="C82" s="144" t="s">
        <v>522</v>
      </c>
      <c r="D82" s="144" t="s">
        <v>315</v>
      </c>
      <c r="E82" s="145" t="s">
        <v>3080</v>
      </c>
      <c r="F82" s="221" t="s">
        <v>3081</v>
      </c>
      <c r="G82" s="221"/>
      <c r="H82" s="221"/>
      <c r="I82" s="221"/>
      <c r="J82" s="146" t="s">
        <v>374</v>
      </c>
      <c r="K82" s="147">
        <v>1</v>
      </c>
      <c r="L82" s="222"/>
      <c r="M82" s="222"/>
      <c r="N82" s="222">
        <f t="shared" si="20"/>
        <v>0</v>
      </c>
      <c r="O82" s="220"/>
      <c r="P82" s="220"/>
      <c r="Q82" s="220"/>
      <c r="R82" s="139"/>
      <c r="T82" s="140" t="s">
        <v>5</v>
      </c>
      <c r="U82" s="38" t="s">
        <v>42</v>
      </c>
      <c r="V82" s="141">
        <v>0</v>
      </c>
      <c r="W82" s="141">
        <f t="shared" si="21"/>
        <v>0</v>
      </c>
      <c r="X82" s="141">
        <v>0</v>
      </c>
      <c r="Y82" s="141">
        <f t="shared" si="22"/>
        <v>0</v>
      </c>
      <c r="Z82" s="141">
        <v>0</v>
      </c>
      <c r="AA82" s="142">
        <f t="shared" si="23"/>
        <v>0</v>
      </c>
      <c r="AR82" s="19" t="s">
        <v>1282</v>
      </c>
      <c r="AT82" s="19" t="s">
        <v>315</v>
      </c>
      <c r="AU82" s="19" t="s">
        <v>102</v>
      </c>
      <c r="AY82" s="19" t="s">
        <v>267</v>
      </c>
      <c r="BE82" s="143">
        <f t="shared" si="24"/>
        <v>0</v>
      </c>
      <c r="BF82" s="143">
        <f t="shared" si="25"/>
        <v>0</v>
      </c>
      <c r="BG82" s="143">
        <f t="shared" si="26"/>
        <v>0</v>
      </c>
      <c r="BH82" s="143">
        <f t="shared" si="27"/>
        <v>0</v>
      </c>
      <c r="BI82" s="143">
        <f t="shared" si="28"/>
        <v>0</v>
      </c>
      <c r="BJ82" s="19" t="s">
        <v>102</v>
      </c>
      <c r="BK82" s="143">
        <f t="shared" si="29"/>
        <v>0</v>
      </c>
      <c r="BL82" s="19" t="s">
        <v>518</v>
      </c>
      <c r="BM82" s="19" t="s">
        <v>782</v>
      </c>
    </row>
    <row r="83" spans="2:65" s="1" customFormat="1" ht="16.5" customHeight="1">
      <c r="B83" s="134"/>
      <c r="C83" s="144" t="s">
        <v>526</v>
      </c>
      <c r="D83" s="144" t="s">
        <v>315</v>
      </c>
      <c r="E83" s="145" t="s">
        <v>3000</v>
      </c>
      <c r="F83" s="221" t="s">
        <v>3001</v>
      </c>
      <c r="G83" s="221"/>
      <c r="H83" s="221"/>
      <c r="I83" s="221"/>
      <c r="J83" s="146" t="s">
        <v>374</v>
      </c>
      <c r="K83" s="147">
        <v>2</v>
      </c>
      <c r="L83" s="222"/>
      <c r="M83" s="222"/>
      <c r="N83" s="222">
        <f t="shared" si="20"/>
        <v>0</v>
      </c>
      <c r="O83" s="220"/>
      <c r="P83" s="220"/>
      <c r="Q83" s="220"/>
      <c r="R83" s="139"/>
      <c r="T83" s="140" t="s">
        <v>5</v>
      </c>
      <c r="U83" s="38" t="s">
        <v>42</v>
      </c>
      <c r="V83" s="141">
        <v>0</v>
      </c>
      <c r="W83" s="141">
        <f t="shared" si="21"/>
        <v>0</v>
      </c>
      <c r="X83" s="141">
        <v>0</v>
      </c>
      <c r="Y83" s="141">
        <f t="shared" si="22"/>
        <v>0</v>
      </c>
      <c r="Z83" s="141">
        <v>0</v>
      </c>
      <c r="AA83" s="142">
        <f t="shared" si="23"/>
        <v>0</v>
      </c>
      <c r="AR83" s="19" t="s">
        <v>1282</v>
      </c>
      <c r="AT83" s="19" t="s">
        <v>315</v>
      </c>
      <c r="AU83" s="19" t="s">
        <v>102</v>
      </c>
      <c r="AY83" s="19" t="s">
        <v>267</v>
      </c>
      <c r="BE83" s="143">
        <f t="shared" si="24"/>
        <v>0</v>
      </c>
      <c r="BF83" s="143">
        <f t="shared" si="25"/>
        <v>0</v>
      </c>
      <c r="BG83" s="143">
        <f t="shared" si="26"/>
        <v>0</v>
      </c>
      <c r="BH83" s="143">
        <f t="shared" si="27"/>
        <v>0</v>
      </c>
      <c r="BI83" s="143">
        <f t="shared" si="28"/>
        <v>0</v>
      </c>
      <c r="BJ83" s="19" t="s">
        <v>102</v>
      </c>
      <c r="BK83" s="143">
        <f t="shared" si="29"/>
        <v>0</v>
      </c>
      <c r="BL83" s="19" t="s">
        <v>518</v>
      </c>
      <c r="BM83" s="19" t="s">
        <v>791</v>
      </c>
    </row>
    <row r="84" spans="2:65" s="1" customFormat="1" ht="16.5" customHeight="1">
      <c r="B84" s="134"/>
      <c r="C84" s="144" t="s">
        <v>530</v>
      </c>
      <c r="D84" s="144" t="s">
        <v>315</v>
      </c>
      <c r="E84" s="145" t="s">
        <v>3002</v>
      </c>
      <c r="F84" s="221" t="s">
        <v>3003</v>
      </c>
      <c r="G84" s="221"/>
      <c r="H84" s="221"/>
      <c r="I84" s="221"/>
      <c r="J84" s="146" t="s">
        <v>374</v>
      </c>
      <c r="K84" s="147">
        <v>1</v>
      </c>
      <c r="L84" s="222"/>
      <c r="M84" s="222"/>
      <c r="N84" s="222">
        <f t="shared" si="20"/>
        <v>0</v>
      </c>
      <c r="O84" s="220"/>
      <c r="P84" s="220"/>
      <c r="Q84" s="220"/>
      <c r="R84" s="139"/>
      <c r="T84" s="140" t="s">
        <v>5</v>
      </c>
      <c r="U84" s="38" t="s">
        <v>42</v>
      </c>
      <c r="V84" s="141">
        <v>0</v>
      </c>
      <c r="W84" s="141">
        <f t="shared" si="21"/>
        <v>0</v>
      </c>
      <c r="X84" s="141">
        <v>0</v>
      </c>
      <c r="Y84" s="141">
        <f t="shared" si="22"/>
        <v>0</v>
      </c>
      <c r="Z84" s="141">
        <v>0</v>
      </c>
      <c r="AA84" s="142">
        <f t="shared" si="23"/>
        <v>0</v>
      </c>
      <c r="AR84" s="19" t="s">
        <v>1282</v>
      </c>
      <c r="AT84" s="19" t="s">
        <v>315</v>
      </c>
      <c r="AU84" s="19" t="s">
        <v>102</v>
      </c>
      <c r="AY84" s="19" t="s">
        <v>267</v>
      </c>
      <c r="BE84" s="143">
        <f t="shared" si="24"/>
        <v>0</v>
      </c>
      <c r="BF84" s="143">
        <f t="shared" si="25"/>
        <v>0</v>
      </c>
      <c r="BG84" s="143">
        <f t="shared" si="26"/>
        <v>0</v>
      </c>
      <c r="BH84" s="143">
        <f t="shared" si="27"/>
        <v>0</v>
      </c>
      <c r="BI84" s="143">
        <f t="shared" si="28"/>
        <v>0</v>
      </c>
      <c r="BJ84" s="19" t="s">
        <v>102</v>
      </c>
      <c r="BK84" s="143">
        <f t="shared" si="29"/>
        <v>0</v>
      </c>
      <c r="BL84" s="19" t="s">
        <v>518</v>
      </c>
      <c r="BM84" s="19" t="s">
        <v>799</v>
      </c>
    </row>
    <row r="85" spans="2:65" s="1" customFormat="1" ht="16.5" customHeight="1">
      <c r="B85" s="134"/>
      <c r="C85" s="144" t="s">
        <v>534</v>
      </c>
      <c r="D85" s="144" t="s">
        <v>315</v>
      </c>
      <c r="E85" s="145" t="s">
        <v>3004</v>
      </c>
      <c r="F85" s="221" t="s">
        <v>3005</v>
      </c>
      <c r="G85" s="221"/>
      <c r="H85" s="221"/>
      <c r="I85" s="221"/>
      <c r="J85" s="146" t="s">
        <v>374</v>
      </c>
      <c r="K85" s="147">
        <v>1</v>
      </c>
      <c r="L85" s="222"/>
      <c r="M85" s="222"/>
      <c r="N85" s="222">
        <f t="shared" si="20"/>
        <v>0</v>
      </c>
      <c r="O85" s="220"/>
      <c r="P85" s="220"/>
      <c r="Q85" s="220"/>
      <c r="R85" s="139"/>
      <c r="T85" s="140" t="s">
        <v>5</v>
      </c>
      <c r="U85" s="38" t="s">
        <v>42</v>
      </c>
      <c r="V85" s="141">
        <v>0</v>
      </c>
      <c r="W85" s="141">
        <f t="shared" si="21"/>
        <v>0</v>
      </c>
      <c r="X85" s="141">
        <v>0</v>
      </c>
      <c r="Y85" s="141">
        <f t="shared" si="22"/>
        <v>0</v>
      </c>
      <c r="Z85" s="141">
        <v>0</v>
      </c>
      <c r="AA85" s="142">
        <f t="shared" si="23"/>
        <v>0</v>
      </c>
      <c r="AR85" s="19" t="s">
        <v>1282</v>
      </c>
      <c r="AT85" s="19" t="s">
        <v>315</v>
      </c>
      <c r="AU85" s="19" t="s">
        <v>102</v>
      </c>
      <c r="AY85" s="19" t="s">
        <v>267</v>
      </c>
      <c r="BE85" s="143">
        <f t="shared" si="24"/>
        <v>0</v>
      </c>
      <c r="BF85" s="143">
        <f t="shared" si="25"/>
        <v>0</v>
      </c>
      <c r="BG85" s="143">
        <f t="shared" si="26"/>
        <v>0</v>
      </c>
      <c r="BH85" s="143">
        <f t="shared" si="27"/>
        <v>0</v>
      </c>
      <c r="BI85" s="143">
        <f t="shared" si="28"/>
        <v>0</v>
      </c>
      <c r="BJ85" s="19" t="s">
        <v>102</v>
      </c>
      <c r="BK85" s="143">
        <f t="shared" si="29"/>
        <v>0</v>
      </c>
      <c r="BL85" s="19" t="s">
        <v>518</v>
      </c>
      <c r="BM85" s="19" t="s">
        <v>807</v>
      </c>
    </row>
    <row r="86" spans="2:65" s="1" customFormat="1" ht="25.5" customHeight="1">
      <c r="B86" s="134"/>
      <c r="C86" s="144" t="s">
        <v>538</v>
      </c>
      <c r="D86" s="144" t="s">
        <v>315</v>
      </c>
      <c r="E86" s="145" t="s">
        <v>3006</v>
      </c>
      <c r="F86" s="221" t="s">
        <v>3007</v>
      </c>
      <c r="G86" s="221"/>
      <c r="H86" s="221"/>
      <c r="I86" s="221"/>
      <c r="J86" s="146" t="s">
        <v>374</v>
      </c>
      <c r="K86" s="147">
        <v>1</v>
      </c>
      <c r="L86" s="222"/>
      <c r="M86" s="222"/>
      <c r="N86" s="222">
        <f t="shared" si="20"/>
        <v>0</v>
      </c>
      <c r="O86" s="220"/>
      <c r="P86" s="220"/>
      <c r="Q86" s="220"/>
      <c r="R86" s="139"/>
      <c r="T86" s="140" t="s">
        <v>5</v>
      </c>
      <c r="U86" s="38" t="s">
        <v>42</v>
      </c>
      <c r="V86" s="141">
        <v>0</v>
      </c>
      <c r="W86" s="141">
        <f t="shared" si="21"/>
        <v>0</v>
      </c>
      <c r="X86" s="141">
        <v>0</v>
      </c>
      <c r="Y86" s="141">
        <f t="shared" si="22"/>
        <v>0</v>
      </c>
      <c r="Z86" s="141">
        <v>0</v>
      </c>
      <c r="AA86" s="142">
        <f t="shared" si="23"/>
        <v>0</v>
      </c>
      <c r="AR86" s="19" t="s">
        <v>1282</v>
      </c>
      <c r="AT86" s="19" t="s">
        <v>315</v>
      </c>
      <c r="AU86" s="19" t="s">
        <v>102</v>
      </c>
      <c r="AY86" s="19" t="s">
        <v>267</v>
      </c>
      <c r="BE86" s="143">
        <f t="shared" si="24"/>
        <v>0</v>
      </c>
      <c r="BF86" s="143">
        <f t="shared" si="25"/>
        <v>0</v>
      </c>
      <c r="BG86" s="143">
        <f t="shared" si="26"/>
        <v>0</v>
      </c>
      <c r="BH86" s="143">
        <f t="shared" si="27"/>
        <v>0</v>
      </c>
      <c r="BI86" s="143">
        <f t="shared" si="28"/>
        <v>0</v>
      </c>
      <c r="BJ86" s="19" t="s">
        <v>102</v>
      </c>
      <c r="BK86" s="143">
        <f t="shared" si="29"/>
        <v>0</v>
      </c>
      <c r="BL86" s="19" t="s">
        <v>518</v>
      </c>
      <c r="BM86" s="19" t="s">
        <v>815</v>
      </c>
    </row>
    <row r="87" spans="2:65" s="1" customFormat="1" ht="16.5" customHeight="1">
      <c r="B87" s="134"/>
      <c r="C87" s="144" t="s">
        <v>542</v>
      </c>
      <c r="D87" s="144" t="s">
        <v>315</v>
      </c>
      <c r="E87" s="145" t="s">
        <v>3008</v>
      </c>
      <c r="F87" s="221" t="s">
        <v>3009</v>
      </c>
      <c r="G87" s="221"/>
      <c r="H87" s="221"/>
      <c r="I87" s="221"/>
      <c r="J87" s="146" t="s">
        <v>374</v>
      </c>
      <c r="K87" s="147">
        <v>1</v>
      </c>
      <c r="L87" s="222"/>
      <c r="M87" s="222"/>
      <c r="N87" s="222">
        <f t="shared" si="20"/>
        <v>0</v>
      </c>
      <c r="O87" s="220"/>
      <c r="P87" s="220"/>
      <c r="Q87" s="220"/>
      <c r="R87" s="139"/>
      <c r="T87" s="140" t="s">
        <v>5</v>
      </c>
      <c r="U87" s="38" t="s">
        <v>42</v>
      </c>
      <c r="V87" s="141">
        <v>0</v>
      </c>
      <c r="W87" s="141">
        <f t="shared" si="21"/>
        <v>0</v>
      </c>
      <c r="X87" s="141">
        <v>0</v>
      </c>
      <c r="Y87" s="141">
        <f t="shared" si="22"/>
        <v>0</v>
      </c>
      <c r="Z87" s="141">
        <v>0</v>
      </c>
      <c r="AA87" s="142">
        <f t="shared" si="23"/>
        <v>0</v>
      </c>
      <c r="AR87" s="19" t="s">
        <v>1282</v>
      </c>
      <c r="AT87" s="19" t="s">
        <v>315</v>
      </c>
      <c r="AU87" s="19" t="s">
        <v>102</v>
      </c>
      <c r="AY87" s="19" t="s">
        <v>267</v>
      </c>
      <c r="BE87" s="143">
        <f t="shared" si="24"/>
        <v>0</v>
      </c>
      <c r="BF87" s="143">
        <f t="shared" si="25"/>
        <v>0</v>
      </c>
      <c r="BG87" s="143">
        <f t="shared" si="26"/>
        <v>0</v>
      </c>
      <c r="BH87" s="143">
        <f t="shared" si="27"/>
        <v>0</v>
      </c>
      <c r="BI87" s="143">
        <f t="shared" si="28"/>
        <v>0</v>
      </c>
      <c r="BJ87" s="19" t="s">
        <v>102</v>
      </c>
      <c r="BK87" s="143">
        <f t="shared" si="29"/>
        <v>0</v>
      </c>
      <c r="BL87" s="19" t="s">
        <v>518</v>
      </c>
      <c r="BM87" s="19" t="s">
        <v>821</v>
      </c>
    </row>
    <row r="88" spans="2:65" s="1" customFormat="1" ht="16.5" customHeight="1">
      <c r="B88" s="134"/>
      <c r="C88" s="144" t="s">
        <v>546</v>
      </c>
      <c r="D88" s="144" t="s">
        <v>315</v>
      </c>
      <c r="E88" s="145" t="s">
        <v>3010</v>
      </c>
      <c r="F88" s="221" t="s">
        <v>3011</v>
      </c>
      <c r="G88" s="221"/>
      <c r="H88" s="221"/>
      <c r="I88" s="221"/>
      <c r="J88" s="146" t="s">
        <v>374</v>
      </c>
      <c r="K88" s="147">
        <v>1</v>
      </c>
      <c r="L88" s="222"/>
      <c r="M88" s="222"/>
      <c r="N88" s="222">
        <f t="shared" si="20"/>
        <v>0</v>
      </c>
      <c r="O88" s="220"/>
      <c r="P88" s="220"/>
      <c r="Q88" s="220"/>
      <c r="R88" s="139"/>
      <c r="T88" s="140" t="s">
        <v>5</v>
      </c>
      <c r="U88" s="38" t="s">
        <v>42</v>
      </c>
      <c r="V88" s="141">
        <v>0</v>
      </c>
      <c r="W88" s="141">
        <f t="shared" si="21"/>
        <v>0</v>
      </c>
      <c r="X88" s="141">
        <v>0</v>
      </c>
      <c r="Y88" s="141">
        <f t="shared" si="22"/>
        <v>0</v>
      </c>
      <c r="Z88" s="141">
        <v>0</v>
      </c>
      <c r="AA88" s="142">
        <f t="shared" si="23"/>
        <v>0</v>
      </c>
      <c r="AR88" s="19" t="s">
        <v>1282</v>
      </c>
      <c r="AT88" s="19" t="s">
        <v>315</v>
      </c>
      <c r="AU88" s="19" t="s">
        <v>102</v>
      </c>
      <c r="AY88" s="19" t="s">
        <v>267</v>
      </c>
      <c r="BE88" s="143">
        <f t="shared" si="24"/>
        <v>0</v>
      </c>
      <c r="BF88" s="143">
        <f t="shared" si="25"/>
        <v>0</v>
      </c>
      <c r="BG88" s="143">
        <f t="shared" si="26"/>
        <v>0</v>
      </c>
      <c r="BH88" s="143">
        <f t="shared" si="27"/>
        <v>0</v>
      </c>
      <c r="BI88" s="143">
        <f t="shared" si="28"/>
        <v>0</v>
      </c>
      <c r="BJ88" s="19" t="s">
        <v>102</v>
      </c>
      <c r="BK88" s="143">
        <f t="shared" si="29"/>
        <v>0</v>
      </c>
      <c r="BL88" s="19" t="s">
        <v>518</v>
      </c>
      <c r="BM88" s="19" t="s">
        <v>829</v>
      </c>
    </row>
    <row r="89" spans="2:65" s="1" customFormat="1" ht="16.5" customHeight="1">
      <c r="B89" s="134"/>
      <c r="C89" s="144" t="s">
        <v>550</v>
      </c>
      <c r="D89" s="144" t="s">
        <v>315</v>
      </c>
      <c r="E89" s="145" t="s">
        <v>3012</v>
      </c>
      <c r="F89" s="221" t="s">
        <v>3013</v>
      </c>
      <c r="G89" s="221"/>
      <c r="H89" s="221"/>
      <c r="I89" s="221"/>
      <c r="J89" s="146" t="s">
        <v>374</v>
      </c>
      <c r="K89" s="147">
        <v>1</v>
      </c>
      <c r="L89" s="222"/>
      <c r="M89" s="222"/>
      <c r="N89" s="222">
        <f t="shared" si="20"/>
        <v>0</v>
      </c>
      <c r="O89" s="220"/>
      <c r="P89" s="220"/>
      <c r="Q89" s="220"/>
      <c r="R89" s="139"/>
      <c r="T89" s="140" t="s">
        <v>5</v>
      </c>
      <c r="U89" s="38" t="s">
        <v>42</v>
      </c>
      <c r="V89" s="141">
        <v>0</v>
      </c>
      <c r="W89" s="141">
        <f t="shared" si="21"/>
        <v>0</v>
      </c>
      <c r="X89" s="141">
        <v>0</v>
      </c>
      <c r="Y89" s="141">
        <f t="shared" si="22"/>
        <v>0</v>
      </c>
      <c r="Z89" s="141">
        <v>0</v>
      </c>
      <c r="AA89" s="142">
        <f t="shared" si="23"/>
        <v>0</v>
      </c>
      <c r="AR89" s="19" t="s">
        <v>1282</v>
      </c>
      <c r="AT89" s="19" t="s">
        <v>315</v>
      </c>
      <c r="AU89" s="19" t="s">
        <v>102</v>
      </c>
      <c r="AY89" s="19" t="s">
        <v>267</v>
      </c>
      <c r="BE89" s="143">
        <f t="shared" si="24"/>
        <v>0</v>
      </c>
      <c r="BF89" s="143">
        <f t="shared" si="25"/>
        <v>0</v>
      </c>
      <c r="BG89" s="143">
        <f t="shared" si="26"/>
        <v>0</v>
      </c>
      <c r="BH89" s="143">
        <f t="shared" si="27"/>
        <v>0</v>
      </c>
      <c r="BI89" s="143">
        <f t="shared" si="28"/>
        <v>0</v>
      </c>
      <c r="BJ89" s="19" t="s">
        <v>102</v>
      </c>
      <c r="BK89" s="143">
        <f t="shared" si="29"/>
        <v>0</v>
      </c>
      <c r="BL89" s="19" t="s">
        <v>518</v>
      </c>
      <c r="BM89" s="19" t="s">
        <v>837</v>
      </c>
    </row>
    <row r="90" spans="2:65" s="1" customFormat="1" ht="16.5" customHeight="1">
      <c r="B90" s="134"/>
      <c r="C90" s="144" t="s">
        <v>554</v>
      </c>
      <c r="D90" s="144" t="s">
        <v>315</v>
      </c>
      <c r="E90" s="145" t="s">
        <v>3014</v>
      </c>
      <c r="F90" s="221" t="s">
        <v>3015</v>
      </c>
      <c r="G90" s="221"/>
      <c r="H90" s="221"/>
      <c r="I90" s="221"/>
      <c r="J90" s="146" t="s">
        <v>374</v>
      </c>
      <c r="K90" s="147">
        <v>1</v>
      </c>
      <c r="L90" s="222"/>
      <c r="M90" s="222"/>
      <c r="N90" s="222">
        <f t="shared" si="20"/>
        <v>0</v>
      </c>
      <c r="O90" s="220"/>
      <c r="P90" s="220"/>
      <c r="Q90" s="220"/>
      <c r="R90" s="139"/>
      <c r="T90" s="140" t="s">
        <v>5</v>
      </c>
      <c r="U90" s="38" t="s">
        <v>42</v>
      </c>
      <c r="V90" s="141">
        <v>0</v>
      </c>
      <c r="W90" s="141">
        <f t="shared" si="21"/>
        <v>0</v>
      </c>
      <c r="X90" s="141">
        <v>0</v>
      </c>
      <c r="Y90" s="141">
        <f t="shared" si="22"/>
        <v>0</v>
      </c>
      <c r="Z90" s="141">
        <v>0</v>
      </c>
      <c r="AA90" s="142">
        <f t="shared" si="23"/>
        <v>0</v>
      </c>
      <c r="AR90" s="19" t="s">
        <v>1282</v>
      </c>
      <c r="AT90" s="19" t="s">
        <v>315</v>
      </c>
      <c r="AU90" s="19" t="s">
        <v>102</v>
      </c>
      <c r="AY90" s="19" t="s">
        <v>267</v>
      </c>
      <c r="BE90" s="143">
        <f t="shared" si="24"/>
        <v>0</v>
      </c>
      <c r="BF90" s="143">
        <f t="shared" si="25"/>
        <v>0</v>
      </c>
      <c r="BG90" s="143">
        <f t="shared" si="26"/>
        <v>0</v>
      </c>
      <c r="BH90" s="143">
        <f t="shared" si="27"/>
        <v>0</v>
      </c>
      <c r="BI90" s="143">
        <f t="shared" si="28"/>
        <v>0</v>
      </c>
      <c r="BJ90" s="19" t="s">
        <v>102</v>
      </c>
      <c r="BK90" s="143">
        <f t="shared" si="29"/>
        <v>0</v>
      </c>
      <c r="BL90" s="19" t="s">
        <v>518</v>
      </c>
      <c r="BM90" s="19" t="s">
        <v>845</v>
      </c>
    </row>
    <row r="91" spans="2:65" s="1" customFormat="1" ht="16.5" customHeight="1">
      <c r="B91" s="134"/>
      <c r="C91" s="144" t="s">
        <v>558</v>
      </c>
      <c r="D91" s="144" t="s">
        <v>315</v>
      </c>
      <c r="E91" s="145" t="s">
        <v>3016</v>
      </c>
      <c r="F91" s="221" t="s">
        <v>4307</v>
      </c>
      <c r="G91" s="221"/>
      <c r="H91" s="221"/>
      <c r="I91" s="221"/>
      <c r="J91" s="146" t="s">
        <v>374</v>
      </c>
      <c r="K91" s="147">
        <v>1</v>
      </c>
      <c r="L91" s="222"/>
      <c r="M91" s="222"/>
      <c r="N91" s="222">
        <f t="shared" si="20"/>
        <v>0</v>
      </c>
      <c r="O91" s="220"/>
      <c r="P91" s="220"/>
      <c r="Q91" s="220"/>
      <c r="R91" s="139"/>
      <c r="T91" s="140" t="s">
        <v>5</v>
      </c>
      <c r="U91" s="38" t="s">
        <v>42</v>
      </c>
      <c r="V91" s="141">
        <v>0</v>
      </c>
      <c r="W91" s="141">
        <f t="shared" si="21"/>
        <v>0</v>
      </c>
      <c r="X91" s="141">
        <v>0</v>
      </c>
      <c r="Y91" s="141">
        <f t="shared" si="22"/>
        <v>0</v>
      </c>
      <c r="Z91" s="141">
        <v>0</v>
      </c>
      <c r="AA91" s="142">
        <f t="shared" si="23"/>
        <v>0</v>
      </c>
      <c r="AR91" s="19" t="s">
        <v>1282</v>
      </c>
      <c r="AT91" s="19" t="s">
        <v>315</v>
      </c>
      <c r="AU91" s="19" t="s">
        <v>102</v>
      </c>
      <c r="AY91" s="19" t="s">
        <v>267</v>
      </c>
      <c r="BE91" s="143">
        <f t="shared" si="24"/>
        <v>0</v>
      </c>
      <c r="BF91" s="143">
        <f t="shared" si="25"/>
        <v>0</v>
      </c>
      <c r="BG91" s="143">
        <f t="shared" si="26"/>
        <v>0</v>
      </c>
      <c r="BH91" s="143">
        <f t="shared" si="27"/>
        <v>0</v>
      </c>
      <c r="BI91" s="143">
        <f t="shared" si="28"/>
        <v>0</v>
      </c>
      <c r="BJ91" s="19" t="s">
        <v>102</v>
      </c>
      <c r="BK91" s="143">
        <f t="shared" si="29"/>
        <v>0</v>
      </c>
      <c r="BL91" s="19" t="s">
        <v>518</v>
      </c>
      <c r="BM91" s="19" t="s">
        <v>853</v>
      </c>
    </row>
    <row r="92" spans="2:65" s="1" customFormat="1" ht="16.5" customHeight="1">
      <c r="B92" s="134"/>
      <c r="C92" s="144" t="s">
        <v>562</v>
      </c>
      <c r="D92" s="144" t="s">
        <v>315</v>
      </c>
      <c r="E92" s="145" t="s">
        <v>3017</v>
      </c>
      <c r="F92" s="221" t="s">
        <v>3018</v>
      </c>
      <c r="G92" s="221"/>
      <c r="H92" s="221"/>
      <c r="I92" s="221"/>
      <c r="J92" s="146" t="s">
        <v>374</v>
      </c>
      <c r="K92" s="147">
        <v>1</v>
      </c>
      <c r="L92" s="222"/>
      <c r="M92" s="222"/>
      <c r="N92" s="222">
        <f t="shared" si="20"/>
        <v>0</v>
      </c>
      <c r="O92" s="220"/>
      <c r="P92" s="220"/>
      <c r="Q92" s="220"/>
      <c r="R92" s="139"/>
      <c r="T92" s="140" t="s">
        <v>5</v>
      </c>
      <c r="U92" s="38" t="s">
        <v>42</v>
      </c>
      <c r="V92" s="141">
        <v>0</v>
      </c>
      <c r="W92" s="141">
        <f t="shared" si="21"/>
        <v>0</v>
      </c>
      <c r="X92" s="141">
        <v>0</v>
      </c>
      <c r="Y92" s="141">
        <f t="shared" si="22"/>
        <v>0</v>
      </c>
      <c r="Z92" s="141">
        <v>0</v>
      </c>
      <c r="AA92" s="142">
        <f t="shared" si="23"/>
        <v>0</v>
      </c>
      <c r="AR92" s="19" t="s">
        <v>1282</v>
      </c>
      <c r="AT92" s="19" t="s">
        <v>315</v>
      </c>
      <c r="AU92" s="19" t="s">
        <v>102</v>
      </c>
      <c r="AY92" s="19" t="s">
        <v>267</v>
      </c>
      <c r="BE92" s="143">
        <f t="shared" si="24"/>
        <v>0</v>
      </c>
      <c r="BF92" s="143">
        <f t="shared" si="25"/>
        <v>0</v>
      </c>
      <c r="BG92" s="143">
        <f t="shared" si="26"/>
        <v>0</v>
      </c>
      <c r="BH92" s="143">
        <f t="shared" si="27"/>
        <v>0</v>
      </c>
      <c r="BI92" s="143">
        <f t="shared" si="28"/>
        <v>0</v>
      </c>
      <c r="BJ92" s="19" t="s">
        <v>102</v>
      </c>
      <c r="BK92" s="143">
        <f t="shared" si="29"/>
        <v>0</v>
      </c>
      <c r="BL92" s="19" t="s">
        <v>518</v>
      </c>
      <c r="BM92" s="19" t="s">
        <v>861</v>
      </c>
    </row>
    <row r="93" spans="2:65" s="1" customFormat="1" ht="38.25" customHeight="1">
      <c r="B93" s="134"/>
      <c r="C93" s="144" t="s">
        <v>566</v>
      </c>
      <c r="D93" s="144" t="s">
        <v>315</v>
      </c>
      <c r="E93" s="145" t="s">
        <v>3019</v>
      </c>
      <c r="F93" s="221" t="s">
        <v>3020</v>
      </c>
      <c r="G93" s="221"/>
      <c r="H93" s="221"/>
      <c r="I93" s="221"/>
      <c r="J93" s="146" t="s">
        <v>374</v>
      </c>
      <c r="K93" s="147">
        <v>1</v>
      </c>
      <c r="L93" s="222"/>
      <c r="M93" s="222"/>
      <c r="N93" s="222">
        <f t="shared" si="20"/>
        <v>0</v>
      </c>
      <c r="O93" s="220"/>
      <c r="P93" s="220"/>
      <c r="Q93" s="220"/>
      <c r="R93" s="139"/>
      <c r="T93" s="140" t="s">
        <v>5</v>
      </c>
      <c r="U93" s="38" t="s">
        <v>42</v>
      </c>
      <c r="V93" s="141">
        <v>0</v>
      </c>
      <c r="W93" s="141">
        <f t="shared" si="21"/>
        <v>0</v>
      </c>
      <c r="X93" s="141">
        <v>0</v>
      </c>
      <c r="Y93" s="141">
        <f t="shared" si="22"/>
        <v>0</v>
      </c>
      <c r="Z93" s="141">
        <v>0</v>
      </c>
      <c r="AA93" s="142">
        <f t="shared" si="23"/>
        <v>0</v>
      </c>
      <c r="AR93" s="19" t="s">
        <v>1282</v>
      </c>
      <c r="AT93" s="19" t="s">
        <v>315</v>
      </c>
      <c r="AU93" s="19" t="s">
        <v>102</v>
      </c>
      <c r="AY93" s="19" t="s">
        <v>267</v>
      </c>
      <c r="BE93" s="143">
        <f t="shared" si="24"/>
        <v>0</v>
      </c>
      <c r="BF93" s="143">
        <f t="shared" si="25"/>
        <v>0</v>
      </c>
      <c r="BG93" s="143">
        <f t="shared" si="26"/>
        <v>0</v>
      </c>
      <c r="BH93" s="143">
        <f t="shared" si="27"/>
        <v>0</v>
      </c>
      <c r="BI93" s="143">
        <f t="shared" si="28"/>
        <v>0</v>
      </c>
      <c r="BJ93" s="19" t="s">
        <v>102</v>
      </c>
      <c r="BK93" s="143">
        <f t="shared" si="29"/>
        <v>0</v>
      </c>
      <c r="BL93" s="19" t="s">
        <v>518</v>
      </c>
      <c r="BM93" s="19" t="s">
        <v>869</v>
      </c>
    </row>
    <row r="94" spans="2:65" s="1" customFormat="1" ht="16.5" customHeight="1">
      <c r="B94" s="134"/>
      <c r="C94" s="144" t="s">
        <v>570</v>
      </c>
      <c r="D94" s="144" t="s">
        <v>315</v>
      </c>
      <c r="E94" s="145" t="s">
        <v>3021</v>
      </c>
      <c r="F94" s="221" t="s">
        <v>4308</v>
      </c>
      <c r="G94" s="221"/>
      <c r="H94" s="221"/>
      <c r="I94" s="221"/>
      <c r="J94" s="146" t="s">
        <v>374</v>
      </c>
      <c r="K94" s="147">
        <v>1</v>
      </c>
      <c r="L94" s="222"/>
      <c r="M94" s="222"/>
      <c r="N94" s="222">
        <f t="shared" si="20"/>
        <v>0</v>
      </c>
      <c r="O94" s="220"/>
      <c r="P94" s="220"/>
      <c r="Q94" s="220"/>
      <c r="R94" s="139"/>
      <c r="T94" s="140" t="s">
        <v>5</v>
      </c>
      <c r="U94" s="38" t="s">
        <v>42</v>
      </c>
      <c r="V94" s="141">
        <v>0</v>
      </c>
      <c r="W94" s="141">
        <f t="shared" si="21"/>
        <v>0</v>
      </c>
      <c r="X94" s="141">
        <v>0</v>
      </c>
      <c r="Y94" s="141">
        <f t="shared" si="22"/>
        <v>0</v>
      </c>
      <c r="Z94" s="141">
        <v>0</v>
      </c>
      <c r="AA94" s="142">
        <f t="shared" si="23"/>
        <v>0</v>
      </c>
      <c r="AR94" s="19" t="s">
        <v>1282</v>
      </c>
      <c r="AT94" s="19" t="s">
        <v>315</v>
      </c>
      <c r="AU94" s="19" t="s">
        <v>102</v>
      </c>
      <c r="AY94" s="19" t="s">
        <v>267</v>
      </c>
      <c r="BE94" s="143">
        <f t="shared" si="24"/>
        <v>0</v>
      </c>
      <c r="BF94" s="143">
        <f t="shared" si="25"/>
        <v>0</v>
      </c>
      <c r="BG94" s="143">
        <f t="shared" si="26"/>
        <v>0</v>
      </c>
      <c r="BH94" s="143">
        <f t="shared" si="27"/>
        <v>0</v>
      </c>
      <c r="BI94" s="143">
        <f t="shared" si="28"/>
        <v>0</v>
      </c>
      <c r="BJ94" s="19" t="s">
        <v>102</v>
      </c>
      <c r="BK94" s="143">
        <f t="shared" si="29"/>
        <v>0</v>
      </c>
      <c r="BL94" s="19" t="s">
        <v>518</v>
      </c>
      <c r="BM94" s="19" t="s">
        <v>877</v>
      </c>
    </row>
    <row r="95" spans="2:65" s="1" customFormat="1" ht="16.5" customHeight="1">
      <c r="B95" s="134"/>
      <c r="C95" s="144" t="s">
        <v>574</v>
      </c>
      <c r="D95" s="144" t="s">
        <v>315</v>
      </c>
      <c r="E95" s="145" t="s">
        <v>3017</v>
      </c>
      <c r="F95" s="221" t="s">
        <v>3018</v>
      </c>
      <c r="G95" s="221"/>
      <c r="H95" s="221"/>
      <c r="I95" s="221"/>
      <c r="J95" s="146" t="s">
        <v>374</v>
      </c>
      <c r="K95" s="147">
        <v>3</v>
      </c>
      <c r="L95" s="222"/>
      <c r="M95" s="222"/>
      <c r="N95" s="222">
        <f t="shared" si="20"/>
        <v>0</v>
      </c>
      <c r="O95" s="220"/>
      <c r="P95" s="220"/>
      <c r="Q95" s="220"/>
      <c r="R95" s="139"/>
      <c r="T95" s="140" t="s">
        <v>5</v>
      </c>
      <c r="U95" s="38" t="s">
        <v>42</v>
      </c>
      <c r="V95" s="141">
        <v>0</v>
      </c>
      <c r="W95" s="141">
        <f t="shared" si="21"/>
        <v>0</v>
      </c>
      <c r="X95" s="141">
        <v>0</v>
      </c>
      <c r="Y95" s="141">
        <f t="shared" si="22"/>
        <v>0</v>
      </c>
      <c r="Z95" s="141">
        <v>0</v>
      </c>
      <c r="AA95" s="142">
        <f t="shared" si="23"/>
        <v>0</v>
      </c>
      <c r="AR95" s="19" t="s">
        <v>1282</v>
      </c>
      <c r="AT95" s="19" t="s">
        <v>315</v>
      </c>
      <c r="AU95" s="19" t="s">
        <v>102</v>
      </c>
      <c r="AY95" s="19" t="s">
        <v>267</v>
      </c>
      <c r="BE95" s="143">
        <f t="shared" si="24"/>
        <v>0</v>
      </c>
      <c r="BF95" s="143">
        <f t="shared" si="25"/>
        <v>0</v>
      </c>
      <c r="BG95" s="143">
        <f t="shared" si="26"/>
        <v>0</v>
      </c>
      <c r="BH95" s="143">
        <f t="shared" si="27"/>
        <v>0</v>
      </c>
      <c r="BI95" s="143">
        <f t="shared" si="28"/>
        <v>0</v>
      </c>
      <c r="BJ95" s="19" t="s">
        <v>102</v>
      </c>
      <c r="BK95" s="143">
        <f t="shared" si="29"/>
        <v>0</v>
      </c>
      <c r="BL95" s="19" t="s">
        <v>518</v>
      </c>
      <c r="BM95" s="19" t="s">
        <v>885</v>
      </c>
    </row>
    <row r="96" spans="2:65" s="1" customFormat="1" ht="16.5" customHeight="1">
      <c r="B96" s="134"/>
      <c r="C96" s="144" t="s">
        <v>578</v>
      </c>
      <c r="D96" s="144" t="s">
        <v>315</v>
      </c>
      <c r="E96" s="145" t="s">
        <v>3082</v>
      </c>
      <c r="F96" s="221" t="s">
        <v>3083</v>
      </c>
      <c r="G96" s="221"/>
      <c r="H96" s="221"/>
      <c r="I96" s="221"/>
      <c r="J96" s="146" t="s">
        <v>374</v>
      </c>
      <c r="K96" s="147">
        <v>3</v>
      </c>
      <c r="L96" s="222"/>
      <c r="M96" s="222"/>
      <c r="N96" s="222">
        <f t="shared" si="20"/>
        <v>0</v>
      </c>
      <c r="O96" s="220"/>
      <c r="P96" s="220"/>
      <c r="Q96" s="220"/>
      <c r="R96" s="139"/>
      <c r="T96" s="140" t="s">
        <v>5</v>
      </c>
      <c r="U96" s="38" t="s">
        <v>42</v>
      </c>
      <c r="V96" s="141">
        <v>0</v>
      </c>
      <c r="W96" s="141">
        <f t="shared" si="21"/>
        <v>0</v>
      </c>
      <c r="X96" s="141">
        <v>0</v>
      </c>
      <c r="Y96" s="141">
        <f t="shared" si="22"/>
        <v>0</v>
      </c>
      <c r="Z96" s="141">
        <v>0</v>
      </c>
      <c r="AA96" s="142">
        <f t="shared" si="23"/>
        <v>0</v>
      </c>
      <c r="AR96" s="19" t="s">
        <v>1282</v>
      </c>
      <c r="AT96" s="19" t="s">
        <v>315</v>
      </c>
      <c r="AU96" s="19" t="s">
        <v>102</v>
      </c>
      <c r="AY96" s="19" t="s">
        <v>267</v>
      </c>
      <c r="BE96" s="143">
        <f t="shared" si="24"/>
        <v>0</v>
      </c>
      <c r="BF96" s="143">
        <f t="shared" si="25"/>
        <v>0</v>
      </c>
      <c r="BG96" s="143">
        <f t="shared" si="26"/>
        <v>0</v>
      </c>
      <c r="BH96" s="143">
        <f t="shared" si="27"/>
        <v>0</v>
      </c>
      <c r="BI96" s="143">
        <f t="shared" si="28"/>
        <v>0</v>
      </c>
      <c r="BJ96" s="19" t="s">
        <v>102</v>
      </c>
      <c r="BK96" s="143">
        <f t="shared" si="29"/>
        <v>0</v>
      </c>
      <c r="BL96" s="19" t="s">
        <v>518</v>
      </c>
      <c r="BM96" s="19" t="s">
        <v>893</v>
      </c>
    </row>
    <row r="97" spans="2:65" s="1" customFormat="1" ht="16.5" customHeight="1">
      <c r="B97" s="134"/>
      <c r="C97" s="144" t="s">
        <v>582</v>
      </c>
      <c r="D97" s="144" t="s">
        <v>315</v>
      </c>
      <c r="E97" s="145" t="s">
        <v>3024</v>
      </c>
      <c r="F97" s="221" t="s">
        <v>3025</v>
      </c>
      <c r="G97" s="221"/>
      <c r="H97" s="221"/>
      <c r="I97" s="221"/>
      <c r="J97" s="146" t="s">
        <v>374</v>
      </c>
      <c r="K97" s="147">
        <v>1</v>
      </c>
      <c r="L97" s="222"/>
      <c r="M97" s="222"/>
      <c r="N97" s="222">
        <f t="shared" si="20"/>
        <v>0</v>
      </c>
      <c r="O97" s="220"/>
      <c r="P97" s="220"/>
      <c r="Q97" s="220"/>
      <c r="R97" s="139"/>
      <c r="T97" s="140" t="s">
        <v>5</v>
      </c>
      <c r="U97" s="38" t="s">
        <v>42</v>
      </c>
      <c r="V97" s="141">
        <v>0</v>
      </c>
      <c r="W97" s="141">
        <f t="shared" si="21"/>
        <v>0</v>
      </c>
      <c r="X97" s="141">
        <v>0</v>
      </c>
      <c r="Y97" s="141">
        <f t="shared" si="22"/>
        <v>0</v>
      </c>
      <c r="Z97" s="141">
        <v>0</v>
      </c>
      <c r="AA97" s="142">
        <f t="shared" si="23"/>
        <v>0</v>
      </c>
      <c r="AR97" s="19" t="s">
        <v>1282</v>
      </c>
      <c r="AT97" s="19" t="s">
        <v>315</v>
      </c>
      <c r="AU97" s="19" t="s">
        <v>102</v>
      </c>
      <c r="AY97" s="19" t="s">
        <v>267</v>
      </c>
      <c r="BE97" s="143">
        <f t="shared" si="24"/>
        <v>0</v>
      </c>
      <c r="BF97" s="143">
        <f t="shared" si="25"/>
        <v>0</v>
      </c>
      <c r="BG97" s="143">
        <f t="shared" si="26"/>
        <v>0</v>
      </c>
      <c r="BH97" s="143">
        <f t="shared" si="27"/>
        <v>0</v>
      </c>
      <c r="BI97" s="143">
        <f t="shared" si="28"/>
        <v>0</v>
      </c>
      <c r="BJ97" s="19" t="s">
        <v>102</v>
      </c>
      <c r="BK97" s="143">
        <f t="shared" si="29"/>
        <v>0</v>
      </c>
      <c r="BL97" s="19" t="s">
        <v>518</v>
      </c>
      <c r="BM97" s="19" t="s">
        <v>901</v>
      </c>
    </row>
    <row r="98" spans="2:65" s="1" customFormat="1" ht="63.75" customHeight="1">
      <c r="B98" s="134"/>
      <c r="C98" s="144" t="s">
        <v>586</v>
      </c>
      <c r="D98" s="144" t="s">
        <v>315</v>
      </c>
      <c r="E98" s="145" t="s">
        <v>3026</v>
      </c>
      <c r="F98" s="221" t="s">
        <v>3027</v>
      </c>
      <c r="G98" s="221"/>
      <c r="H98" s="221"/>
      <c r="I98" s="221"/>
      <c r="J98" s="146" t="s">
        <v>374</v>
      </c>
      <c r="K98" s="147">
        <v>1</v>
      </c>
      <c r="L98" s="222"/>
      <c r="M98" s="222"/>
      <c r="N98" s="222">
        <f t="shared" si="20"/>
        <v>0</v>
      </c>
      <c r="O98" s="220"/>
      <c r="P98" s="220"/>
      <c r="Q98" s="220"/>
      <c r="R98" s="139"/>
      <c r="T98" s="140" t="s">
        <v>5</v>
      </c>
      <c r="U98" s="38" t="s">
        <v>42</v>
      </c>
      <c r="V98" s="141">
        <v>0</v>
      </c>
      <c r="W98" s="141">
        <f t="shared" si="21"/>
        <v>0</v>
      </c>
      <c r="X98" s="141">
        <v>0</v>
      </c>
      <c r="Y98" s="141">
        <f t="shared" si="22"/>
        <v>0</v>
      </c>
      <c r="Z98" s="141">
        <v>0</v>
      </c>
      <c r="AA98" s="142">
        <f t="shared" si="23"/>
        <v>0</v>
      </c>
      <c r="AR98" s="19" t="s">
        <v>1282</v>
      </c>
      <c r="AT98" s="19" t="s">
        <v>315</v>
      </c>
      <c r="AU98" s="19" t="s">
        <v>102</v>
      </c>
      <c r="AY98" s="19" t="s">
        <v>267</v>
      </c>
      <c r="BE98" s="143">
        <f t="shared" si="24"/>
        <v>0</v>
      </c>
      <c r="BF98" s="143">
        <f t="shared" si="25"/>
        <v>0</v>
      </c>
      <c r="BG98" s="143">
        <f t="shared" si="26"/>
        <v>0</v>
      </c>
      <c r="BH98" s="143">
        <f t="shared" si="27"/>
        <v>0</v>
      </c>
      <c r="BI98" s="143">
        <f t="shared" si="28"/>
        <v>0</v>
      </c>
      <c r="BJ98" s="19" t="s">
        <v>102</v>
      </c>
      <c r="BK98" s="143">
        <f t="shared" si="29"/>
        <v>0</v>
      </c>
      <c r="BL98" s="19" t="s">
        <v>518</v>
      </c>
      <c r="BM98" s="19" t="s">
        <v>909</v>
      </c>
    </row>
    <row r="99" spans="2:65" s="1" customFormat="1" ht="16.5" customHeight="1">
      <c r="B99" s="134"/>
      <c r="C99" s="144" t="s">
        <v>590</v>
      </c>
      <c r="D99" s="144" t="s">
        <v>315</v>
      </c>
      <c r="E99" s="145" t="s">
        <v>3028</v>
      </c>
      <c r="F99" s="221" t="s">
        <v>3029</v>
      </c>
      <c r="G99" s="221"/>
      <c r="H99" s="221"/>
      <c r="I99" s="221"/>
      <c r="J99" s="146" t="s">
        <v>374</v>
      </c>
      <c r="K99" s="147">
        <v>2</v>
      </c>
      <c r="L99" s="222"/>
      <c r="M99" s="222"/>
      <c r="N99" s="222">
        <f t="shared" si="20"/>
        <v>0</v>
      </c>
      <c r="O99" s="220"/>
      <c r="P99" s="220"/>
      <c r="Q99" s="220"/>
      <c r="R99" s="139"/>
      <c r="T99" s="140" t="s">
        <v>5</v>
      </c>
      <c r="U99" s="38" t="s">
        <v>42</v>
      </c>
      <c r="V99" s="141">
        <v>0</v>
      </c>
      <c r="W99" s="141">
        <f t="shared" si="21"/>
        <v>0</v>
      </c>
      <c r="X99" s="141">
        <v>0</v>
      </c>
      <c r="Y99" s="141">
        <f t="shared" si="22"/>
        <v>0</v>
      </c>
      <c r="Z99" s="141">
        <v>0</v>
      </c>
      <c r="AA99" s="142">
        <f t="shared" si="23"/>
        <v>0</v>
      </c>
      <c r="AR99" s="19" t="s">
        <v>1282</v>
      </c>
      <c r="AT99" s="19" t="s">
        <v>315</v>
      </c>
      <c r="AU99" s="19" t="s">
        <v>102</v>
      </c>
      <c r="AY99" s="19" t="s">
        <v>267</v>
      </c>
      <c r="BE99" s="143">
        <f t="shared" si="24"/>
        <v>0</v>
      </c>
      <c r="BF99" s="143">
        <f t="shared" si="25"/>
        <v>0</v>
      </c>
      <c r="BG99" s="143">
        <f t="shared" si="26"/>
        <v>0</v>
      </c>
      <c r="BH99" s="143">
        <f t="shared" si="27"/>
        <v>0</v>
      </c>
      <c r="BI99" s="143">
        <f t="shared" si="28"/>
        <v>0</v>
      </c>
      <c r="BJ99" s="19" t="s">
        <v>102</v>
      </c>
      <c r="BK99" s="143">
        <f t="shared" si="29"/>
        <v>0</v>
      </c>
      <c r="BL99" s="19" t="s">
        <v>518</v>
      </c>
      <c r="BM99" s="19" t="s">
        <v>917</v>
      </c>
    </row>
    <row r="100" spans="2:65" s="1" customFormat="1" ht="16.5" customHeight="1">
      <c r="B100" s="134"/>
      <c r="C100" s="144" t="s">
        <v>594</v>
      </c>
      <c r="D100" s="144" t="s">
        <v>315</v>
      </c>
      <c r="E100" s="145" t="s">
        <v>3044</v>
      </c>
      <c r="F100" s="221" t="s">
        <v>3045</v>
      </c>
      <c r="G100" s="221"/>
      <c r="H100" s="221"/>
      <c r="I100" s="221"/>
      <c r="J100" s="146" t="s">
        <v>374</v>
      </c>
      <c r="K100" s="147">
        <v>2</v>
      </c>
      <c r="L100" s="222"/>
      <c r="M100" s="222"/>
      <c r="N100" s="222">
        <f t="shared" si="20"/>
        <v>0</v>
      </c>
      <c r="O100" s="220"/>
      <c r="P100" s="220"/>
      <c r="Q100" s="220"/>
      <c r="R100" s="139"/>
      <c r="T100" s="140" t="s">
        <v>5</v>
      </c>
      <c r="U100" s="38" t="s">
        <v>42</v>
      </c>
      <c r="V100" s="141">
        <v>0</v>
      </c>
      <c r="W100" s="141">
        <f t="shared" si="21"/>
        <v>0</v>
      </c>
      <c r="X100" s="141">
        <v>0</v>
      </c>
      <c r="Y100" s="141">
        <f t="shared" si="22"/>
        <v>0</v>
      </c>
      <c r="Z100" s="141">
        <v>0</v>
      </c>
      <c r="AA100" s="142">
        <f t="shared" si="23"/>
        <v>0</v>
      </c>
      <c r="AR100" s="19" t="s">
        <v>1282</v>
      </c>
      <c r="AT100" s="19" t="s">
        <v>315</v>
      </c>
      <c r="AU100" s="19" t="s">
        <v>102</v>
      </c>
      <c r="AY100" s="19" t="s">
        <v>267</v>
      </c>
      <c r="BE100" s="143">
        <f t="shared" si="24"/>
        <v>0</v>
      </c>
      <c r="BF100" s="143">
        <f t="shared" si="25"/>
        <v>0</v>
      </c>
      <c r="BG100" s="143">
        <f t="shared" si="26"/>
        <v>0</v>
      </c>
      <c r="BH100" s="143">
        <f t="shared" si="27"/>
        <v>0</v>
      </c>
      <c r="BI100" s="143">
        <f t="shared" si="28"/>
        <v>0</v>
      </c>
      <c r="BJ100" s="19" t="s">
        <v>102</v>
      </c>
      <c r="BK100" s="143">
        <f t="shared" si="29"/>
        <v>0</v>
      </c>
      <c r="BL100" s="19" t="s">
        <v>518</v>
      </c>
      <c r="BM100" s="19" t="s">
        <v>925</v>
      </c>
    </row>
    <row r="101" spans="2:65" s="1" customFormat="1" ht="16.5" customHeight="1">
      <c r="B101" s="134"/>
      <c r="C101" s="144" t="s">
        <v>598</v>
      </c>
      <c r="D101" s="144" t="s">
        <v>315</v>
      </c>
      <c r="E101" s="145" t="s">
        <v>3084</v>
      </c>
      <c r="F101" s="221" t="s">
        <v>3085</v>
      </c>
      <c r="G101" s="221"/>
      <c r="H101" s="221"/>
      <c r="I101" s="221"/>
      <c r="J101" s="146" t="s">
        <v>374</v>
      </c>
      <c r="K101" s="147">
        <v>2</v>
      </c>
      <c r="L101" s="222"/>
      <c r="M101" s="222"/>
      <c r="N101" s="222">
        <f t="shared" si="20"/>
        <v>0</v>
      </c>
      <c r="O101" s="220"/>
      <c r="P101" s="220"/>
      <c r="Q101" s="220"/>
      <c r="R101" s="139"/>
      <c r="T101" s="140" t="s">
        <v>5</v>
      </c>
      <c r="U101" s="38" t="s">
        <v>42</v>
      </c>
      <c r="V101" s="141">
        <v>0</v>
      </c>
      <c r="W101" s="141">
        <f t="shared" si="21"/>
        <v>0</v>
      </c>
      <c r="X101" s="141">
        <v>0</v>
      </c>
      <c r="Y101" s="141">
        <f t="shared" si="22"/>
        <v>0</v>
      </c>
      <c r="Z101" s="141">
        <v>0</v>
      </c>
      <c r="AA101" s="142">
        <f t="shared" si="23"/>
        <v>0</v>
      </c>
      <c r="AR101" s="19" t="s">
        <v>1282</v>
      </c>
      <c r="AT101" s="19" t="s">
        <v>315</v>
      </c>
      <c r="AU101" s="19" t="s">
        <v>102</v>
      </c>
      <c r="AY101" s="19" t="s">
        <v>267</v>
      </c>
      <c r="BE101" s="143">
        <f t="shared" si="24"/>
        <v>0</v>
      </c>
      <c r="BF101" s="143">
        <f t="shared" si="25"/>
        <v>0</v>
      </c>
      <c r="BG101" s="143">
        <f t="shared" si="26"/>
        <v>0</v>
      </c>
      <c r="BH101" s="143">
        <f t="shared" si="27"/>
        <v>0</v>
      </c>
      <c r="BI101" s="143">
        <f t="shared" si="28"/>
        <v>0</v>
      </c>
      <c r="BJ101" s="19" t="s">
        <v>102</v>
      </c>
      <c r="BK101" s="143">
        <f t="shared" si="29"/>
        <v>0</v>
      </c>
      <c r="BL101" s="19" t="s">
        <v>518</v>
      </c>
      <c r="BM101" s="19" t="s">
        <v>933</v>
      </c>
    </row>
    <row r="102" spans="2:65" s="1" customFormat="1" ht="25.5" customHeight="1">
      <c r="B102" s="134"/>
      <c r="C102" s="144" t="s">
        <v>602</v>
      </c>
      <c r="D102" s="144" t="s">
        <v>315</v>
      </c>
      <c r="E102" s="145" t="s">
        <v>3030</v>
      </c>
      <c r="F102" s="221" t="s">
        <v>3031</v>
      </c>
      <c r="G102" s="221"/>
      <c r="H102" s="221"/>
      <c r="I102" s="221"/>
      <c r="J102" s="146" t="s">
        <v>374</v>
      </c>
      <c r="K102" s="147">
        <v>1</v>
      </c>
      <c r="L102" s="222"/>
      <c r="M102" s="222"/>
      <c r="N102" s="222">
        <f t="shared" si="20"/>
        <v>0</v>
      </c>
      <c r="O102" s="220"/>
      <c r="P102" s="220"/>
      <c r="Q102" s="220"/>
      <c r="R102" s="139"/>
      <c r="T102" s="140" t="s">
        <v>5</v>
      </c>
      <c r="U102" s="38" t="s">
        <v>42</v>
      </c>
      <c r="V102" s="141">
        <v>0</v>
      </c>
      <c r="W102" s="141">
        <f t="shared" si="21"/>
        <v>0</v>
      </c>
      <c r="X102" s="141">
        <v>0</v>
      </c>
      <c r="Y102" s="141">
        <f t="shared" si="22"/>
        <v>0</v>
      </c>
      <c r="Z102" s="141">
        <v>0</v>
      </c>
      <c r="AA102" s="142">
        <f t="shared" si="23"/>
        <v>0</v>
      </c>
      <c r="AR102" s="19" t="s">
        <v>1282</v>
      </c>
      <c r="AT102" s="19" t="s">
        <v>315</v>
      </c>
      <c r="AU102" s="19" t="s">
        <v>102</v>
      </c>
      <c r="AY102" s="19" t="s">
        <v>267</v>
      </c>
      <c r="BE102" s="143">
        <f t="shared" si="24"/>
        <v>0</v>
      </c>
      <c r="BF102" s="143">
        <f t="shared" si="25"/>
        <v>0</v>
      </c>
      <c r="BG102" s="143">
        <f t="shared" si="26"/>
        <v>0</v>
      </c>
      <c r="BH102" s="143">
        <f t="shared" si="27"/>
        <v>0</v>
      </c>
      <c r="BI102" s="143">
        <f t="shared" si="28"/>
        <v>0</v>
      </c>
      <c r="BJ102" s="19" t="s">
        <v>102</v>
      </c>
      <c r="BK102" s="143">
        <f t="shared" si="29"/>
        <v>0</v>
      </c>
      <c r="BL102" s="19" t="s">
        <v>518</v>
      </c>
      <c r="BM102" s="19" t="s">
        <v>941</v>
      </c>
    </row>
    <row r="103" spans="2:65" s="1" customFormat="1" ht="25.5" customHeight="1">
      <c r="B103" s="134"/>
      <c r="C103" s="144" t="s">
        <v>606</v>
      </c>
      <c r="D103" s="144" t="s">
        <v>315</v>
      </c>
      <c r="E103" s="145" t="s">
        <v>3038</v>
      </c>
      <c r="F103" s="221" t="s">
        <v>3039</v>
      </c>
      <c r="G103" s="221"/>
      <c r="H103" s="221"/>
      <c r="I103" s="221"/>
      <c r="J103" s="146" t="s">
        <v>374</v>
      </c>
      <c r="K103" s="147">
        <v>2</v>
      </c>
      <c r="L103" s="222"/>
      <c r="M103" s="222"/>
      <c r="N103" s="222">
        <f t="shared" si="20"/>
        <v>0</v>
      </c>
      <c r="O103" s="220"/>
      <c r="P103" s="220"/>
      <c r="Q103" s="220"/>
      <c r="R103" s="139"/>
      <c r="T103" s="140" t="s">
        <v>5</v>
      </c>
      <c r="U103" s="38" t="s">
        <v>42</v>
      </c>
      <c r="V103" s="141">
        <v>0</v>
      </c>
      <c r="W103" s="141">
        <f t="shared" si="21"/>
        <v>0</v>
      </c>
      <c r="X103" s="141">
        <v>0</v>
      </c>
      <c r="Y103" s="141">
        <f t="shared" si="22"/>
        <v>0</v>
      </c>
      <c r="Z103" s="141">
        <v>0</v>
      </c>
      <c r="AA103" s="142">
        <f t="shared" si="23"/>
        <v>0</v>
      </c>
      <c r="AR103" s="19" t="s">
        <v>1282</v>
      </c>
      <c r="AT103" s="19" t="s">
        <v>315</v>
      </c>
      <c r="AU103" s="19" t="s">
        <v>102</v>
      </c>
      <c r="AY103" s="19" t="s">
        <v>267</v>
      </c>
      <c r="BE103" s="143">
        <f t="shared" si="24"/>
        <v>0</v>
      </c>
      <c r="BF103" s="143">
        <f t="shared" si="25"/>
        <v>0</v>
      </c>
      <c r="BG103" s="143">
        <f t="shared" si="26"/>
        <v>0</v>
      </c>
      <c r="BH103" s="143">
        <f t="shared" si="27"/>
        <v>0</v>
      </c>
      <c r="BI103" s="143">
        <f t="shared" si="28"/>
        <v>0</v>
      </c>
      <c r="BJ103" s="19" t="s">
        <v>102</v>
      </c>
      <c r="BK103" s="143">
        <f t="shared" si="29"/>
        <v>0</v>
      </c>
      <c r="BL103" s="19" t="s">
        <v>518</v>
      </c>
      <c r="BM103" s="19" t="s">
        <v>949</v>
      </c>
    </row>
    <row r="104" spans="2:65" s="1" customFormat="1" ht="25.5" customHeight="1">
      <c r="B104" s="134"/>
      <c r="C104" s="144" t="s">
        <v>610</v>
      </c>
      <c r="D104" s="144" t="s">
        <v>315</v>
      </c>
      <c r="E104" s="145" t="s">
        <v>3086</v>
      </c>
      <c r="F104" s="221" t="s">
        <v>3087</v>
      </c>
      <c r="G104" s="221"/>
      <c r="H104" s="221"/>
      <c r="I104" s="221"/>
      <c r="J104" s="146" t="s">
        <v>374</v>
      </c>
      <c r="K104" s="147">
        <v>3</v>
      </c>
      <c r="L104" s="222"/>
      <c r="M104" s="222"/>
      <c r="N104" s="222">
        <f t="shared" si="20"/>
        <v>0</v>
      </c>
      <c r="O104" s="220"/>
      <c r="P104" s="220"/>
      <c r="Q104" s="220"/>
      <c r="R104" s="139"/>
      <c r="T104" s="140" t="s">
        <v>5</v>
      </c>
      <c r="U104" s="38" t="s">
        <v>42</v>
      </c>
      <c r="V104" s="141">
        <v>0</v>
      </c>
      <c r="W104" s="141">
        <f t="shared" si="21"/>
        <v>0</v>
      </c>
      <c r="X104" s="141">
        <v>0</v>
      </c>
      <c r="Y104" s="141">
        <f t="shared" si="22"/>
        <v>0</v>
      </c>
      <c r="Z104" s="141">
        <v>0</v>
      </c>
      <c r="AA104" s="142">
        <f t="shared" si="23"/>
        <v>0</v>
      </c>
      <c r="AR104" s="19" t="s">
        <v>1282</v>
      </c>
      <c r="AT104" s="19" t="s">
        <v>315</v>
      </c>
      <c r="AU104" s="19" t="s">
        <v>102</v>
      </c>
      <c r="AY104" s="19" t="s">
        <v>267</v>
      </c>
      <c r="BE104" s="143">
        <f t="shared" si="24"/>
        <v>0</v>
      </c>
      <c r="BF104" s="143">
        <f t="shared" si="25"/>
        <v>0</v>
      </c>
      <c r="BG104" s="143">
        <f t="shared" si="26"/>
        <v>0</v>
      </c>
      <c r="BH104" s="143">
        <f t="shared" si="27"/>
        <v>0</v>
      </c>
      <c r="BI104" s="143">
        <f t="shared" si="28"/>
        <v>0</v>
      </c>
      <c r="BJ104" s="19" t="s">
        <v>102</v>
      </c>
      <c r="BK104" s="143">
        <f t="shared" si="29"/>
        <v>0</v>
      </c>
      <c r="BL104" s="19" t="s">
        <v>518</v>
      </c>
      <c r="BM104" s="19" t="s">
        <v>957</v>
      </c>
    </row>
    <row r="105" spans="2:65" s="1" customFormat="1" ht="16.5" customHeight="1">
      <c r="B105" s="134"/>
      <c r="C105" s="144" t="s">
        <v>614</v>
      </c>
      <c r="D105" s="144" t="s">
        <v>315</v>
      </c>
      <c r="E105" s="145" t="s">
        <v>3088</v>
      </c>
      <c r="F105" s="221" t="s">
        <v>3041</v>
      </c>
      <c r="G105" s="221"/>
      <c r="H105" s="221"/>
      <c r="I105" s="221"/>
      <c r="J105" s="146" t="s">
        <v>374</v>
      </c>
      <c r="K105" s="147">
        <v>3</v>
      </c>
      <c r="L105" s="222"/>
      <c r="M105" s="222"/>
      <c r="N105" s="222">
        <f t="shared" si="20"/>
        <v>0</v>
      </c>
      <c r="O105" s="220"/>
      <c r="P105" s="220"/>
      <c r="Q105" s="220"/>
      <c r="R105" s="139"/>
      <c r="T105" s="140" t="s">
        <v>5</v>
      </c>
      <c r="U105" s="38" t="s">
        <v>42</v>
      </c>
      <c r="V105" s="141">
        <v>0</v>
      </c>
      <c r="W105" s="141">
        <f t="shared" si="21"/>
        <v>0</v>
      </c>
      <c r="X105" s="141">
        <v>0</v>
      </c>
      <c r="Y105" s="141">
        <f t="shared" si="22"/>
        <v>0</v>
      </c>
      <c r="Z105" s="141">
        <v>0</v>
      </c>
      <c r="AA105" s="142">
        <f t="shared" si="23"/>
        <v>0</v>
      </c>
      <c r="AR105" s="19" t="s">
        <v>1282</v>
      </c>
      <c r="AT105" s="19" t="s">
        <v>315</v>
      </c>
      <c r="AU105" s="19" t="s">
        <v>102</v>
      </c>
      <c r="AY105" s="19" t="s">
        <v>267</v>
      </c>
      <c r="BE105" s="143">
        <f t="shared" si="24"/>
        <v>0</v>
      </c>
      <c r="BF105" s="143">
        <f t="shared" si="25"/>
        <v>0</v>
      </c>
      <c r="BG105" s="143">
        <f t="shared" si="26"/>
        <v>0</v>
      </c>
      <c r="BH105" s="143">
        <f t="shared" si="27"/>
        <v>0</v>
      </c>
      <c r="BI105" s="143">
        <f t="shared" si="28"/>
        <v>0</v>
      </c>
      <c r="BJ105" s="19" t="s">
        <v>102</v>
      </c>
      <c r="BK105" s="143">
        <f t="shared" si="29"/>
        <v>0</v>
      </c>
      <c r="BL105" s="19" t="s">
        <v>518</v>
      </c>
      <c r="BM105" s="19" t="s">
        <v>965</v>
      </c>
    </row>
    <row r="106" spans="2:65" s="1" customFormat="1" ht="16.5" customHeight="1">
      <c r="B106" s="134"/>
      <c r="C106" s="144" t="s">
        <v>618</v>
      </c>
      <c r="D106" s="144" t="s">
        <v>315</v>
      </c>
      <c r="E106" s="145" t="s">
        <v>3089</v>
      </c>
      <c r="F106" s="221" t="s">
        <v>3090</v>
      </c>
      <c r="G106" s="221"/>
      <c r="H106" s="221"/>
      <c r="I106" s="221"/>
      <c r="J106" s="146" t="s">
        <v>374</v>
      </c>
      <c r="K106" s="147">
        <v>1</v>
      </c>
      <c r="L106" s="222"/>
      <c r="M106" s="222"/>
      <c r="N106" s="222">
        <f t="shared" si="20"/>
        <v>0</v>
      </c>
      <c r="O106" s="220"/>
      <c r="P106" s="220"/>
      <c r="Q106" s="220"/>
      <c r="R106" s="139"/>
      <c r="T106" s="140" t="s">
        <v>5</v>
      </c>
      <c r="U106" s="38" t="s">
        <v>42</v>
      </c>
      <c r="V106" s="141">
        <v>0</v>
      </c>
      <c r="W106" s="141">
        <f t="shared" si="21"/>
        <v>0</v>
      </c>
      <c r="X106" s="141">
        <v>0</v>
      </c>
      <c r="Y106" s="141">
        <f t="shared" si="22"/>
        <v>0</v>
      </c>
      <c r="Z106" s="141">
        <v>0</v>
      </c>
      <c r="AA106" s="142">
        <f t="shared" si="23"/>
        <v>0</v>
      </c>
      <c r="AR106" s="19" t="s">
        <v>1282</v>
      </c>
      <c r="AT106" s="19" t="s">
        <v>315</v>
      </c>
      <c r="AU106" s="19" t="s">
        <v>102</v>
      </c>
      <c r="AY106" s="19" t="s">
        <v>267</v>
      </c>
      <c r="BE106" s="143">
        <f t="shared" si="24"/>
        <v>0</v>
      </c>
      <c r="BF106" s="143">
        <f t="shared" si="25"/>
        <v>0</v>
      </c>
      <c r="BG106" s="143">
        <f t="shared" si="26"/>
        <v>0</v>
      </c>
      <c r="BH106" s="143">
        <f t="shared" si="27"/>
        <v>0</v>
      </c>
      <c r="BI106" s="143">
        <f t="shared" si="28"/>
        <v>0</v>
      </c>
      <c r="BJ106" s="19" t="s">
        <v>102</v>
      </c>
      <c r="BK106" s="143">
        <f t="shared" si="29"/>
        <v>0</v>
      </c>
      <c r="BL106" s="19" t="s">
        <v>518</v>
      </c>
      <c r="BM106" s="19" t="s">
        <v>973</v>
      </c>
    </row>
    <row r="107" spans="2:65" s="1" customFormat="1" ht="16.5" customHeight="1">
      <c r="B107" s="134"/>
      <c r="C107" s="144" t="s">
        <v>622</v>
      </c>
      <c r="D107" s="144" t="s">
        <v>315</v>
      </c>
      <c r="E107" s="145" t="s">
        <v>3091</v>
      </c>
      <c r="F107" s="221" t="s">
        <v>3092</v>
      </c>
      <c r="G107" s="221"/>
      <c r="H107" s="221"/>
      <c r="I107" s="221"/>
      <c r="J107" s="146" t="s">
        <v>374</v>
      </c>
      <c r="K107" s="147">
        <v>14</v>
      </c>
      <c r="L107" s="222"/>
      <c r="M107" s="222"/>
      <c r="N107" s="222">
        <f t="shared" si="20"/>
        <v>0</v>
      </c>
      <c r="O107" s="220"/>
      <c r="P107" s="220"/>
      <c r="Q107" s="220"/>
      <c r="R107" s="139"/>
      <c r="T107" s="140" t="s">
        <v>5</v>
      </c>
      <c r="U107" s="38" t="s">
        <v>42</v>
      </c>
      <c r="V107" s="141">
        <v>0</v>
      </c>
      <c r="W107" s="141">
        <f t="shared" si="21"/>
        <v>0</v>
      </c>
      <c r="X107" s="141">
        <v>0</v>
      </c>
      <c r="Y107" s="141">
        <f t="shared" si="22"/>
        <v>0</v>
      </c>
      <c r="Z107" s="141">
        <v>0</v>
      </c>
      <c r="AA107" s="142">
        <f t="shared" si="23"/>
        <v>0</v>
      </c>
      <c r="AR107" s="19" t="s">
        <v>1282</v>
      </c>
      <c r="AT107" s="19" t="s">
        <v>315</v>
      </c>
      <c r="AU107" s="19" t="s">
        <v>102</v>
      </c>
      <c r="AY107" s="19" t="s">
        <v>267</v>
      </c>
      <c r="BE107" s="143">
        <f t="shared" si="24"/>
        <v>0</v>
      </c>
      <c r="BF107" s="143">
        <f t="shared" si="25"/>
        <v>0</v>
      </c>
      <c r="BG107" s="143">
        <f t="shared" si="26"/>
        <v>0</v>
      </c>
      <c r="BH107" s="143">
        <f t="shared" si="27"/>
        <v>0</v>
      </c>
      <c r="BI107" s="143">
        <f t="shared" si="28"/>
        <v>0</v>
      </c>
      <c r="BJ107" s="19" t="s">
        <v>102</v>
      </c>
      <c r="BK107" s="143">
        <f t="shared" si="29"/>
        <v>0</v>
      </c>
      <c r="BL107" s="19" t="s">
        <v>518</v>
      </c>
      <c r="BM107" s="19" t="s">
        <v>981</v>
      </c>
    </row>
    <row r="108" spans="2:65" s="1" customFormat="1" ht="16.5" customHeight="1">
      <c r="B108" s="134"/>
      <c r="C108" s="144" t="s">
        <v>626</v>
      </c>
      <c r="D108" s="144" t="s">
        <v>315</v>
      </c>
      <c r="E108" s="145" t="s">
        <v>3093</v>
      </c>
      <c r="F108" s="221" t="s">
        <v>3094</v>
      </c>
      <c r="G108" s="221"/>
      <c r="H108" s="221"/>
      <c r="I108" s="221"/>
      <c r="J108" s="146" t="s">
        <v>374</v>
      </c>
      <c r="K108" s="147">
        <v>2</v>
      </c>
      <c r="L108" s="222"/>
      <c r="M108" s="222"/>
      <c r="N108" s="222">
        <f t="shared" si="20"/>
        <v>0</v>
      </c>
      <c r="O108" s="220"/>
      <c r="P108" s="220"/>
      <c r="Q108" s="220"/>
      <c r="R108" s="139"/>
      <c r="T108" s="140" t="s">
        <v>5</v>
      </c>
      <c r="U108" s="38" t="s">
        <v>42</v>
      </c>
      <c r="V108" s="141">
        <v>0</v>
      </c>
      <c r="W108" s="141">
        <f t="shared" si="21"/>
        <v>0</v>
      </c>
      <c r="X108" s="141">
        <v>0</v>
      </c>
      <c r="Y108" s="141">
        <f t="shared" si="22"/>
        <v>0</v>
      </c>
      <c r="Z108" s="141">
        <v>0</v>
      </c>
      <c r="AA108" s="142">
        <f t="shared" si="23"/>
        <v>0</v>
      </c>
      <c r="AR108" s="19" t="s">
        <v>1282</v>
      </c>
      <c r="AT108" s="19" t="s">
        <v>315</v>
      </c>
      <c r="AU108" s="19" t="s">
        <v>102</v>
      </c>
      <c r="AY108" s="19" t="s">
        <v>267</v>
      </c>
      <c r="BE108" s="143">
        <f t="shared" si="24"/>
        <v>0</v>
      </c>
      <c r="BF108" s="143">
        <f t="shared" si="25"/>
        <v>0</v>
      </c>
      <c r="BG108" s="143">
        <f t="shared" si="26"/>
        <v>0</v>
      </c>
      <c r="BH108" s="143">
        <f t="shared" si="27"/>
        <v>0</v>
      </c>
      <c r="BI108" s="143">
        <f t="shared" si="28"/>
        <v>0</v>
      </c>
      <c r="BJ108" s="19" t="s">
        <v>102</v>
      </c>
      <c r="BK108" s="143">
        <f t="shared" si="29"/>
        <v>0</v>
      </c>
      <c r="BL108" s="19" t="s">
        <v>518</v>
      </c>
      <c r="BM108" s="19" t="s">
        <v>989</v>
      </c>
    </row>
    <row r="109" spans="2:65" s="1" customFormat="1" ht="25.5" customHeight="1">
      <c r="B109" s="134"/>
      <c r="C109" s="144" t="s">
        <v>630</v>
      </c>
      <c r="D109" s="144" t="s">
        <v>315</v>
      </c>
      <c r="E109" s="145" t="s">
        <v>3095</v>
      </c>
      <c r="F109" s="221" t="s">
        <v>3096</v>
      </c>
      <c r="G109" s="221"/>
      <c r="H109" s="221"/>
      <c r="I109" s="221"/>
      <c r="J109" s="146" t="s">
        <v>374</v>
      </c>
      <c r="K109" s="147">
        <v>4</v>
      </c>
      <c r="L109" s="222"/>
      <c r="M109" s="222"/>
      <c r="N109" s="222">
        <f t="shared" si="20"/>
        <v>0</v>
      </c>
      <c r="O109" s="220"/>
      <c r="P109" s="220"/>
      <c r="Q109" s="220"/>
      <c r="R109" s="139"/>
      <c r="T109" s="140" t="s">
        <v>5</v>
      </c>
      <c r="U109" s="38" t="s">
        <v>42</v>
      </c>
      <c r="V109" s="141">
        <v>0</v>
      </c>
      <c r="W109" s="141">
        <f t="shared" si="21"/>
        <v>0</v>
      </c>
      <c r="X109" s="141">
        <v>0</v>
      </c>
      <c r="Y109" s="141">
        <f t="shared" si="22"/>
        <v>0</v>
      </c>
      <c r="Z109" s="141">
        <v>0</v>
      </c>
      <c r="AA109" s="142">
        <f t="shared" si="23"/>
        <v>0</v>
      </c>
      <c r="AR109" s="19" t="s">
        <v>1282</v>
      </c>
      <c r="AT109" s="19" t="s">
        <v>315</v>
      </c>
      <c r="AU109" s="19" t="s">
        <v>102</v>
      </c>
      <c r="AY109" s="19" t="s">
        <v>267</v>
      </c>
      <c r="BE109" s="143">
        <f t="shared" si="24"/>
        <v>0</v>
      </c>
      <c r="BF109" s="143">
        <f t="shared" si="25"/>
        <v>0</v>
      </c>
      <c r="BG109" s="143">
        <f t="shared" si="26"/>
        <v>0</v>
      </c>
      <c r="BH109" s="143">
        <f t="shared" si="27"/>
        <v>0</v>
      </c>
      <c r="BI109" s="143">
        <f t="shared" si="28"/>
        <v>0</v>
      </c>
      <c r="BJ109" s="19" t="s">
        <v>102</v>
      </c>
      <c r="BK109" s="143">
        <f t="shared" si="29"/>
        <v>0</v>
      </c>
      <c r="BL109" s="19" t="s">
        <v>518</v>
      </c>
      <c r="BM109" s="19" t="s">
        <v>997</v>
      </c>
    </row>
    <row r="110" spans="2:65" s="1" customFormat="1" ht="25.5" customHeight="1">
      <c r="B110" s="134"/>
      <c r="C110" s="144" t="s">
        <v>634</v>
      </c>
      <c r="D110" s="144" t="s">
        <v>315</v>
      </c>
      <c r="E110" s="145" t="s">
        <v>3097</v>
      </c>
      <c r="F110" s="221" t="s">
        <v>3098</v>
      </c>
      <c r="G110" s="221"/>
      <c r="H110" s="221"/>
      <c r="I110" s="221"/>
      <c r="J110" s="146" t="s">
        <v>374</v>
      </c>
      <c r="K110" s="147">
        <v>3</v>
      </c>
      <c r="L110" s="222"/>
      <c r="M110" s="222"/>
      <c r="N110" s="222">
        <f t="shared" ref="N110:N135" si="30">ROUND(L110*K110,2)</f>
        <v>0</v>
      </c>
      <c r="O110" s="220"/>
      <c r="P110" s="220"/>
      <c r="Q110" s="220"/>
      <c r="R110" s="139"/>
      <c r="T110" s="140" t="s">
        <v>5</v>
      </c>
      <c r="U110" s="38" t="s">
        <v>42</v>
      </c>
      <c r="V110" s="141">
        <v>0</v>
      </c>
      <c r="W110" s="141">
        <f t="shared" ref="W110:W135" si="31">V110*K110</f>
        <v>0</v>
      </c>
      <c r="X110" s="141">
        <v>0</v>
      </c>
      <c r="Y110" s="141">
        <f t="shared" ref="Y110:Y135" si="32">X110*K110</f>
        <v>0</v>
      </c>
      <c r="Z110" s="141">
        <v>0</v>
      </c>
      <c r="AA110" s="142">
        <f t="shared" ref="AA110:AA135" si="33">Z110*K110</f>
        <v>0</v>
      </c>
      <c r="AR110" s="19" t="s">
        <v>1282</v>
      </c>
      <c r="AT110" s="19" t="s">
        <v>315</v>
      </c>
      <c r="AU110" s="19" t="s">
        <v>102</v>
      </c>
      <c r="AY110" s="19" t="s">
        <v>267</v>
      </c>
      <c r="BE110" s="143">
        <f t="shared" ref="BE110:BE135" si="34">IF(U110="základná",N110,0)</f>
        <v>0</v>
      </c>
      <c r="BF110" s="143">
        <f t="shared" ref="BF110:BF135" si="35">IF(U110="znížená",N110,0)</f>
        <v>0</v>
      </c>
      <c r="BG110" s="143">
        <f t="shared" ref="BG110:BG135" si="36">IF(U110="zákl. prenesená",N110,0)</f>
        <v>0</v>
      </c>
      <c r="BH110" s="143">
        <f t="shared" ref="BH110:BH135" si="37">IF(U110="zníž. prenesená",N110,0)</f>
        <v>0</v>
      </c>
      <c r="BI110" s="143">
        <f t="shared" ref="BI110:BI135" si="38">IF(U110="nulová",N110,0)</f>
        <v>0</v>
      </c>
      <c r="BJ110" s="19" t="s">
        <v>102</v>
      </c>
      <c r="BK110" s="143">
        <f t="shared" ref="BK110:BK135" si="39">ROUND(L110*K110,2)</f>
        <v>0</v>
      </c>
      <c r="BL110" s="19" t="s">
        <v>518</v>
      </c>
      <c r="BM110" s="19" t="s">
        <v>1005</v>
      </c>
    </row>
    <row r="111" spans="2:65" s="1" customFormat="1" ht="16.5" customHeight="1">
      <c r="B111" s="134"/>
      <c r="C111" s="144" t="s">
        <v>638</v>
      </c>
      <c r="D111" s="144" t="s">
        <v>315</v>
      </c>
      <c r="E111" s="145" t="s">
        <v>3099</v>
      </c>
      <c r="F111" s="221" t="s">
        <v>3100</v>
      </c>
      <c r="G111" s="221"/>
      <c r="H111" s="221"/>
      <c r="I111" s="221"/>
      <c r="J111" s="146" t="s">
        <v>374</v>
      </c>
      <c r="K111" s="147">
        <v>3</v>
      </c>
      <c r="L111" s="222"/>
      <c r="M111" s="222"/>
      <c r="N111" s="222">
        <f t="shared" si="30"/>
        <v>0</v>
      </c>
      <c r="O111" s="220"/>
      <c r="P111" s="220"/>
      <c r="Q111" s="220"/>
      <c r="R111" s="139"/>
      <c r="T111" s="140" t="s">
        <v>5</v>
      </c>
      <c r="U111" s="38" t="s">
        <v>42</v>
      </c>
      <c r="V111" s="141">
        <v>0</v>
      </c>
      <c r="W111" s="141">
        <f t="shared" si="31"/>
        <v>0</v>
      </c>
      <c r="X111" s="141">
        <v>0</v>
      </c>
      <c r="Y111" s="141">
        <f t="shared" si="32"/>
        <v>0</v>
      </c>
      <c r="Z111" s="141">
        <v>0</v>
      </c>
      <c r="AA111" s="142">
        <f t="shared" si="33"/>
        <v>0</v>
      </c>
      <c r="AR111" s="19" t="s">
        <v>1282</v>
      </c>
      <c r="AT111" s="19" t="s">
        <v>315</v>
      </c>
      <c r="AU111" s="19" t="s">
        <v>102</v>
      </c>
      <c r="AY111" s="19" t="s">
        <v>267</v>
      </c>
      <c r="BE111" s="143">
        <f t="shared" si="34"/>
        <v>0</v>
      </c>
      <c r="BF111" s="143">
        <f t="shared" si="35"/>
        <v>0</v>
      </c>
      <c r="BG111" s="143">
        <f t="shared" si="36"/>
        <v>0</v>
      </c>
      <c r="BH111" s="143">
        <f t="shared" si="37"/>
        <v>0</v>
      </c>
      <c r="BI111" s="143">
        <f t="shared" si="38"/>
        <v>0</v>
      </c>
      <c r="BJ111" s="19" t="s">
        <v>102</v>
      </c>
      <c r="BK111" s="143">
        <f t="shared" si="39"/>
        <v>0</v>
      </c>
      <c r="BL111" s="19" t="s">
        <v>518</v>
      </c>
      <c r="BM111" s="19" t="s">
        <v>1013</v>
      </c>
    </row>
    <row r="112" spans="2:65" s="1" customFormat="1" ht="16.5" customHeight="1">
      <c r="B112" s="134"/>
      <c r="C112" s="144" t="s">
        <v>642</v>
      </c>
      <c r="D112" s="144" t="s">
        <v>315</v>
      </c>
      <c r="E112" s="145" t="s">
        <v>3101</v>
      </c>
      <c r="F112" s="221" t="s">
        <v>3102</v>
      </c>
      <c r="G112" s="221"/>
      <c r="H112" s="221"/>
      <c r="I112" s="221"/>
      <c r="J112" s="146" t="s">
        <v>374</v>
      </c>
      <c r="K112" s="147">
        <v>3</v>
      </c>
      <c r="L112" s="222"/>
      <c r="M112" s="222"/>
      <c r="N112" s="222">
        <f t="shared" si="30"/>
        <v>0</v>
      </c>
      <c r="O112" s="220"/>
      <c r="P112" s="220"/>
      <c r="Q112" s="220"/>
      <c r="R112" s="139"/>
      <c r="T112" s="140" t="s">
        <v>5</v>
      </c>
      <c r="U112" s="38" t="s">
        <v>42</v>
      </c>
      <c r="V112" s="141">
        <v>0</v>
      </c>
      <c r="W112" s="141">
        <f t="shared" si="31"/>
        <v>0</v>
      </c>
      <c r="X112" s="141">
        <v>0</v>
      </c>
      <c r="Y112" s="141">
        <f t="shared" si="32"/>
        <v>0</v>
      </c>
      <c r="Z112" s="141">
        <v>0</v>
      </c>
      <c r="AA112" s="142">
        <f t="shared" si="33"/>
        <v>0</v>
      </c>
      <c r="AR112" s="19" t="s">
        <v>1282</v>
      </c>
      <c r="AT112" s="19" t="s">
        <v>315</v>
      </c>
      <c r="AU112" s="19" t="s">
        <v>102</v>
      </c>
      <c r="AY112" s="19" t="s">
        <v>267</v>
      </c>
      <c r="BE112" s="143">
        <f t="shared" si="34"/>
        <v>0</v>
      </c>
      <c r="BF112" s="143">
        <f t="shared" si="35"/>
        <v>0</v>
      </c>
      <c r="BG112" s="143">
        <f t="shared" si="36"/>
        <v>0</v>
      </c>
      <c r="BH112" s="143">
        <f t="shared" si="37"/>
        <v>0</v>
      </c>
      <c r="BI112" s="143">
        <f t="shared" si="38"/>
        <v>0</v>
      </c>
      <c r="BJ112" s="19" t="s">
        <v>102</v>
      </c>
      <c r="BK112" s="143">
        <f t="shared" si="39"/>
        <v>0</v>
      </c>
      <c r="BL112" s="19" t="s">
        <v>518</v>
      </c>
      <c r="BM112" s="19" t="s">
        <v>1021</v>
      </c>
    </row>
    <row r="113" spans="2:65" s="1" customFormat="1" ht="16.5" customHeight="1">
      <c r="B113" s="134"/>
      <c r="C113" s="144" t="s">
        <v>646</v>
      </c>
      <c r="D113" s="144" t="s">
        <v>315</v>
      </c>
      <c r="E113" s="145" t="s">
        <v>3103</v>
      </c>
      <c r="F113" s="221" t="s">
        <v>3104</v>
      </c>
      <c r="G113" s="221"/>
      <c r="H113" s="221"/>
      <c r="I113" s="221"/>
      <c r="J113" s="146" t="s">
        <v>374</v>
      </c>
      <c r="K113" s="147">
        <v>1</v>
      </c>
      <c r="L113" s="222"/>
      <c r="M113" s="222"/>
      <c r="N113" s="222">
        <f t="shared" si="30"/>
        <v>0</v>
      </c>
      <c r="O113" s="220"/>
      <c r="P113" s="220"/>
      <c r="Q113" s="220"/>
      <c r="R113" s="139"/>
      <c r="T113" s="140" t="s">
        <v>5</v>
      </c>
      <c r="U113" s="38" t="s">
        <v>42</v>
      </c>
      <c r="V113" s="141">
        <v>0</v>
      </c>
      <c r="W113" s="141">
        <f t="shared" si="31"/>
        <v>0</v>
      </c>
      <c r="X113" s="141">
        <v>0</v>
      </c>
      <c r="Y113" s="141">
        <f t="shared" si="32"/>
        <v>0</v>
      </c>
      <c r="Z113" s="141">
        <v>0</v>
      </c>
      <c r="AA113" s="142">
        <f t="shared" si="33"/>
        <v>0</v>
      </c>
      <c r="AR113" s="19" t="s">
        <v>1282</v>
      </c>
      <c r="AT113" s="19" t="s">
        <v>315</v>
      </c>
      <c r="AU113" s="19" t="s">
        <v>102</v>
      </c>
      <c r="AY113" s="19" t="s">
        <v>267</v>
      </c>
      <c r="BE113" s="143">
        <f t="shared" si="34"/>
        <v>0</v>
      </c>
      <c r="BF113" s="143">
        <f t="shared" si="35"/>
        <v>0</v>
      </c>
      <c r="BG113" s="143">
        <f t="shared" si="36"/>
        <v>0</v>
      </c>
      <c r="BH113" s="143">
        <f t="shared" si="37"/>
        <v>0</v>
      </c>
      <c r="BI113" s="143">
        <f t="shared" si="38"/>
        <v>0</v>
      </c>
      <c r="BJ113" s="19" t="s">
        <v>102</v>
      </c>
      <c r="BK113" s="143">
        <f t="shared" si="39"/>
        <v>0</v>
      </c>
      <c r="BL113" s="19" t="s">
        <v>518</v>
      </c>
      <c r="BM113" s="19" t="s">
        <v>1029</v>
      </c>
    </row>
    <row r="114" spans="2:65" s="1" customFormat="1" ht="25.5" customHeight="1">
      <c r="B114" s="134"/>
      <c r="C114" s="144" t="s">
        <v>650</v>
      </c>
      <c r="D114" s="144" t="s">
        <v>315</v>
      </c>
      <c r="E114" s="145" t="s">
        <v>3095</v>
      </c>
      <c r="F114" s="221" t="s">
        <v>3096</v>
      </c>
      <c r="G114" s="221"/>
      <c r="H114" s="221"/>
      <c r="I114" s="221"/>
      <c r="J114" s="146" t="s">
        <v>374</v>
      </c>
      <c r="K114" s="147">
        <v>4</v>
      </c>
      <c r="L114" s="222"/>
      <c r="M114" s="222"/>
      <c r="N114" s="222">
        <f t="shared" si="30"/>
        <v>0</v>
      </c>
      <c r="O114" s="220"/>
      <c r="P114" s="220"/>
      <c r="Q114" s="220"/>
      <c r="R114" s="139"/>
      <c r="T114" s="140" t="s">
        <v>5</v>
      </c>
      <c r="U114" s="38" t="s">
        <v>42</v>
      </c>
      <c r="V114" s="141">
        <v>0</v>
      </c>
      <c r="W114" s="141">
        <f t="shared" si="31"/>
        <v>0</v>
      </c>
      <c r="X114" s="141">
        <v>0</v>
      </c>
      <c r="Y114" s="141">
        <f t="shared" si="32"/>
        <v>0</v>
      </c>
      <c r="Z114" s="141">
        <v>0</v>
      </c>
      <c r="AA114" s="142">
        <f t="shared" si="33"/>
        <v>0</v>
      </c>
      <c r="AR114" s="19" t="s">
        <v>1282</v>
      </c>
      <c r="AT114" s="19" t="s">
        <v>315</v>
      </c>
      <c r="AU114" s="19" t="s">
        <v>102</v>
      </c>
      <c r="AY114" s="19" t="s">
        <v>267</v>
      </c>
      <c r="BE114" s="143">
        <f t="shared" si="34"/>
        <v>0</v>
      </c>
      <c r="BF114" s="143">
        <f t="shared" si="35"/>
        <v>0</v>
      </c>
      <c r="BG114" s="143">
        <f t="shared" si="36"/>
        <v>0</v>
      </c>
      <c r="BH114" s="143">
        <f t="shared" si="37"/>
        <v>0</v>
      </c>
      <c r="BI114" s="143">
        <f t="shared" si="38"/>
        <v>0</v>
      </c>
      <c r="BJ114" s="19" t="s">
        <v>102</v>
      </c>
      <c r="BK114" s="143">
        <f t="shared" si="39"/>
        <v>0</v>
      </c>
      <c r="BL114" s="19" t="s">
        <v>518</v>
      </c>
      <c r="BM114" s="19" t="s">
        <v>1037</v>
      </c>
    </row>
    <row r="115" spans="2:65" s="1" customFormat="1" ht="38.25" customHeight="1">
      <c r="B115" s="134"/>
      <c r="C115" s="144" t="s">
        <v>654</v>
      </c>
      <c r="D115" s="144" t="s">
        <v>315</v>
      </c>
      <c r="E115" s="145" t="s">
        <v>3105</v>
      </c>
      <c r="F115" s="221" t="s">
        <v>3106</v>
      </c>
      <c r="G115" s="221"/>
      <c r="H115" s="221"/>
      <c r="I115" s="221"/>
      <c r="J115" s="146" t="s">
        <v>374</v>
      </c>
      <c r="K115" s="147">
        <v>5</v>
      </c>
      <c r="L115" s="222"/>
      <c r="M115" s="222"/>
      <c r="N115" s="222">
        <f t="shared" si="30"/>
        <v>0</v>
      </c>
      <c r="O115" s="220"/>
      <c r="P115" s="220"/>
      <c r="Q115" s="220"/>
      <c r="R115" s="139"/>
      <c r="T115" s="140" t="s">
        <v>5</v>
      </c>
      <c r="U115" s="38" t="s">
        <v>42</v>
      </c>
      <c r="V115" s="141">
        <v>0</v>
      </c>
      <c r="W115" s="141">
        <f t="shared" si="31"/>
        <v>0</v>
      </c>
      <c r="X115" s="141">
        <v>0</v>
      </c>
      <c r="Y115" s="141">
        <f t="shared" si="32"/>
        <v>0</v>
      </c>
      <c r="Z115" s="141">
        <v>0</v>
      </c>
      <c r="AA115" s="142">
        <f t="shared" si="33"/>
        <v>0</v>
      </c>
      <c r="AR115" s="19" t="s">
        <v>1282</v>
      </c>
      <c r="AT115" s="19" t="s">
        <v>315</v>
      </c>
      <c r="AU115" s="19" t="s">
        <v>102</v>
      </c>
      <c r="AY115" s="19" t="s">
        <v>267</v>
      </c>
      <c r="BE115" s="143">
        <f t="shared" si="34"/>
        <v>0</v>
      </c>
      <c r="BF115" s="143">
        <f t="shared" si="35"/>
        <v>0</v>
      </c>
      <c r="BG115" s="143">
        <f t="shared" si="36"/>
        <v>0</v>
      </c>
      <c r="BH115" s="143">
        <f t="shared" si="37"/>
        <v>0</v>
      </c>
      <c r="BI115" s="143">
        <f t="shared" si="38"/>
        <v>0</v>
      </c>
      <c r="BJ115" s="19" t="s">
        <v>102</v>
      </c>
      <c r="BK115" s="143">
        <f t="shared" si="39"/>
        <v>0</v>
      </c>
      <c r="BL115" s="19" t="s">
        <v>518</v>
      </c>
      <c r="BM115" s="19" t="s">
        <v>1044</v>
      </c>
    </row>
    <row r="116" spans="2:65" s="1" customFormat="1" ht="16.5" customHeight="1">
      <c r="B116" s="134"/>
      <c r="C116" s="144" t="s">
        <v>657</v>
      </c>
      <c r="D116" s="144" t="s">
        <v>315</v>
      </c>
      <c r="E116" s="145" t="s">
        <v>3107</v>
      </c>
      <c r="F116" s="221" t="s">
        <v>3108</v>
      </c>
      <c r="G116" s="221"/>
      <c r="H116" s="221"/>
      <c r="I116" s="221"/>
      <c r="J116" s="146" t="s">
        <v>374</v>
      </c>
      <c r="K116" s="147">
        <v>5</v>
      </c>
      <c r="L116" s="222"/>
      <c r="M116" s="222"/>
      <c r="N116" s="222">
        <f t="shared" si="30"/>
        <v>0</v>
      </c>
      <c r="O116" s="220"/>
      <c r="P116" s="220"/>
      <c r="Q116" s="220"/>
      <c r="R116" s="139"/>
      <c r="T116" s="140" t="s">
        <v>5</v>
      </c>
      <c r="U116" s="38" t="s">
        <v>42</v>
      </c>
      <c r="V116" s="141">
        <v>0</v>
      </c>
      <c r="W116" s="141">
        <f t="shared" si="31"/>
        <v>0</v>
      </c>
      <c r="X116" s="141">
        <v>0</v>
      </c>
      <c r="Y116" s="141">
        <f t="shared" si="32"/>
        <v>0</v>
      </c>
      <c r="Z116" s="141">
        <v>0</v>
      </c>
      <c r="AA116" s="142">
        <f t="shared" si="33"/>
        <v>0</v>
      </c>
      <c r="AR116" s="19" t="s">
        <v>1282</v>
      </c>
      <c r="AT116" s="19" t="s">
        <v>315</v>
      </c>
      <c r="AU116" s="19" t="s">
        <v>102</v>
      </c>
      <c r="AY116" s="19" t="s">
        <v>267</v>
      </c>
      <c r="BE116" s="143">
        <f t="shared" si="34"/>
        <v>0</v>
      </c>
      <c r="BF116" s="143">
        <f t="shared" si="35"/>
        <v>0</v>
      </c>
      <c r="BG116" s="143">
        <f t="shared" si="36"/>
        <v>0</v>
      </c>
      <c r="BH116" s="143">
        <f t="shared" si="37"/>
        <v>0</v>
      </c>
      <c r="BI116" s="143">
        <f t="shared" si="38"/>
        <v>0</v>
      </c>
      <c r="BJ116" s="19" t="s">
        <v>102</v>
      </c>
      <c r="BK116" s="143">
        <f t="shared" si="39"/>
        <v>0</v>
      </c>
      <c r="BL116" s="19" t="s">
        <v>518</v>
      </c>
      <c r="BM116" s="19" t="s">
        <v>1052</v>
      </c>
    </row>
    <row r="117" spans="2:65" s="1" customFormat="1" ht="38.25" customHeight="1">
      <c r="B117" s="134"/>
      <c r="C117" s="144" t="s">
        <v>661</v>
      </c>
      <c r="D117" s="144" t="s">
        <v>315</v>
      </c>
      <c r="E117" s="145" t="s">
        <v>3109</v>
      </c>
      <c r="F117" s="221" t="s">
        <v>3110</v>
      </c>
      <c r="G117" s="221"/>
      <c r="H117" s="221"/>
      <c r="I117" s="221"/>
      <c r="J117" s="146" t="s">
        <v>374</v>
      </c>
      <c r="K117" s="147">
        <v>1</v>
      </c>
      <c r="L117" s="222"/>
      <c r="M117" s="222"/>
      <c r="N117" s="222">
        <f t="shared" si="30"/>
        <v>0</v>
      </c>
      <c r="O117" s="220"/>
      <c r="P117" s="220"/>
      <c r="Q117" s="220"/>
      <c r="R117" s="139"/>
      <c r="T117" s="140" t="s">
        <v>5</v>
      </c>
      <c r="U117" s="38" t="s">
        <v>42</v>
      </c>
      <c r="V117" s="141">
        <v>0</v>
      </c>
      <c r="W117" s="141">
        <f t="shared" si="31"/>
        <v>0</v>
      </c>
      <c r="X117" s="141">
        <v>0</v>
      </c>
      <c r="Y117" s="141">
        <f t="shared" si="32"/>
        <v>0</v>
      </c>
      <c r="Z117" s="141">
        <v>0</v>
      </c>
      <c r="AA117" s="142">
        <f t="shared" si="33"/>
        <v>0</v>
      </c>
      <c r="AR117" s="19" t="s">
        <v>1282</v>
      </c>
      <c r="AT117" s="19" t="s">
        <v>315</v>
      </c>
      <c r="AU117" s="19" t="s">
        <v>102</v>
      </c>
      <c r="AY117" s="19" t="s">
        <v>267</v>
      </c>
      <c r="BE117" s="143">
        <f t="shared" si="34"/>
        <v>0</v>
      </c>
      <c r="BF117" s="143">
        <f t="shared" si="35"/>
        <v>0</v>
      </c>
      <c r="BG117" s="143">
        <f t="shared" si="36"/>
        <v>0</v>
      </c>
      <c r="BH117" s="143">
        <f t="shared" si="37"/>
        <v>0</v>
      </c>
      <c r="BI117" s="143">
        <f t="shared" si="38"/>
        <v>0</v>
      </c>
      <c r="BJ117" s="19" t="s">
        <v>102</v>
      </c>
      <c r="BK117" s="143">
        <f t="shared" si="39"/>
        <v>0</v>
      </c>
      <c r="BL117" s="19" t="s">
        <v>518</v>
      </c>
      <c r="BM117" s="19" t="s">
        <v>1060</v>
      </c>
    </row>
    <row r="118" spans="2:65" s="1" customFormat="1" ht="16.5" customHeight="1">
      <c r="B118" s="134"/>
      <c r="C118" s="144" t="s">
        <v>665</v>
      </c>
      <c r="D118" s="144" t="s">
        <v>315</v>
      </c>
      <c r="E118" s="145" t="s">
        <v>3111</v>
      </c>
      <c r="F118" s="221" t="s">
        <v>3112</v>
      </c>
      <c r="G118" s="221"/>
      <c r="H118" s="221"/>
      <c r="I118" s="221"/>
      <c r="J118" s="146" t="s">
        <v>374</v>
      </c>
      <c r="K118" s="147">
        <v>7</v>
      </c>
      <c r="L118" s="222"/>
      <c r="M118" s="222"/>
      <c r="N118" s="222">
        <f t="shared" si="30"/>
        <v>0</v>
      </c>
      <c r="O118" s="220"/>
      <c r="P118" s="220"/>
      <c r="Q118" s="220"/>
      <c r="R118" s="139"/>
      <c r="T118" s="140" t="s">
        <v>5</v>
      </c>
      <c r="U118" s="38" t="s">
        <v>42</v>
      </c>
      <c r="V118" s="141">
        <v>0</v>
      </c>
      <c r="W118" s="141">
        <f t="shared" si="31"/>
        <v>0</v>
      </c>
      <c r="X118" s="141">
        <v>0</v>
      </c>
      <c r="Y118" s="141">
        <f t="shared" si="32"/>
        <v>0</v>
      </c>
      <c r="Z118" s="141">
        <v>0</v>
      </c>
      <c r="AA118" s="142">
        <f t="shared" si="33"/>
        <v>0</v>
      </c>
      <c r="AR118" s="19" t="s">
        <v>1282</v>
      </c>
      <c r="AT118" s="19" t="s">
        <v>315</v>
      </c>
      <c r="AU118" s="19" t="s">
        <v>102</v>
      </c>
      <c r="AY118" s="19" t="s">
        <v>267</v>
      </c>
      <c r="BE118" s="143">
        <f t="shared" si="34"/>
        <v>0</v>
      </c>
      <c r="BF118" s="143">
        <f t="shared" si="35"/>
        <v>0</v>
      </c>
      <c r="BG118" s="143">
        <f t="shared" si="36"/>
        <v>0</v>
      </c>
      <c r="BH118" s="143">
        <f t="shared" si="37"/>
        <v>0</v>
      </c>
      <c r="BI118" s="143">
        <f t="shared" si="38"/>
        <v>0</v>
      </c>
      <c r="BJ118" s="19" t="s">
        <v>102</v>
      </c>
      <c r="BK118" s="143">
        <f t="shared" si="39"/>
        <v>0</v>
      </c>
      <c r="BL118" s="19" t="s">
        <v>518</v>
      </c>
      <c r="BM118" s="19" t="s">
        <v>1068</v>
      </c>
    </row>
    <row r="119" spans="2:65" s="1" customFormat="1" ht="25.5" customHeight="1">
      <c r="B119" s="134"/>
      <c r="C119" s="144" t="s">
        <v>669</v>
      </c>
      <c r="D119" s="144" t="s">
        <v>315</v>
      </c>
      <c r="E119" s="145" t="s">
        <v>3113</v>
      </c>
      <c r="F119" s="221" t="s">
        <v>3114</v>
      </c>
      <c r="G119" s="221"/>
      <c r="H119" s="221"/>
      <c r="I119" s="221"/>
      <c r="J119" s="146" t="s">
        <v>374</v>
      </c>
      <c r="K119" s="147">
        <v>1</v>
      </c>
      <c r="L119" s="222"/>
      <c r="M119" s="222"/>
      <c r="N119" s="222">
        <f t="shared" si="30"/>
        <v>0</v>
      </c>
      <c r="O119" s="220"/>
      <c r="P119" s="220"/>
      <c r="Q119" s="220"/>
      <c r="R119" s="139"/>
      <c r="T119" s="140" t="s">
        <v>5</v>
      </c>
      <c r="U119" s="38" t="s">
        <v>42</v>
      </c>
      <c r="V119" s="141">
        <v>0</v>
      </c>
      <c r="W119" s="141">
        <f t="shared" si="31"/>
        <v>0</v>
      </c>
      <c r="X119" s="141">
        <v>0</v>
      </c>
      <c r="Y119" s="141">
        <f t="shared" si="32"/>
        <v>0</v>
      </c>
      <c r="Z119" s="141">
        <v>0</v>
      </c>
      <c r="AA119" s="142">
        <f t="shared" si="33"/>
        <v>0</v>
      </c>
      <c r="AR119" s="19" t="s">
        <v>1282</v>
      </c>
      <c r="AT119" s="19" t="s">
        <v>315</v>
      </c>
      <c r="AU119" s="19" t="s">
        <v>102</v>
      </c>
      <c r="AY119" s="19" t="s">
        <v>267</v>
      </c>
      <c r="BE119" s="143">
        <f t="shared" si="34"/>
        <v>0</v>
      </c>
      <c r="BF119" s="143">
        <f t="shared" si="35"/>
        <v>0</v>
      </c>
      <c r="BG119" s="143">
        <f t="shared" si="36"/>
        <v>0</v>
      </c>
      <c r="BH119" s="143">
        <f t="shared" si="37"/>
        <v>0</v>
      </c>
      <c r="BI119" s="143">
        <f t="shared" si="38"/>
        <v>0</v>
      </c>
      <c r="BJ119" s="19" t="s">
        <v>102</v>
      </c>
      <c r="BK119" s="143">
        <f t="shared" si="39"/>
        <v>0</v>
      </c>
      <c r="BL119" s="19" t="s">
        <v>518</v>
      </c>
      <c r="BM119" s="19" t="s">
        <v>1076</v>
      </c>
    </row>
    <row r="120" spans="2:65" s="1" customFormat="1" ht="16.5" customHeight="1">
      <c r="B120" s="134"/>
      <c r="C120" s="144" t="s">
        <v>673</v>
      </c>
      <c r="D120" s="144" t="s">
        <v>315</v>
      </c>
      <c r="E120" s="145" t="s">
        <v>3115</v>
      </c>
      <c r="F120" s="221" t="s">
        <v>3116</v>
      </c>
      <c r="G120" s="221"/>
      <c r="H120" s="221"/>
      <c r="I120" s="221"/>
      <c r="J120" s="146" t="s">
        <v>374</v>
      </c>
      <c r="K120" s="147">
        <v>3</v>
      </c>
      <c r="L120" s="222"/>
      <c r="M120" s="222"/>
      <c r="N120" s="222">
        <f t="shared" si="30"/>
        <v>0</v>
      </c>
      <c r="O120" s="220"/>
      <c r="P120" s="220"/>
      <c r="Q120" s="220"/>
      <c r="R120" s="139"/>
      <c r="T120" s="140" t="s">
        <v>5</v>
      </c>
      <c r="U120" s="38" t="s">
        <v>42</v>
      </c>
      <c r="V120" s="141">
        <v>0</v>
      </c>
      <c r="W120" s="141">
        <f t="shared" si="31"/>
        <v>0</v>
      </c>
      <c r="X120" s="141">
        <v>0</v>
      </c>
      <c r="Y120" s="141">
        <f t="shared" si="32"/>
        <v>0</v>
      </c>
      <c r="Z120" s="141">
        <v>0</v>
      </c>
      <c r="AA120" s="142">
        <f t="shared" si="33"/>
        <v>0</v>
      </c>
      <c r="AR120" s="19" t="s">
        <v>1282</v>
      </c>
      <c r="AT120" s="19" t="s">
        <v>315</v>
      </c>
      <c r="AU120" s="19" t="s">
        <v>102</v>
      </c>
      <c r="AY120" s="19" t="s">
        <v>267</v>
      </c>
      <c r="BE120" s="143">
        <f t="shared" si="34"/>
        <v>0</v>
      </c>
      <c r="BF120" s="143">
        <f t="shared" si="35"/>
        <v>0</v>
      </c>
      <c r="BG120" s="143">
        <f t="shared" si="36"/>
        <v>0</v>
      </c>
      <c r="BH120" s="143">
        <f t="shared" si="37"/>
        <v>0</v>
      </c>
      <c r="BI120" s="143">
        <f t="shared" si="38"/>
        <v>0</v>
      </c>
      <c r="BJ120" s="19" t="s">
        <v>102</v>
      </c>
      <c r="BK120" s="143">
        <f t="shared" si="39"/>
        <v>0</v>
      </c>
      <c r="BL120" s="19" t="s">
        <v>518</v>
      </c>
      <c r="BM120" s="19" t="s">
        <v>1084</v>
      </c>
    </row>
    <row r="121" spans="2:65" s="1" customFormat="1" ht="16.5" customHeight="1">
      <c r="B121" s="134"/>
      <c r="C121" s="144" t="s">
        <v>677</v>
      </c>
      <c r="D121" s="144" t="s">
        <v>315</v>
      </c>
      <c r="E121" s="145" t="s">
        <v>3117</v>
      </c>
      <c r="F121" s="221" t="s">
        <v>3118</v>
      </c>
      <c r="G121" s="221"/>
      <c r="H121" s="221"/>
      <c r="I121" s="221"/>
      <c r="J121" s="146" t="s">
        <v>374</v>
      </c>
      <c r="K121" s="147">
        <v>1</v>
      </c>
      <c r="L121" s="222"/>
      <c r="M121" s="222"/>
      <c r="N121" s="222">
        <f t="shared" si="30"/>
        <v>0</v>
      </c>
      <c r="O121" s="220"/>
      <c r="P121" s="220"/>
      <c r="Q121" s="220"/>
      <c r="R121" s="139"/>
      <c r="T121" s="140" t="s">
        <v>5</v>
      </c>
      <c r="U121" s="38" t="s">
        <v>42</v>
      </c>
      <c r="V121" s="141">
        <v>0</v>
      </c>
      <c r="W121" s="141">
        <f t="shared" si="31"/>
        <v>0</v>
      </c>
      <c r="X121" s="141">
        <v>0</v>
      </c>
      <c r="Y121" s="141">
        <f t="shared" si="32"/>
        <v>0</v>
      </c>
      <c r="Z121" s="141">
        <v>0</v>
      </c>
      <c r="AA121" s="142">
        <f t="shared" si="33"/>
        <v>0</v>
      </c>
      <c r="AR121" s="19" t="s">
        <v>1282</v>
      </c>
      <c r="AT121" s="19" t="s">
        <v>315</v>
      </c>
      <c r="AU121" s="19" t="s">
        <v>102</v>
      </c>
      <c r="AY121" s="19" t="s">
        <v>267</v>
      </c>
      <c r="BE121" s="143">
        <f t="shared" si="34"/>
        <v>0</v>
      </c>
      <c r="BF121" s="143">
        <f t="shared" si="35"/>
        <v>0</v>
      </c>
      <c r="BG121" s="143">
        <f t="shared" si="36"/>
        <v>0</v>
      </c>
      <c r="BH121" s="143">
        <f t="shared" si="37"/>
        <v>0</v>
      </c>
      <c r="BI121" s="143">
        <f t="shared" si="38"/>
        <v>0</v>
      </c>
      <c r="BJ121" s="19" t="s">
        <v>102</v>
      </c>
      <c r="BK121" s="143">
        <f t="shared" si="39"/>
        <v>0</v>
      </c>
      <c r="BL121" s="19" t="s">
        <v>518</v>
      </c>
      <c r="BM121" s="19" t="s">
        <v>1092</v>
      </c>
    </row>
    <row r="122" spans="2:65" s="1" customFormat="1" ht="16.5" customHeight="1">
      <c r="B122" s="134"/>
      <c r="C122" s="144" t="s">
        <v>681</v>
      </c>
      <c r="D122" s="144" t="s">
        <v>315</v>
      </c>
      <c r="E122" s="145" t="s">
        <v>3119</v>
      </c>
      <c r="F122" s="221" t="s">
        <v>3120</v>
      </c>
      <c r="G122" s="221"/>
      <c r="H122" s="221"/>
      <c r="I122" s="221"/>
      <c r="J122" s="146" t="s">
        <v>374</v>
      </c>
      <c r="K122" s="147">
        <v>2</v>
      </c>
      <c r="L122" s="222"/>
      <c r="M122" s="222"/>
      <c r="N122" s="222">
        <f t="shared" si="30"/>
        <v>0</v>
      </c>
      <c r="O122" s="220"/>
      <c r="P122" s="220"/>
      <c r="Q122" s="220"/>
      <c r="R122" s="139"/>
      <c r="T122" s="140" t="s">
        <v>5</v>
      </c>
      <c r="U122" s="38" t="s">
        <v>42</v>
      </c>
      <c r="V122" s="141">
        <v>0</v>
      </c>
      <c r="W122" s="141">
        <f t="shared" si="31"/>
        <v>0</v>
      </c>
      <c r="X122" s="141">
        <v>0</v>
      </c>
      <c r="Y122" s="141">
        <f t="shared" si="32"/>
        <v>0</v>
      </c>
      <c r="Z122" s="141">
        <v>0</v>
      </c>
      <c r="AA122" s="142">
        <f t="shared" si="33"/>
        <v>0</v>
      </c>
      <c r="AR122" s="19" t="s">
        <v>1282</v>
      </c>
      <c r="AT122" s="19" t="s">
        <v>315</v>
      </c>
      <c r="AU122" s="19" t="s">
        <v>102</v>
      </c>
      <c r="AY122" s="19" t="s">
        <v>267</v>
      </c>
      <c r="BE122" s="143">
        <f t="shared" si="34"/>
        <v>0</v>
      </c>
      <c r="BF122" s="143">
        <f t="shared" si="35"/>
        <v>0</v>
      </c>
      <c r="BG122" s="143">
        <f t="shared" si="36"/>
        <v>0</v>
      </c>
      <c r="BH122" s="143">
        <f t="shared" si="37"/>
        <v>0</v>
      </c>
      <c r="BI122" s="143">
        <f t="shared" si="38"/>
        <v>0</v>
      </c>
      <c r="BJ122" s="19" t="s">
        <v>102</v>
      </c>
      <c r="BK122" s="143">
        <f t="shared" si="39"/>
        <v>0</v>
      </c>
      <c r="BL122" s="19" t="s">
        <v>518</v>
      </c>
      <c r="BM122" s="19" t="s">
        <v>1099</v>
      </c>
    </row>
    <row r="123" spans="2:65" s="1" customFormat="1" ht="16.5" customHeight="1">
      <c r="B123" s="134"/>
      <c r="C123" s="144" t="s">
        <v>685</v>
      </c>
      <c r="D123" s="144" t="s">
        <v>315</v>
      </c>
      <c r="E123" s="145" t="s">
        <v>3121</v>
      </c>
      <c r="F123" s="221" t="s">
        <v>3122</v>
      </c>
      <c r="G123" s="221"/>
      <c r="H123" s="221"/>
      <c r="I123" s="221"/>
      <c r="J123" s="146" t="s">
        <v>374</v>
      </c>
      <c r="K123" s="147">
        <v>2</v>
      </c>
      <c r="L123" s="222"/>
      <c r="M123" s="222"/>
      <c r="N123" s="222">
        <f t="shared" si="30"/>
        <v>0</v>
      </c>
      <c r="O123" s="220"/>
      <c r="P123" s="220"/>
      <c r="Q123" s="220"/>
      <c r="R123" s="139"/>
      <c r="T123" s="140" t="s">
        <v>5</v>
      </c>
      <c r="U123" s="38" t="s">
        <v>42</v>
      </c>
      <c r="V123" s="141">
        <v>0</v>
      </c>
      <c r="W123" s="141">
        <f t="shared" si="31"/>
        <v>0</v>
      </c>
      <c r="X123" s="141">
        <v>0</v>
      </c>
      <c r="Y123" s="141">
        <f t="shared" si="32"/>
        <v>0</v>
      </c>
      <c r="Z123" s="141">
        <v>0</v>
      </c>
      <c r="AA123" s="142">
        <f t="shared" si="33"/>
        <v>0</v>
      </c>
      <c r="AR123" s="19" t="s">
        <v>1282</v>
      </c>
      <c r="AT123" s="19" t="s">
        <v>315</v>
      </c>
      <c r="AU123" s="19" t="s">
        <v>102</v>
      </c>
      <c r="AY123" s="19" t="s">
        <v>267</v>
      </c>
      <c r="BE123" s="143">
        <f t="shared" si="34"/>
        <v>0</v>
      </c>
      <c r="BF123" s="143">
        <f t="shared" si="35"/>
        <v>0</v>
      </c>
      <c r="BG123" s="143">
        <f t="shared" si="36"/>
        <v>0</v>
      </c>
      <c r="BH123" s="143">
        <f t="shared" si="37"/>
        <v>0</v>
      </c>
      <c r="BI123" s="143">
        <f t="shared" si="38"/>
        <v>0</v>
      </c>
      <c r="BJ123" s="19" t="s">
        <v>102</v>
      </c>
      <c r="BK123" s="143">
        <f t="shared" si="39"/>
        <v>0</v>
      </c>
      <c r="BL123" s="19" t="s">
        <v>518</v>
      </c>
      <c r="BM123" s="19" t="s">
        <v>1107</v>
      </c>
    </row>
    <row r="124" spans="2:65" s="1" customFormat="1" ht="16.5" customHeight="1">
      <c r="B124" s="134"/>
      <c r="C124" s="144" t="s">
        <v>689</v>
      </c>
      <c r="D124" s="144" t="s">
        <v>315</v>
      </c>
      <c r="E124" s="145" t="s">
        <v>3123</v>
      </c>
      <c r="F124" s="221" t="s">
        <v>3124</v>
      </c>
      <c r="G124" s="221"/>
      <c r="H124" s="221"/>
      <c r="I124" s="221"/>
      <c r="J124" s="146" t="s">
        <v>374</v>
      </c>
      <c r="K124" s="147">
        <v>1</v>
      </c>
      <c r="L124" s="222"/>
      <c r="M124" s="222"/>
      <c r="N124" s="222">
        <f t="shared" si="30"/>
        <v>0</v>
      </c>
      <c r="O124" s="220"/>
      <c r="P124" s="220"/>
      <c r="Q124" s="220"/>
      <c r="R124" s="139"/>
      <c r="T124" s="140" t="s">
        <v>5</v>
      </c>
      <c r="U124" s="38" t="s">
        <v>42</v>
      </c>
      <c r="V124" s="141">
        <v>0</v>
      </c>
      <c r="W124" s="141">
        <f t="shared" si="31"/>
        <v>0</v>
      </c>
      <c r="X124" s="141">
        <v>0</v>
      </c>
      <c r="Y124" s="141">
        <f t="shared" si="32"/>
        <v>0</v>
      </c>
      <c r="Z124" s="141">
        <v>0</v>
      </c>
      <c r="AA124" s="142">
        <f t="shared" si="33"/>
        <v>0</v>
      </c>
      <c r="AR124" s="19" t="s">
        <v>1282</v>
      </c>
      <c r="AT124" s="19" t="s">
        <v>315</v>
      </c>
      <c r="AU124" s="19" t="s">
        <v>102</v>
      </c>
      <c r="AY124" s="19" t="s">
        <v>267</v>
      </c>
      <c r="BE124" s="143">
        <f t="shared" si="34"/>
        <v>0</v>
      </c>
      <c r="BF124" s="143">
        <f t="shared" si="35"/>
        <v>0</v>
      </c>
      <c r="BG124" s="143">
        <f t="shared" si="36"/>
        <v>0</v>
      </c>
      <c r="BH124" s="143">
        <f t="shared" si="37"/>
        <v>0</v>
      </c>
      <c r="BI124" s="143">
        <f t="shared" si="38"/>
        <v>0</v>
      </c>
      <c r="BJ124" s="19" t="s">
        <v>102</v>
      </c>
      <c r="BK124" s="143">
        <f t="shared" si="39"/>
        <v>0</v>
      </c>
      <c r="BL124" s="19" t="s">
        <v>518</v>
      </c>
      <c r="BM124" s="19" t="s">
        <v>1115</v>
      </c>
    </row>
    <row r="125" spans="2:65" s="1" customFormat="1" ht="16.5" customHeight="1">
      <c r="B125" s="134"/>
      <c r="C125" s="144" t="s">
        <v>693</v>
      </c>
      <c r="D125" s="144" t="s">
        <v>315</v>
      </c>
      <c r="E125" s="145" t="s">
        <v>3125</v>
      </c>
      <c r="F125" s="221" t="s">
        <v>3126</v>
      </c>
      <c r="G125" s="221"/>
      <c r="H125" s="221"/>
      <c r="I125" s="221"/>
      <c r="J125" s="146" t="s">
        <v>374</v>
      </c>
      <c r="K125" s="147">
        <v>2</v>
      </c>
      <c r="L125" s="222"/>
      <c r="M125" s="222"/>
      <c r="N125" s="222">
        <f t="shared" si="30"/>
        <v>0</v>
      </c>
      <c r="O125" s="220"/>
      <c r="P125" s="220"/>
      <c r="Q125" s="220"/>
      <c r="R125" s="139"/>
      <c r="T125" s="140" t="s">
        <v>5</v>
      </c>
      <c r="U125" s="38" t="s">
        <v>42</v>
      </c>
      <c r="V125" s="141">
        <v>0</v>
      </c>
      <c r="W125" s="141">
        <f t="shared" si="31"/>
        <v>0</v>
      </c>
      <c r="X125" s="141">
        <v>0</v>
      </c>
      <c r="Y125" s="141">
        <f t="shared" si="32"/>
        <v>0</v>
      </c>
      <c r="Z125" s="141">
        <v>0</v>
      </c>
      <c r="AA125" s="142">
        <f t="shared" si="33"/>
        <v>0</v>
      </c>
      <c r="AR125" s="19" t="s">
        <v>1282</v>
      </c>
      <c r="AT125" s="19" t="s">
        <v>315</v>
      </c>
      <c r="AU125" s="19" t="s">
        <v>102</v>
      </c>
      <c r="AY125" s="19" t="s">
        <v>267</v>
      </c>
      <c r="BE125" s="143">
        <f t="shared" si="34"/>
        <v>0</v>
      </c>
      <c r="BF125" s="143">
        <f t="shared" si="35"/>
        <v>0</v>
      </c>
      <c r="BG125" s="143">
        <f t="shared" si="36"/>
        <v>0</v>
      </c>
      <c r="BH125" s="143">
        <f t="shared" si="37"/>
        <v>0</v>
      </c>
      <c r="BI125" s="143">
        <f t="shared" si="38"/>
        <v>0</v>
      </c>
      <c r="BJ125" s="19" t="s">
        <v>102</v>
      </c>
      <c r="BK125" s="143">
        <f t="shared" si="39"/>
        <v>0</v>
      </c>
      <c r="BL125" s="19" t="s">
        <v>518</v>
      </c>
      <c r="BM125" s="19" t="s">
        <v>1123</v>
      </c>
    </row>
    <row r="126" spans="2:65" s="1" customFormat="1" ht="16.5" customHeight="1">
      <c r="B126" s="134"/>
      <c r="C126" s="144" t="s">
        <v>697</v>
      </c>
      <c r="D126" s="144" t="s">
        <v>315</v>
      </c>
      <c r="E126" s="145" t="s">
        <v>3127</v>
      </c>
      <c r="F126" s="221" t="s">
        <v>3128</v>
      </c>
      <c r="G126" s="221"/>
      <c r="H126" s="221"/>
      <c r="I126" s="221"/>
      <c r="J126" s="146" t="s">
        <v>374</v>
      </c>
      <c r="K126" s="147">
        <v>3</v>
      </c>
      <c r="L126" s="222"/>
      <c r="M126" s="222"/>
      <c r="N126" s="222">
        <f t="shared" si="30"/>
        <v>0</v>
      </c>
      <c r="O126" s="220"/>
      <c r="P126" s="220"/>
      <c r="Q126" s="220"/>
      <c r="R126" s="139"/>
      <c r="T126" s="140" t="s">
        <v>5</v>
      </c>
      <c r="U126" s="38" t="s">
        <v>42</v>
      </c>
      <c r="V126" s="141">
        <v>0</v>
      </c>
      <c r="W126" s="141">
        <f t="shared" si="31"/>
        <v>0</v>
      </c>
      <c r="X126" s="141">
        <v>0</v>
      </c>
      <c r="Y126" s="141">
        <f t="shared" si="32"/>
        <v>0</v>
      </c>
      <c r="Z126" s="141">
        <v>0</v>
      </c>
      <c r="AA126" s="142">
        <f t="shared" si="33"/>
        <v>0</v>
      </c>
      <c r="AR126" s="19" t="s">
        <v>1282</v>
      </c>
      <c r="AT126" s="19" t="s">
        <v>315</v>
      </c>
      <c r="AU126" s="19" t="s">
        <v>102</v>
      </c>
      <c r="AY126" s="19" t="s">
        <v>267</v>
      </c>
      <c r="BE126" s="143">
        <f t="shared" si="34"/>
        <v>0</v>
      </c>
      <c r="BF126" s="143">
        <f t="shared" si="35"/>
        <v>0</v>
      </c>
      <c r="BG126" s="143">
        <f t="shared" si="36"/>
        <v>0</v>
      </c>
      <c r="BH126" s="143">
        <f t="shared" si="37"/>
        <v>0</v>
      </c>
      <c r="BI126" s="143">
        <f t="shared" si="38"/>
        <v>0</v>
      </c>
      <c r="BJ126" s="19" t="s">
        <v>102</v>
      </c>
      <c r="BK126" s="143">
        <f t="shared" si="39"/>
        <v>0</v>
      </c>
      <c r="BL126" s="19" t="s">
        <v>518</v>
      </c>
      <c r="BM126" s="19" t="s">
        <v>1131</v>
      </c>
    </row>
    <row r="127" spans="2:65" s="1" customFormat="1" ht="25.5" customHeight="1">
      <c r="B127" s="134"/>
      <c r="C127" s="144" t="s">
        <v>701</v>
      </c>
      <c r="D127" s="144" t="s">
        <v>315</v>
      </c>
      <c r="E127" s="145" t="s">
        <v>3129</v>
      </c>
      <c r="F127" s="221" t="s">
        <v>3130</v>
      </c>
      <c r="G127" s="221"/>
      <c r="H127" s="221"/>
      <c r="I127" s="221"/>
      <c r="J127" s="146" t="s">
        <v>374</v>
      </c>
      <c r="K127" s="147">
        <v>2</v>
      </c>
      <c r="L127" s="222"/>
      <c r="M127" s="222"/>
      <c r="N127" s="222">
        <f t="shared" si="30"/>
        <v>0</v>
      </c>
      <c r="O127" s="220"/>
      <c r="P127" s="220"/>
      <c r="Q127" s="220"/>
      <c r="R127" s="139"/>
      <c r="T127" s="140" t="s">
        <v>5</v>
      </c>
      <c r="U127" s="38" t="s">
        <v>42</v>
      </c>
      <c r="V127" s="141">
        <v>0</v>
      </c>
      <c r="W127" s="141">
        <f t="shared" si="31"/>
        <v>0</v>
      </c>
      <c r="X127" s="141">
        <v>0</v>
      </c>
      <c r="Y127" s="141">
        <f t="shared" si="32"/>
        <v>0</v>
      </c>
      <c r="Z127" s="141">
        <v>0</v>
      </c>
      <c r="AA127" s="142">
        <f t="shared" si="33"/>
        <v>0</v>
      </c>
      <c r="AR127" s="19" t="s">
        <v>1282</v>
      </c>
      <c r="AT127" s="19" t="s">
        <v>315</v>
      </c>
      <c r="AU127" s="19" t="s">
        <v>102</v>
      </c>
      <c r="AY127" s="19" t="s">
        <v>267</v>
      </c>
      <c r="BE127" s="143">
        <f t="shared" si="34"/>
        <v>0</v>
      </c>
      <c r="BF127" s="143">
        <f t="shared" si="35"/>
        <v>0</v>
      </c>
      <c r="BG127" s="143">
        <f t="shared" si="36"/>
        <v>0</v>
      </c>
      <c r="BH127" s="143">
        <f t="shared" si="37"/>
        <v>0</v>
      </c>
      <c r="BI127" s="143">
        <f t="shared" si="38"/>
        <v>0</v>
      </c>
      <c r="BJ127" s="19" t="s">
        <v>102</v>
      </c>
      <c r="BK127" s="143">
        <f t="shared" si="39"/>
        <v>0</v>
      </c>
      <c r="BL127" s="19" t="s">
        <v>518</v>
      </c>
      <c r="BM127" s="19" t="s">
        <v>1139</v>
      </c>
    </row>
    <row r="128" spans="2:65" s="1" customFormat="1" ht="16.5" customHeight="1">
      <c r="B128" s="134"/>
      <c r="C128" s="144" t="s">
        <v>705</v>
      </c>
      <c r="D128" s="144" t="s">
        <v>315</v>
      </c>
      <c r="E128" s="145" t="s">
        <v>3131</v>
      </c>
      <c r="F128" s="221" t="s">
        <v>3132</v>
      </c>
      <c r="G128" s="221"/>
      <c r="H128" s="221"/>
      <c r="I128" s="221"/>
      <c r="J128" s="146" t="s">
        <v>374</v>
      </c>
      <c r="K128" s="147">
        <v>1</v>
      </c>
      <c r="L128" s="222"/>
      <c r="M128" s="222"/>
      <c r="N128" s="222">
        <f t="shared" si="30"/>
        <v>0</v>
      </c>
      <c r="O128" s="220"/>
      <c r="P128" s="220"/>
      <c r="Q128" s="220"/>
      <c r="R128" s="139"/>
      <c r="T128" s="140" t="s">
        <v>5</v>
      </c>
      <c r="U128" s="38" t="s">
        <v>42</v>
      </c>
      <c r="V128" s="141">
        <v>0</v>
      </c>
      <c r="W128" s="141">
        <f t="shared" si="31"/>
        <v>0</v>
      </c>
      <c r="X128" s="141">
        <v>0</v>
      </c>
      <c r="Y128" s="141">
        <f t="shared" si="32"/>
        <v>0</v>
      </c>
      <c r="Z128" s="141">
        <v>0</v>
      </c>
      <c r="AA128" s="142">
        <f t="shared" si="33"/>
        <v>0</v>
      </c>
      <c r="AR128" s="19" t="s">
        <v>1282</v>
      </c>
      <c r="AT128" s="19" t="s">
        <v>315</v>
      </c>
      <c r="AU128" s="19" t="s">
        <v>102</v>
      </c>
      <c r="AY128" s="19" t="s">
        <v>267</v>
      </c>
      <c r="BE128" s="143">
        <f t="shared" si="34"/>
        <v>0</v>
      </c>
      <c r="BF128" s="143">
        <f t="shared" si="35"/>
        <v>0</v>
      </c>
      <c r="BG128" s="143">
        <f t="shared" si="36"/>
        <v>0</v>
      </c>
      <c r="BH128" s="143">
        <f t="shared" si="37"/>
        <v>0</v>
      </c>
      <c r="BI128" s="143">
        <f t="shared" si="38"/>
        <v>0</v>
      </c>
      <c r="BJ128" s="19" t="s">
        <v>102</v>
      </c>
      <c r="BK128" s="143">
        <f t="shared" si="39"/>
        <v>0</v>
      </c>
      <c r="BL128" s="19" t="s">
        <v>518</v>
      </c>
      <c r="BM128" s="19" t="s">
        <v>1147</v>
      </c>
    </row>
    <row r="129" spans="2:65" s="1" customFormat="1" ht="16.5" customHeight="1">
      <c r="B129" s="134"/>
      <c r="C129" s="144" t="s">
        <v>709</v>
      </c>
      <c r="D129" s="144" t="s">
        <v>315</v>
      </c>
      <c r="E129" s="145" t="s">
        <v>3133</v>
      </c>
      <c r="F129" s="221" t="s">
        <v>3134</v>
      </c>
      <c r="G129" s="221"/>
      <c r="H129" s="221"/>
      <c r="I129" s="221"/>
      <c r="J129" s="146" t="s">
        <v>374</v>
      </c>
      <c r="K129" s="147">
        <v>8</v>
      </c>
      <c r="L129" s="222"/>
      <c r="M129" s="222"/>
      <c r="N129" s="222">
        <f t="shared" si="30"/>
        <v>0</v>
      </c>
      <c r="O129" s="220"/>
      <c r="P129" s="220"/>
      <c r="Q129" s="220"/>
      <c r="R129" s="139"/>
      <c r="T129" s="140" t="s">
        <v>5</v>
      </c>
      <c r="U129" s="38" t="s">
        <v>42</v>
      </c>
      <c r="V129" s="141">
        <v>0</v>
      </c>
      <c r="W129" s="141">
        <f t="shared" si="31"/>
        <v>0</v>
      </c>
      <c r="X129" s="141">
        <v>0</v>
      </c>
      <c r="Y129" s="141">
        <f t="shared" si="32"/>
        <v>0</v>
      </c>
      <c r="Z129" s="141">
        <v>0</v>
      </c>
      <c r="AA129" s="142">
        <f t="shared" si="33"/>
        <v>0</v>
      </c>
      <c r="AR129" s="19" t="s">
        <v>1282</v>
      </c>
      <c r="AT129" s="19" t="s">
        <v>315</v>
      </c>
      <c r="AU129" s="19" t="s">
        <v>102</v>
      </c>
      <c r="AY129" s="19" t="s">
        <v>267</v>
      </c>
      <c r="BE129" s="143">
        <f t="shared" si="34"/>
        <v>0</v>
      </c>
      <c r="BF129" s="143">
        <f t="shared" si="35"/>
        <v>0</v>
      </c>
      <c r="BG129" s="143">
        <f t="shared" si="36"/>
        <v>0</v>
      </c>
      <c r="BH129" s="143">
        <f t="shared" si="37"/>
        <v>0</v>
      </c>
      <c r="BI129" s="143">
        <f t="shared" si="38"/>
        <v>0</v>
      </c>
      <c r="BJ129" s="19" t="s">
        <v>102</v>
      </c>
      <c r="BK129" s="143">
        <f t="shared" si="39"/>
        <v>0</v>
      </c>
      <c r="BL129" s="19" t="s">
        <v>518</v>
      </c>
      <c r="BM129" s="19" t="s">
        <v>1155</v>
      </c>
    </row>
    <row r="130" spans="2:65" s="1" customFormat="1" ht="16.5" customHeight="1">
      <c r="B130" s="134"/>
      <c r="C130" s="144" t="s">
        <v>713</v>
      </c>
      <c r="D130" s="144" t="s">
        <v>315</v>
      </c>
      <c r="E130" s="145" t="s">
        <v>3068</v>
      </c>
      <c r="F130" s="221" t="s">
        <v>3069</v>
      </c>
      <c r="G130" s="221"/>
      <c r="H130" s="221"/>
      <c r="I130" s="221"/>
      <c r="J130" s="146" t="s">
        <v>374</v>
      </c>
      <c r="K130" s="147">
        <v>6</v>
      </c>
      <c r="L130" s="222"/>
      <c r="M130" s="222"/>
      <c r="N130" s="222">
        <f t="shared" si="30"/>
        <v>0</v>
      </c>
      <c r="O130" s="220"/>
      <c r="P130" s="220"/>
      <c r="Q130" s="220"/>
      <c r="R130" s="139"/>
      <c r="T130" s="140" t="s">
        <v>5</v>
      </c>
      <c r="U130" s="38" t="s">
        <v>42</v>
      </c>
      <c r="V130" s="141">
        <v>0</v>
      </c>
      <c r="W130" s="141">
        <f t="shared" si="31"/>
        <v>0</v>
      </c>
      <c r="X130" s="141">
        <v>0</v>
      </c>
      <c r="Y130" s="141">
        <f t="shared" si="32"/>
        <v>0</v>
      </c>
      <c r="Z130" s="141">
        <v>0</v>
      </c>
      <c r="AA130" s="142">
        <f t="shared" si="33"/>
        <v>0</v>
      </c>
      <c r="AR130" s="19" t="s">
        <v>1282</v>
      </c>
      <c r="AT130" s="19" t="s">
        <v>315</v>
      </c>
      <c r="AU130" s="19" t="s">
        <v>102</v>
      </c>
      <c r="AY130" s="19" t="s">
        <v>267</v>
      </c>
      <c r="BE130" s="143">
        <f t="shared" si="34"/>
        <v>0</v>
      </c>
      <c r="BF130" s="143">
        <f t="shared" si="35"/>
        <v>0</v>
      </c>
      <c r="BG130" s="143">
        <f t="shared" si="36"/>
        <v>0</v>
      </c>
      <c r="BH130" s="143">
        <f t="shared" si="37"/>
        <v>0</v>
      </c>
      <c r="BI130" s="143">
        <f t="shared" si="38"/>
        <v>0</v>
      </c>
      <c r="BJ130" s="19" t="s">
        <v>102</v>
      </c>
      <c r="BK130" s="143">
        <f t="shared" si="39"/>
        <v>0</v>
      </c>
      <c r="BL130" s="19" t="s">
        <v>518</v>
      </c>
      <c r="BM130" s="19" t="s">
        <v>1163</v>
      </c>
    </row>
    <row r="131" spans="2:65" s="1" customFormat="1" ht="16.5" customHeight="1">
      <c r="B131" s="134"/>
      <c r="C131" s="144" t="s">
        <v>717</v>
      </c>
      <c r="D131" s="144" t="s">
        <v>315</v>
      </c>
      <c r="E131" s="145" t="s">
        <v>3070</v>
      </c>
      <c r="F131" s="221" t="s">
        <v>3071</v>
      </c>
      <c r="G131" s="221"/>
      <c r="H131" s="221"/>
      <c r="I131" s="221"/>
      <c r="J131" s="146" t="s">
        <v>374</v>
      </c>
      <c r="K131" s="147">
        <v>50</v>
      </c>
      <c r="L131" s="222"/>
      <c r="M131" s="222"/>
      <c r="N131" s="222">
        <f t="shared" si="30"/>
        <v>0</v>
      </c>
      <c r="O131" s="220"/>
      <c r="P131" s="220"/>
      <c r="Q131" s="220"/>
      <c r="R131" s="139"/>
      <c r="T131" s="140" t="s">
        <v>5</v>
      </c>
      <c r="U131" s="38" t="s">
        <v>42</v>
      </c>
      <c r="V131" s="141">
        <v>0</v>
      </c>
      <c r="W131" s="141">
        <f t="shared" si="31"/>
        <v>0</v>
      </c>
      <c r="X131" s="141">
        <v>0</v>
      </c>
      <c r="Y131" s="141">
        <f t="shared" si="32"/>
        <v>0</v>
      </c>
      <c r="Z131" s="141">
        <v>0</v>
      </c>
      <c r="AA131" s="142">
        <f t="shared" si="33"/>
        <v>0</v>
      </c>
      <c r="AR131" s="19" t="s">
        <v>1282</v>
      </c>
      <c r="AT131" s="19" t="s">
        <v>315</v>
      </c>
      <c r="AU131" s="19" t="s">
        <v>102</v>
      </c>
      <c r="AY131" s="19" t="s">
        <v>267</v>
      </c>
      <c r="BE131" s="143">
        <f t="shared" si="34"/>
        <v>0</v>
      </c>
      <c r="BF131" s="143">
        <f t="shared" si="35"/>
        <v>0</v>
      </c>
      <c r="BG131" s="143">
        <f t="shared" si="36"/>
        <v>0</v>
      </c>
      <c r="BH131" s="143">
        <f t="shared" si="37"/>
        <v>0</v>
      </c>
      <c r="BI131" s="143">
        <f t="shared" si="38"/>
        <v>0</v>
      </c>
      <c r="BJ131" s="19" t="s">
        <v>102</v>
      </c>
      <c r="BK131" s="143">
        <f t="shared" si="39"/>
        <v>0</v>
      </c>
      <c r="BL131" s="19" t="s">
        <v>518</v>
      </c>
      <c r="BM131" s="19" t="s">
        <v>1171</v>
      </c>
    </row>
    <row r="132" spans="2:65" s="1" customFormat="1" ht="38.25" customHeight="1">
      <c r="B132" s="134"/>
      <c r="C132" s="159" t="s">
        <v>721</v>
      </c>
      <c r="D132" s="159" t="s">
        <v>315</v>
      </c>
      <c r="E132" s="160" t="s">
        <v>3072</v>
      </c>
      <c r="F132" s="245" t="s">
        <v>4331</v>
      </c>
      <c r="G132" s="245"/>
      <c r="H132" s="245"/>
      <c r="I132" s="245"/>
      <c r="J132" s="161" t="s">
        <v>374</v>
      </c>
      <c r="K132" s="162">
        <v>2</v>
      </c>
      <c r="L132" s="246"/>
      <c r="M132" s="246"/>
      <c r="N132" s="246">
        <f t="shared" si="30"/>
        <v>0</v>
      </c>
      <c r="O132" s="241"/>
      <c r="P132" s="241"/>
      <c r="Q132" s="241"/>
      <c r="R132" s="139"/>
      <c r="T132" s="140" t="s">
        <v>5</v>
      </c>
      <c r="U132" s="38" t="s">
        <v>42</v>
      </c>
      <c r="V132" s="141">
        <v>0</v>
      </c>
      <c r="W132" s="141">
        <f t="shared" si="31"/>
        <v>0</v>
      </c>
      <c r="X132" s="141">
        <v>0</v>
      </c>
      <c r="Y132" s="141">
        <f t="shared" si="32"/>
        <v>0</v>
      </c>
      <c r="Z132" s="141">
        <v>0</v>
      </c>
      <c r="AA132" s="142">
        <f t="shared" si="33"/>
        <v>0</v>
      </c>
      <c r="AR132" s="19" t="s">
        <v>1282</v>
      </c>
      <c r="AT132" s="19" t="s">
        <v>315</v>
      </c>
      <c r="AU132" s="19" t="s">
        <v>102</v>
      </c>
      <c r="AY132" s="19" t="s">
        <v>267</v>
      </c>
      <c r="BE132" s="143">
        <f t="shared" si="34"/>
        <v>0</v>
      </c>
      <c r="BF132" s="143">
        <f t="shared" si="35"/>
        <v>0</v>
      </c>
      <c r="BG132" s="143">
        <f t="shared" si="36"/>
        <v>0</v>
      </c>
      <c r="BH132" s="143">
        <f t="shared" si="37"/>
        <v>0</v>
      </c>
      <c r="BI132" s="143">
        <f t="shared" si="38"/>
        <v>0</v>
      </c>
      <c r="BJ132" s="19" t="s">
        <v>102</v>
      </c>
      <c r="BK132" s="143">
        <f t="shared" si="39"/>
        <v>0</v>
      </c>
      <c r="BL132" s="19" t="s">
        <v>518</v>
      </c>
      <c r="BM132" s="19" t="s">
        <v>1179</v>
      </c>
    </row>
    <row r="133" spans="2:65" s="1" customFormat="1" ht="16.5" customHeight="1">
      <c r="B133" s="134"/>
      <c r="C133" s="163" t="s">
        <v>725</v>
      </c>
      <c r="D133" s="163" t="s">
        <v>268</v>
      </c>
      <c r="E133" s="164" t="s">
        <v>3135</v>
      </c>
      <c r="F133" s="240" t="s">
        <v>4304</v>
      </c>
      <c r="G133" s="240"/>
      <c r="H133" s="240"/>
      <c r="I133" s="240"/>
      <c r="J133" s="165" t="s">
        <v>785</v>
      </c>
      <c r="K133" s="166">
        <v>0.33</v>
      </c>
      <c r="L133" s="241"/>
      <c r="M133" s="241"/>
      <c r="N133" s="241">
        <f t="shared" si="30"/>
        <v>0</v>
      </c>
      <c r="O133" s="241"/>
      <c r="P133" s="241"/>
      <c r="Q133" s="241"/>
      <c r="R133" s="139"/>
      <c r="T133" s="140" t="s">
        <v>5</v>
      </c>
      <c r="U133" s="38" t="s">
        <v>42</v>
      </c>
      <c r="V133" s="141">
        <v>0</v>
      </c>
      <c r="W133" s="141">
        <f t="shared" si="31"/>
        <v>0</v>
      </c>
      <c r="X133" s="141">
        <v>0</v>
      </c>
      <c r="Y133" s="141">
        <f t="shared" si="32"/>
        <v>0</v>
      </c>
      <c r="Z133" s="141">
        <v>0</v>
      </c>
      <c r="AA133" s="142">
        <f t="shared" si="33"/>
        <v>0</v>
      </c>
      <c r="AR133" s="19" t="s">
        <v>518</v>
      </c>
      <c r="AT133" s="19" t="s">
        <v>268</v>
      </c>
      <c r="AU133" s="19" t="s">
        <v>102</v>
      </c>
      <c r="AY133" s="19" t="s">
        <v>267</v>
      </c>
      <c r="BE133" s="143">
        <f t="shared" si="34"/>
        <v>0</v>
      </c>
      <c r="BF133" s="143">
        <f t="shared" si="35"/>
        <v>0</v>
      </c>
      <c r="BG133" s="143">
        <f t="shared" si="36"/>
        <v>0</v>
      </c>
      <c r="BH133" s="143">
        <f t="shared" si="37"/>
        <v>0</v>
      </c>
      <c r="BI133" s="143">
        <f t="shared" si="38"/>
        <v>0</v>
      </c>
      <c r="BJ133" s="19" t="s">
        <v>102</v>
      </c>
      <c r="BK133" s="143">
        <f t="shared" si="39"/>
        <v>0</v>
      </c>
      <c r="BL133" s="19" t="s">
        <v>518</v>
      </c>
      <c r="BM133" s="19" t="s">
        <v>1187</v>
      </c>
    </row>
    <row r="134" spans="2:65" s="1" customFormat="1" ht="16.5" customHeight="1">
      <c r="B134" s="134"/>
      <c r="C134" s="163" t="s">
        <v>729</v>
      </c>
      <c r="D134" s="163" t="s">
        <v>268</v>
      </c>
      <c r="E134" s="164" t="s">
        <v>3074</v>
      </c>
      <c r="F134" s="240" t="s">
        <v>4199</v>
      </c>
      <c r="G134" s="240"/>
      <c r="H134" s="240"/>
      <c r="I134" s="240"/>
      <c r="J134" s="165" t="s">
        <v>374</v>
      </c>
      <c r="K134" s="166">
        <v>1</v>
      </c>
      <c r="L134" s="241"/>
      <c r="M134" s="241"/>
      <c r="N134" s="241">
        <f t="shared" si="30"/>
        <v>0</v>
      </c>
      <c r="O134" s="241"/>
      <c r="P134" s="241"/>
      <c r="Q134" s="241"/>
      <c r="R134" s="139"/>
      <c r="T134" s="140" t="s">
        <v>5</v>
      </c>
      <c r="U134" s="38" t="s">
        <v>42</v>
      </c>
      <c r="V134" s="141">
        <v>0</v>
      </c>
      <c r="W134" s="141">
        <f t="shared" si="31"/>
        <v>0</v>
      </c>
      <c r="X134" s="141">
        <v>0</v>
      </c>
      <c r="Y134" s="141">
        <f t="shared" si="32"/>
        <v>0</v>
      </c>
      <c r="Z134" s="141">
        <v>0</v>
      </c>
      <c r="AA134" s="142">
        <f t="shared" si="33"/>
        <v>0</v>
      </c>
      <c r="AR134" s="19" t="s">
        <v>518</v>
      </c>
      <c r="AT134" s="19" t="s">
        <v>268</v>
      </c>
      <c r="AU134" s="19" t="s">
        <v>102</v>
      </c>
      <c r="AY134" s="19" t="s">
        <v>267</v>
      </c>
      <c r="BE134" s="143">
        <f t="shared" si="34"/>
        <v>0</v>
      </c>
      <c r="BF134" s="143">
        <f t="shared" si="35"/>
        <v>0</v>
      </c>
      <c r="BG134" s="143">
        <f t="shared" si="36"/>
        <v>0</v>
      </c>
      <c r="BH134" s="143">
        <f t="shared" si="37"/>
        <v>0</v>
      </c>
      <c r="BI134" s="143">
        <f t="shared" si="38"/>
        <v>0</v>
      </c>
      <c r="BJ134" s="19" t="s">
        <v>102</v>
      </c>
      <c r="BK134" s="143">
        <f t="shared" si="39"/>
        <v>0</v>
      </c>
      <c r="BL134" s="19" t="s">
        <v>518</v>
      </c>
      <c r="BM134" s="19" t="s">
        <v>1195</v>
      </c>
    </row>
    <row r="135" spans="2:65" s="1" customFormat="1" ht="16.5" customHeight="1">
      <c r="B135" s="134"/>
      <c r="C135" s="163" t="s">
        <v>733</v>
      </c>
      <c r="D135" s="163" t="s">
        <v>268</v>
      </c>
      <c r="E135" s="164" t="s">
        <v>1192</v>
      </c>
      <c r="F135" s="240" t="s">
        <v>3075</v>
      </c>
      <c r="G135" s="240"/>
      <c r="H135" s="240"/>
      <c r="I135" s="240"/>
      <c r="J135" s="165" t="s">
        <v>785</v>
      </c>
      <c r="K135" s="166">
        <v>1</v>
      </c>
      <c r="L135" s="241"/>
      <c r="M135" s="241"/>
      <c r="N135" s="241">
        <f t="shared" si="30"/>
        <v>0</v>
      </c>
      <c r="O135" s="241"/>
      <c r="P135" s="241"/>
      <c r="Q135" s="241"/>
      <c r="R135" s="139"/>
      <c r="T135" s="140" t="s">
        <v>5</v>
      </c>
      <c r="U135" s="38" t="s">
        <v>42</v>
      </c>
      <c r="V135" s="141">
        <v>0</v>
      </c>
      <c r="W135" s="141">
        <f t="shared" si="31"/>
        <v>0</v>
      </c>
      <c r="X135" s="141">
        <v>0</v>
      </c>
      <c r="Y135" s="141">
        <f t="shared" si="32"/>
        <v>0</v>
      </c>
      <c r="Z135" s="141">
        <v>0</v>
      </c>
      <c r="AA135" s="142">
        <f t="shared" si="33"/>
        <v>0</v>
      </c>
      <c r="AR135" s="19" t="s">
        <v>518</v>
      </c>
      <c r="AT135" s="19" t="s">
        <v>268</v>
      </c>
      <c r="AU135" s="19" t="s">
        <v>102</v>
      </c>
      <c r="AY135" s="19" t="s">
        <v>267</v>
      </c>
      <c r="BE135" s="143">
        <f t="shared" si="34"/>
        <v>0</v>
      </c>
      <c r="BF135" s="143">
        <f t="shared" si="35"/>
        <v>0</v>
      </c>
      <c r="BG135" s="143">
        <f t="shared" si="36"/>
        <v>0</v>
      </c>
      <c r="BH135" s="143">
        <f t="shared" si="37"/>
        <v>0</v>
      </c>
      <c r="BI135" s="143">
        <f t="shared" si="38"/>
        <v>0</v>
      </c>
      <c r="BJ135" s="19" t="s">
        <v>102</v>
      </c>
      <c r="BK135" s="143">
        <f t="shared" si="39"/>
        <v>0</v>
      </c>
      <c r="BL135" s="19" t="s">
        <v>518</v>
      </c>
      <c r="BM135" s="19" t="s">
        <v>1203</v>
      </c>
    </row>
    <row r="136" spans="2:65" s="10" customFormat="1" ht="29.85" customHeight="1">
      <c r="B136" s="124"/>
      <c r="D136" s="133" t="s">
        <v>2977</v>
      </c>
      <c r="E136" s="133"/>
      <c r="F136" s="133"/>
      <c r="G136" s="133"/>
      <c r="H136" s="133"/>
      <c r="I136" s="133"/>
      <c r="J136" s="133"/>
      <c r="K136" s="133"/>
      <c r="L136" s="133"/>
      <c r="M136" s="133"/>
      <c r="N136" s="208">
        <f>BK136</f>
        <v>0</v>
      </c>
      <c r="O136" s="209"/>
      <c r="P136" s="209"/>
      <c r="Q136" s="209"/>
      <c r="R136" s="126"/>
      <c r="T136" s="127"/>
      <c r="W136" s="128">
        <f>SUM(W137:W161)</f>
        <v>0</v>
      </c>
      <c r="Y136" s="128">
        <f>SUM(Y137:Y161)</f>
        <v>0</v>
      </c>
      <c r="AA136" s="129">
        <f>SUM(AA137:AA161)</f>
        <v>0</v>
      </c>
      <c r="AR136" s="130" t="s">
        <v>277</v>
      </c>
      <c r="AT136" s="131" t="s">
        <v>74</v>
      </c>
      <c r="AU136" s="131" t="s">
        <v>83</v>
      </c>
      <c r="AY136" s="130" t="s">
        <v>267</v>
      </c>
      <c r="BK136" s="132">
        <f>SUM(BK137:BK161)</f>
        <v>0</v>
      </c>
    </row>
    <row r="137" spans="2:65" s="1" customFormat="1" ht="51" customHeight="1">
      <c r="B137" s="134"/>
      <c r="C137" s="144" t="s">
        <v>737</v>
      </c>
      <c r="D137" s="144" t="s">
        <v>315</v>
      </c>
      <c r="E137" s="145" t="s">
        <v>3136</v>
      </c>
      <c r="F137" s="221" t="s">
        <v>3137</v>
      </c>
      <c r="G137" s="221"/>
      <c r="H137" s="221"/>
      <c r="I137" s="221"/>
      <c r="J137" s="146" t="s">
        <v>374</v>
      </c>
      <c r="K137" s="147">
        <v>1</v>
      </c>
      <c r="L137" s="222"/>
      <c r="M137" s="222"/>
      <c r="N137" s="222">
        <f t="shared" ref="N137:N161" si="40">ROUND(L137*K137,2)</f>
        <v>0</v>
      </c>
      <c r="O137" s="220"/>
      <c r="P137" s="220"/>
      <c r="Q137" s="220"/>
      <c r="R137" s="139"/>
      <c r="T137" s="140" t="s">
        <v>5</v>
      </c>
      <c r="U137" s="38" t="s">
        <v>42</v>
      </c>
      <c r="V137" s="141">
        <v>0</v>
      </c>
      <c r="W137" s="141">
        <f t="shared" ref="W137:W161" si="41">V137*K137</f>
        <v>0</v>
      </c>
      <c r="X137" s="141">
        <v>0</v>
      </c>
      <c r="Y137" s="141">
        <f t="shared" ref="Y137:Y161" si="42">X137*K137</f>
        <v>0</v>
      </c>
      <c r="Z137" s="141">
        <v>0</v>
      </c>
      <c r="AA137" s="142">
        <f t="shared" ref="AA137:AA161" si="43">Z137*K137</f>
        <v>0</v>
      </c>
      <c r="AR137" s="19" t="s">
        <v>1282</v>
      </c>
      <c r="AT137" s="19" t="s">
        <v>315</v>
      </c>
      <c r="AU137" s="19" t="s">
        <v>102</v>
      </c>
      <c r="AY137" s="19" t="s">
        <v>267</v>
      </c>
      <c r="BE137" s="143">
        <f t="shared" ref="BE137:BE161" si="44">IF(U137="základná",N137,0)</f>
        <v>0</v>
      </c>
      <c r="BF137" s="143">
        <f t="shared" ref="BF137:BF161" si="45">IF(U137="znížená",N137,0)</f>
        <v>0</v>
      </c>
      <c r="BG137" s="143">
        <f t="shared" ref="BG137:BG161" si="46">IF(U137="zákl. prenesená",N137,0)</f>
        <v>0</v>
      </c>
      <c r="BH137" s="143">
        <f t="shared" ref="BH137:BH161" si="47">IF(U137="zníž. prenesená",N137,0)</f>
        <v>0</v>
      </c>
      <c r="BI137" s="143">
        <f t="shared" ref="BI137:BI161" si="48">IF(U137="nulová",N137,0)</f>
        <v>0</v>
      </c>
      <c r="BJ137" s="19" t="s">
        <v>102</v>
      </c>
      <c r="BK137" s="143">
        <f t="shared" ref="BK137:BK161" si="49">ROUND(L137*K137,2)</f>
        <v>0</v>
      </c>
      <c r="BL137" s="19" t="s">
        <v>518</v>
      </c>
      <c r="BM137" s="19" t="s">
        <v>1211</v>
      </c>
    </row>
    <row r="138" spans="2:65" s="1" customFormat="1" ht="16.5" customHeight="1">
      <c r="B138" s="134"/>
      <c r="C138" s="144" t="s">
        <v>741</v>
      </c>
      <c r="D138" s="144" t="s">
        <v>315</v>
      </c>
      <c r="E138" s="145" t="s">
        <v>2972</v>
      </c>
      <c r="F138" s="221" t="s">
        <v>2993</v>
      </c>
      <c r="G138" s="221"/>
      <c r="H138" s="221"/>
      <c r="I138" s="221"/>
      <c r="J138" s="146" t="s">
        <v>374</v>
      </c>
      <c r="K138" s="147">
        <v>2</v>
      </c>
      <c r="L138" s="222"/>
      <c r="M138" s="222"/>
      <c r="N138" s="222">
        <f t="shared" si="40"/>
        <v>0</v>
      </c>
      <c r="O138" s="220"/>
      <c r="P138" s="220"/>
      <c r="Q138" s="220"/>
      <c r="R138" s="139"/>
      <c r="T138" s="140" t="s">
        <v>5</v>
      </c>
      <c r="U138" s="38" t="s">
        <v>42</v>
      </c>
      <c r="V138" s="141">
        <v>0</v>
      </c>
      <c r="W138" s="141">
        <f t="shared" si="41"/>
        <v>0</v>
      </c>
      <c r="X138" s="141">
        <v>0</v>
      </c>
      <c r="Y138" s="141">
        <f t="shared" si="42"/>
        <v>0</v>
      </c>
      <c r="Z138" s="141">
        <v>0</v>
      </c>
      <c r="AA138" s="142">
        <f t="shared" si="43"/>
        <v>0</v>
      </c>
      <c r="AR138" s="19" t="s">
        <v>1282</v>
      </c>
      <c r="AT138" s="19" t="s">
        <v>315</v>
      </c>
      <c r="AU138" s="19" t="s">
        <v>102</v>
      </c>
      <c r="AY138" s="19" t="s">
        <v>267</v>
      </c>
      <c r="BE138" s="143">
        <f t="shared" si="44"/>
        <v>0</v>
      </c>
      <c r="BF138" s="143">
        <f t="shared" si="45"/>
        <v>0</v>
      </c>
      <c r="BG138" s="143">
        <f t="shared" si="46"/>
        <v>0</v>
      </c>
      <c r="BH138" s="143">
        <f t="shared" si="47"/>
        <v>0</v>
      </c>
      <c r="BI138" s="143">
        <f t="shared" si="48"/>
        <v>0</v>
      </c>
      <c r="BJ138" s="19" t="s">
        <v>102</v>
      </c>
      <c r="BK138" s="143">
        <f t="shared" si="49"/>
        <v>0</v>
      </c>
      <c r="BL138" s="19" t="s">
        <v>518</v>
      </c>
      <c r="BM138" s="19" t="s">
        <v>1219</v>
      </c>
    </row>
    <row r="139" spans="2:65" s="1" customFormat="1" ht="16.5" customHeight="1">
      <c r="B139" s="134"/>
      <c r="C139" s="144" t="s">
        <v>745</v>
      </c>
      <c r="D139" s="144" t="s">
        <v>315</v>
      </c>
      <c r="E139" s="145" t="s">
        <v>3138</v>
      </c>
      <c r="F139" s="221" t="s">
        <v>3139</v>
      </c>
      <c r="G139" s="221"/>
      <c r="H139" s="221"/>
      <c r="I139" s="221"/>
      <c r="J139" s="146" t="s">
        <v>374</v>
      </c>
      <c r="K139" s="147">
        <v>1</v>
      </c>
      <c r="L139" s="222"/>
      <c r="M139" s="222"/>
      <c r="N139" s="222">
        <f t="shared" si="40"/>
        <v>0</v>
      </c>
      <c r="O139" s="220"/>
      <c r="P139" s="220"/>
      <c r="Q139" s="220"/>
      <c r="R139" s="139"/>
      <c r="T139" s="140" t="s">
        <v>5</v>
      </c>
      <c r="U139" s="38" t="s">
        <v>42</v>
      </c>
      <c r="V139" s="141">
        <v>0</v>
      </c>
      <c r="W139" s="141">
        <f t="shared" si="41"/>
        <v>0</v>
      </c>
      <c r="X139" s="141">
        <v>0</v>
      </c>
      <c r="Y139" s="141">
        <f t="shared" si="42"/>
        <v>0</v>
      </c>
      <c r="Z139" s="141">
        <v>0</v>
      </c>
      <c r="AA139" s="142">
        <f t="shared" si="43"/>
        <v>0</v>
      </c>
      <c r="AR139" s="19" t="s">
        <v>1282</v>
      </c>
      <c r="AT139" s="19" t="s">
        <v>315</v>
      </c>
      <c r="AU139" s="19" t="s">
        <v>102</v>
      </c>
      <c r="AY139" s="19" t="s">
        <v>267</v>
      </c>
      <c r="BE139" s="143">
        <f t="shared" si="44"/>
        <v>0</v>
      </c>
      <c r="BF139" s="143">
        <f t="shared" si="45"/>
        <v>0</v>
      </c>
      <c r="BG139" s="143">
        <f t="shared" si="46"/>
        <v>0</v>
      </c>
      <c r="BH139" s="143">
        <f t="shared" si="47"/>
        <v>0</v>
      </c>
      <c r="BI139" s="143">
        <f t="shared" si="48"/>
        <v>0</v>
      </c>
      <c r="BJ139" s="19" t="s">
        <v>102</v>
      </c>
      <c r="BK139" s="143">
        <f t="shared" si="49"/>
        <v>0</v>
      </c>
      <c r="BL139" s="19" t="s">
        <v>518</v>
      </c>
      <c r="BM139" s="19" t="s">
        <v>1227</v>
      </c>
    </row>
    <row r="140" spans="2:65" s="1" customFormat="1" ht="16.5" customHeight="1">
      <c r="B140" s="134"/>
      <c r="C140" s="144" t="s">
        <v>749</v>
      </c>
      <c r="D140" s="144" t="s">
        <v>315</v>
      </c>
      <c r="E140" s="145" t="s">
        <v>3140</v>
      </c>
      <c r="F140" s="221" t="s">
        <v>3141</v>
      </c>
      <c r="G140" s="221"/>
      <c r="H140" s="221"/>
      <c r="I140" s="221"/>
      <c r="J140" s="146" t="s">
        <v>374</v>
      </c>
      <c r="K140" s="147">
        <v>1</v>
      </c>
      <c r="L140" s="222"/>
      <c r="M140" s="222"/>
      <c r="N140" s="222">
        <f t="shared" si="40"/>
        <v>0</v>
      </c>
      <c r="O140" s="220"/>
      <c r="P140" s="220"/>
      <c r="Q140" s="220"/>
      <c r="R140" s="139"/>
      <c r="T140" s="140" t="s">
        <v>5</v>
      </c>
      <c r="U140" s="38" t="s">
        <v>42</v>
      </c>
      <c r="V140" s="141">
        <v>0</v>
      </c>
      <c r="W140" s="141">
        <f t="shared" si="41"/>
        <v>0</v>
      </c>
      <c r="X140" s="141">
        <v>0</v>
      </c>
      <c r="Y140" s="141">
        <f t="shared" si="42"/>
        <v>0</v>
      </c>
      <c r="Z140" s="141">
        <v>0</v>
      </c>
      <c r="AA140" s="142">
        <f t="shared" si="43"/>
        <v>0</v>
      </c>
      <c r="AR140" s="19" t="s">
        <v>1282</v>
      </c>
      <c r="AT140" s="19" t="s">
        <v>315</v>
      </c>
      <c r="AU140" s="19" t="s">
        <v>102</v>
      </c>
      <c r="AY140" s="19" t="s">
        <v>267</v>
      </c>
      <c r="BE140" s="143">
        <f t="shared" si="44"/>
        <v>0</v>
      </c>
      <c r="BF140" s="143">
        <f t="shared" si="45"/>
        <v>0</v>
      </c>
      <c r="BG140" s="143">
        <f t="shared" si="46"/>
        <v>0</v>
      </c>
      <c r="BH140" s="143">
        <f t="shared" si="47"/>
        <v>0</v>
      </c>
      <c r="BI140" s="143">
        <f t="shared" si="48"/>
        <v>0</v>
      </c>
      <c r="BJ140" s="19" t="s">
        <v>102</v>
      </c>
      <c r="BK140" s="143">
        <f t="shared" si="49"/>
        <v>0</v>
      </c>
      <c r="BL140" s="19" t="s">
        <v>518</v>
      </c>
      <c r="BM140" s="19" t="s">
        <v>1235</v>
      </c>
    </row>
    <row r="141" spans="2:65" s="1" customFormat="1" ht="16.5" customHeight="1">
      <c r="B141" s="134"/>
      <c r="C141" s="144" t="s">
        <v>753</v>
      </c>
      <c r="D141" s="144" t="s">
        <v>315</v>
      </c>
      <c r="E141" s="145" t="s">
        <v>3142</v>
      </c>
      <c r="F141" s="221" t="s">
        <v>3143</v>
      </c>
      <c r="G141" s="221"/>
      <c r="H141" s="221"/>
      <c r="I141" s="221"/>
      <c r="J141" s="146" t="s">
        <v>374</v>
      </c>
      <c r="K141" s="147">
        <v>2</v>
      </c>
      <c r="L141" s="222"/>
      <c r="M141" s="222"/>
      <c r="N141" s="222">
        <f t="shared" si="40"/>
        <v>0</v>
      </c>
      <c r="O141" s="220"/>
      <c r="P141" s="220"/>
      <c r="Q141" s="220"/>
      <c r="R141" s="139"/>
      <c r="T141" s="140" t="s">
        <v>5</v>
      </c>
      <c r="U141" s="38" t="s">
        <v>42</v>
      </c>
      <c r="V141" s="141">
        <v>0</v>
      </c>
      <c r="W141" s="141">
        <f t="shared" si="41"/>
        <v>0</v>
      </c>
      <c r="X141" s="141">
        <v>0</v>
      </c>
      <c r="Y141" s="141">
        <f t="shared" si="42"/>
        <v>0</v>
      </c>
      <c r="Z141" s="141">
        <v>0</v>
      </c>
      <c r="AA141" s="142">
        <f t="shared" si="43"/>
        <v>0</v>
      </c>
      <c r="AR141" s="19" t="s">
        <v>1282</v>
      </c>
      <c r="AT141" s="19" t="s">
        <v>315</v>
      </c>
      <c r="AU141" s="19" t="s">
        <v>102</v>
      </c>
      <c r="AY141" s="19" t="s">
        <v>267</v>
      </c>
      <c r="BE141" s="143">
        <f t="shared" si="44"/>
        <v>0</v>
      </c>
      <c r="BF141" s="143">
        <f t="shared" si="45"/>
        <v>0</v>
      </c>
      <c r="BG141" s="143">
        <f t="shared" si="46"/>
        <v>0</v>
      </c>
      <c r="BH141" s="143">
        <f t="shared" si="47"/>
        <v>0</v>
      </c>
      <c r="BI141" s="143">
        <f t="shared" si="48"/>
        <v>0</v>
      </c>
      <c r="BJ141" s="19" t="s">
        <v>102</v>
      </c>
      <c r="BK141" s="143">
        <f t="shared" si="49"/>
        <v>0</v>
      </c>
      <c r="BL141" s="19" t="s">
        <v>518</v>
      </c>
      <c r="BM141" s="19" t="s">
        <v>1243</v>
      </c>
    </row>
    <row r="142" spans="2:65" s="1" customFormat="1" ht="25.5" customHeight="1">
      <c r="B142" s="134"/>
      <c r="C142" s="144" t="s">
        <v>757</v>
      </c>
      <c r="D142" s="144" t="s">
        <v>315</v>
      </c>
      <c r="E142" s="145" t="s">
        <v>3144</v>
      </c>
      <c r="F142" s="221" t="s">
        <v>3145</v>
      </c>
      <c r="G142" s="221"/>
      <c r="H142" s="221"/>
      <c r="I142" s="221"/>
      <c r="J142" s="146" t="s">
        <v>374</v>
      </c>
      <c r="K142" s="147">
        <v>2</v>
      </c>
      <c r="L142" s="222"/>
      <c r="M142" s="222"/>
      <c r="N142" s="222">
        <f t="shared" si="40"/>
        <v>0</v>
      </c>
      <c r="O142" s="220"/>
      <c r="P142" s="220"/>
      <c r="Q142" s="220"/>
      <c r="R142" s="139"/>
      <c r="T142" s="140" t="s">
        <v>5</v>
      </c>
      <c r="U142" s="38" t="s">
        <v>42</v>
      </c>
      <c r="V142" s="141">
        <v>0</v>
      </c>
      <c r="W142" s="141">
        <f t="shared" si="41"/>
        <v>0</v>
      </c>
      <c r="X142" s="141">
        <v>0</v>
      </c>
      <c r="Y142" s="141">
        <f t="shared" si="42"/>
        <v>0</v>
      </c>
      <c r="Z142" s="141">
        <v>0</v>
      </c>
      <c r="AA142" s="142">
        <f t="shared" si="43"/>
        <v>0</v>
      </c>
      <c r="AR142" s="19" t="s">
        <v>1282</v>
      </c>
      <c r="AT142" s="19" t="s">
        <v>315</v>
      </c>
      <c r="AU142" s="19" t="s">
        <v>102</v>
      </c>
      <c r="AY142" s="19" t="s">
        <v>267</v>
      </c>
      <c r="BE142" s="143">
        <f t="shared" si="44"/>
        <v>0</v>
      </c>
      <c r="BF142" s="143">
        <f t="shared" si="45"/>
        <v>0</v>
      </c>
      <c r="BG142" s="143">
        <f t="shared" si="46"/>
        <v>0</v>
      </c>
      <c r="BH142" s="143">
        <f t="shared" si="47"/>
        <v>0</v>
      </c>
      <c r="BI142" s="143">
        <f t="shared" si="48"/>
        <v>0</v>
      </c>
      <c r="BJ142" s="19" t="s">
        <v>102</v>
      </c>
      <c r="BK142" s="143">
        <f t="shared" si="49"/>
        <v>0</v>
      </c>
      <c r="BL142" s="19" t="s">
        <v>518</v>
      </c>
      <c r="BM142" s="19" t="s">
        <v>1251</v>
      </c>
    </row>
    <row r="143" spans="2:65" s="1" customFormat="1" ht="16.5" customHeight="1">
      <c r="B143" s="134"/>
      <c r="C143" s="144" t="s">
        <v>761</v>
      </c>
      <c r="D143" s="144" t="s">
        <v>315</v>
      </c>
      <c r="E143" s="145" t="s">
        <v>3146</v>
      </c>
      <c r="F143" s="221" t="s">
        <v>3147</v>
      </c>
      <c r="G143" s="221"/>
      <c r="H143" s="221"/>
      <c r="I143" s="221"/>
      <c r="J143" s="146" t="s">
        <v>374</v>
      </c>
      <c r="K143" s="147">
        <v>3</v>
      </c>
      <c r="L143" s="222"/>
      <c r="M143" s="222"/>
      <c r="N143" s="222">
        <f t="shared" si="40"/>
        <v>0</v>
      </c>
      <c r="O143" s="220"/>
      <c r="P143" s="220"/>
      <c r="Q143" s="220"/>
      <c r="R143" s="139"/>
      <c r="T143" s="140" t="s">
        <v>5</v>
      </c>
      <c r="U143" s="38" t="s">
        <v>42</v>
      </c>
      <c r="V143" s="141">
        <v>0</v>
      </c>
      <c r="W143" s="141">
        <f t="shared" si="41"/>
        <v>0</v>
      </c>
      <c r="X143" s="141">
        <v>0</v>
      </c>
      <c r="Y143" s="141">
        <f t="shared" si="42"/>
        <v>0</v>
      </c>
      <c r="Z143" s="141">
        <v>0</v>
      </c>
      <c r="AA143" s="142">
        <f t="shared" si="43"/>
        <v>0</v>
      </c>
      <c r="AR143" s="19" t="s">
        <v>1282</v>
      </c>
      <c r="AT143" s="19" t="s">
        <v>315</v>
      </c>
      <c r="AU143" s="19" t="s">
        <v>102</v>
      </c>
      <c r="AY143" s="19" t="s">
        <v>267</v>
      </c>
      <c r="BE143" s="143">
        <f t="shared" si="44"/>
        <v>0</v>
      </c>
      <c r="BF143" s="143">
        <f t="shared" si="45"/>
        <v>0</v>
      </c>
      <c r="BG143" s="143">
        <f t="shared" si="46"/>
        <v>0</v>
      </c>
      <c r="BH143" s="143">
        <f t="shared" si="47"/>
        <v>0</v>
      </c>
      <c r="BI143" s="143">
        <f t="shared" si="48"/>
        <v>0</v>
      </c>
      <c r="BJ143" s="19" t="s">
        <v>102</v>
      </c>
      <c r="BK143" s="143">
        <f t="shared" si="49"/>
        <v>0</v>
      </c>
      <c r="BL143" s="19" t="s">
        <v>518</v>
      </c>
      <c r="BM143" s="19" t="s">
        <v>1259</v>
      </c>
    </row>
    <row r="144" spans="2:65" s="1" customFormat="1" ht="25.5" customHeight="1">
      <c r="B144" s="134"/>
      <c r="C144" s="144" t="s">
        <v>766</v>
      </c>
      <c r="D144" s="144" t="s">
        <v>315</v>
      </c>
      <c r="E144" s="145" t="s">
        <v>3050</v>
      </c>
      <c r="F144" s="221" t="s">
        <v>3051</v>
      </c>
      <c r="G144" s="221"/>
      <c r="H144" s="221"/>
      <c r="I144" s="221"/>
      <c r="J144" s="146" t="s">
        <v>374</v>
      </c>
      <c r="K144" s="147">
        <v>1</v>
      </c>
      <c r="L144" s="222"/>
      <c r="M144" s="222"/>
      <c r="N144" s="222">
        <f t="shared" si="40"/>
        <v>0</v>
      </c>
      <c r="O144" s="220"/>
      <c r="P144" s="220"/>
      <c r="Q144" s="220"/>
      <c r="R144" s="139"/>
      <c r="T144" s="140" t="s">
        <v>5</v>
      </c>
      <c r="U144" s="38" t="s">
        <v>42</v>
      </c>
      <c r="V144" s="141">
        <v>0</v>
      </c>
      <c r="W144" s="141">
        <f t="shared" si="41"/>
        <v>0</v>
      </c>
      <c r="X144" s="141">
        <v>0</v>
      </c>
      <c r="Y144" s="141">
        <f t="shared" si="42"/>
        <v>0</v>
      </c>
      <c r="Z144" s="141">
        <v>0</v>
      </c>
      <c r="AA144" s="142">
        <f t="shared" si="43"/>
        <v>0</v>
      </c>
      <c r="AR144" s="19" t="s">
        <v>1282</v>
      </c>
      <c r="AT144" s="19" t="s">
        <v>315</v>
      </c>
      <c r="AU144" s="19" t="s">
        <v>102</v>
      </c>
      <c r="AY144" s="19" t="s">
        <v>267</v>
      </c>
      <c r="BE144" s="143">
        <f t="shared" si="44"/>
        <v>0</v>
      </c>
      <c r="BF144" s="143">
        <f t="shared" si="45"/>
        <v>0</v>
      </c>
      <c r="BG144" s="143">
        <f t="shared" si="46"/>
        <v>0</v>
      </c>
      <c r="BH144" s="143">
        <f t="shared" si="47"/>
        <v>0</v>
      </c>
      <c r="BI144" s="143">
        <f t="shared" si="48"/>
        <v>0</v>
      </c>
      <c r="BJ144" s="19" t="s">
        <v>102</v>
      </c>
      <c r="BK144" s="143">
        <f t="shared" si="49"/>
        <v>0</v>
      </c>
      <c r="BL144" s="19" t="s">
        <v>518</v>
      </c>
      <c r="BM144" s="19" t="s">
        <v>1267</v>
      </c>
    </row>
    <row r="145" spans="2:65" s="1" customFormat="1" ht="38.25" customHeight="1">
      <c r="B145" s="134"/>
      <c r="C145" s="144" t="s">
        <v>770</v>
      </c>
      <c r="D145" s="144" t="s">
        <v>315</v>
      </c>
      <c r="E145" s="145" t="s">
        <v>3148</v>
      </c>
      <c r="F145" s="221" t="s">
        <v>3149</v>
      </c>
      <c r="G145" s="221"/>
      <c r="H145" s="221"/>
      <c r="I145" s="221"/>
      <c r="J145" s="146" t="s">
        <v>374</v>
      </c>
      <c r="K145" s="147">
        <v>1</v>
      </c>
      <c r="L145" s="222"/>
      <c r="M145" s="222"/>
      <c r="N145" s="222">
        <f t="shared" si="40"/>
        <v>0</v>
      </c>
      <c r="O145" s="220"/>
      <c r="P145" s="220"/>
      <c r="Q145" s="220"/>
      <c r="R145" s="139"/>
      <c r="T145" s="140" t="s">
        <v>5</v>
      </c>
      <c r="U145" s="38" t="s">
        <v>42</v>
      </c>
      <c r="V145" s="141">
        <v>0</v>
      </c>
      <c r="W145" s="141">
        <f t="shared" si="41"/>
        <v>0</v>
      </c>
      <c r="X145" s="141">
        <v>0</v>
      </c>
      <c r="Y145" s="141">
        <f t="shared" si="42"/>
        <v>0</v>
      </c>
      <c r="Z145" s="141">
        <v>0</v>
      </c>
      <c r="AA145" s="142">
        <f t="shared" si="43"/>
        <v>0</v>
      </c>
      <c r="AR145" s="19" t="s">
        <v>1282</v>
      </c>
      <c r="AT145" s="19" t="s">
        <v>315</v>
      </c>
      <c r="AU145" s="19" t="s">
        <v>102</v>
      </c>
      <c r="AY145" s="19" t="s">
        <v>267</v>
      </c>
      <c r="BE145" s="143">
        <f t="shared" si="44"/>
        <v>0</v>
      </c>
      <c r="BF145" s="143">
        <f t="shared" si="45"/>
        <v>0</v>
      </c>
      <c r="BG145" s="143">
        <f t="shared" si="46"/>
        <v>0</v>
      </c>
      <c r="BH145" s="143">
        <f t="shared" si="47"/>
        <v>0</v>
      </c>
      <c r="BI145" s="143">
        <f t="shared" si="48"/>
        <v>0</v>
      </c>
      <c r="BJ145" s="19" t="s">
        <v>102</v>
      </c>
      <c r="BK145" s="143">
        <f t="shared" si="49"/>
        <v>0</v>
      </c>
      <c r="BL145" s="19" t="s">
        <v>518</v>
      </c>
      <c r="BM145" s="19" t="s">
        <v>1274</v>
      </c>
    </row>
    <row r="146" spans="2:65" s="1" customFormat="1" ht="25.5" customHeight="1">
      <c r="B146" s="134"/>
      <c r="C146" s="144" t="s">
        <v>774</v>
      </c>
      <c r="D146" s="144" t="s">
        <v>315</v>
      </c>
      <c r="E146" s="145" t="s">
        <v>3150</v>
      </c>
      <c r="F146" s="221" t="s">
        <v>3151</v>
      </c>
      <c r="G146" s="221"/>
      <c r="H146" s="221"/>
      <c r="I146" s="221"/>
      <c r="J146" s="146" t="s">
        <v>374</v>
      </c>
      <c r="K146" s="147">
        <v>2</v>
      </c>
      <c r="L146" s="222"/>
      <c r="M146" s="222"/>
      <c r="N146" s="222">
        <f t="shared" si="40"/>
        <v>0</v>
      </c>
      <c r="O146" s="220"/>
      <c r="P146" s="220"/>
      <c r="Q146" s="220"/>
      <c r="R146" s="139"/>
      <c r="T146" s="140" t="s">
        <v>5</v>
      </c>
      <c r="U146" s="38" t="s">
        <v>42</v>
      </c>
      <c r="V146" s="141">
        <v>0</v>
      </c>
      <c r="W146" s="141">
        <f t="shared" si="41"/>
        <v>0</v>
      </c>
      <c r="X146" s="141">
        <v>0</v>
      </c>
      <c r="Y146" s="141">
        <f t="shared" si="42"/>
        <v>0</v>
      </c>
      <c r="Z146" s="141">
        <v>0</v>
      </c>
      <c r="AA146" s="142">
        <f t="shared" si="43"/>
        <v>0</v>
      </c>
      <c r="AR146" s="19" t="s">
        <v>1282</v>
      </c>
      <c r="AT146" s="19" t="s">
        <v>315</v>
      </c>
      <c r="AU146" s="19" t="s">
        <v>102</v>
      </c>
      <c r="AY146" s="19" t="s">
        <v>267</v>
      </c>
      <c r="BE146" s="143">
        <f t="shared" si="44"/>
        <v>0</v>
      </c>
      <c r="BF146" s="143">
        <f t="shared" si="45"/>
        <v>0</v>
      </c>
      <c r="BG146" s="143">
        <f t="shared" si="46"/>
        <v>0</v>
      </c>
      <c r="BH146" s="143">
        <f t="shared" si="47"/>
        <v>0</v>
      </c>
      <c r="BI146" s="143">
        <f t="shared" si="48"/>
        <v>0</v>
      </c>
      <c r="BJ146" s="19" t="s">
        <v>102</v>
      </c>
      <c r="BK146" s="143">
        <f t="shared" si="49"/>
        <v>0</v>
      </c>
      <c r="BL146" s="19" t="s">
        <v>518</v>
      </c>
      <c r="BM146" s="19" t="s">
        <v>1282</v>
      </c>
    </row>
    <row r="147" spans="2:65" s="1" customFormat="1" ht="16.5" customHeight="1">
      <c r="B147" s="134"/>
      <c r="C147" s="144" t="s">
        <v>778</v>
      </c>
      <c r="D147" s="144" t="s">
        <v>315</v>
      </c>
      <c r="E147" s="145" t="s">
        <v>3152</v>
      </c>
      <c r="F147" s="221" t="s">
        <v>3153</v>
      </c>
      <c r="G147" s="221"/>
      <c r="H147" s="221"/>
      <c r="I147" s="221"/>
      <c r="J147" s="146" t="s">
        <v>374</v>
      </c>
      <c r="K147" s="147">
        <v>1</v>
      </c>
      <c r="L147" s="222"/>
      <c r="M147" s="222"/>
      <c r="N147" s="222">
        <f t="shared" si="40"/>
        <v>0</v>
      </c>
      <c r="O147" s="220"/>
      <c r="P147" s="220"/>
      <c r="Q147" s="220"/>
      <c r="R147" s="139"/>
      <c r="T147" s="140" t="s">
        <v>5</v>
      </c>
      <c r="U147" s="38" t="s">
        <v>42</v>
      </c>
      <c r="V147" s="141">
        <v>0</v>
      </c>
      <c r="W147" s="141">
        <f t="shared" si="41"/>
        <v>0</v>
      </c>
      <c r="X147" s="141">
        <v>0</v>
      </c>
      <c r="Y147" s="141">
        <f t="shared" si="42"/>
        <v>0</v>
      </c>
      <c r="Z147" s="141">
        <v>0</v>
      </c>
      <c r="AA147" s="142">
        <f t="shared" si="43"/>
        <v>0</v>
      </c>
      <c r="AR147" s="19" t="s">
        <v>1282</v>
      </c>
      <c r="AT147" s="19" t="s">
        <v>315</v>
      </c>
      <c r="AU147" s="19" t="s">
        <v>102</v>
      </c>
      <c r="AY147" s="19" t="s">
        <v>267</v>
      </c>
      <c r="BE147" s="143">
        <f t="shared" si="44"/>
        <v>0</v>
      </c>
      <c r="BF147" s="143">
        <f t="shared" si="45"/>
        <v>0</v>
      </c>
      <c r="BG147" s="143">
        <f t="shared" si="46"/>
        <v>0</v>
      </c>
      <c r="BH147" s="143">
        <f t="shared" si="47"/>
        <v>0</v>
      </c>
      <c r="BI147" s="143">
        <f t="shared" si="48"/>
        <v>0</v>
      </c>
      <c r="BJ147" s="19" t="s">
        <v>102</v>
      </c>
      <c r="BK147" s="143">
        <f t="shared" si="49"/>
        <v>0</v>
      </c>
      <c r="BL147" s="19" t="s">
        <v>518</v>
      </c>
      <c r="BM147" s="19" t="s">
        <v>1290</v>
      </c>
    </row>
    <row r="148" spans="2:65" s="1" customFormat="1" ht="16.5" customHeight="1">
      <c r="B148" s="134"/>
      <c r="C148" s="144" t="s">
        <v>782</v>
      </c>
      <c r="D148" s="144" t="s">
        <v>315</v>
      </c>
      <c r="E148" s="145" t="s">
        <v>3154</v>
      </c>
      <c r="F148" s="221" t="s">
        <v>3141</v>
      </c>
      <c r="G148" s="221"/>
      <c r="H148" s="221"/>
      <c r="I148" s="221"/>
      <c r="J148" s="146" t="s">
        <v>374</v>
      </c>
      <c r="K148" s="147">
        <v>1</v>
      </c>
      <c r="L148" s="222"/>
      <c r="M148" s="222"/>
      <c r="N148" s="222">
        <f t="shared" si="40"/>
        <v>0</v>
      </c>
      <c r="O148" s="220"/>
      <c r="P148" s="220"/>
      <c r="Q148" s="220"/>
      <c r="R148" s="139"/>
      <c r="T148" s="140" t="s">
        <v>5</v>
      </c>
      <c r="U148" s="38" t="s">
        <v>42</v>
      </c>
      <c r="V148" s="141">
        <v>0</v>
      </c>
      <c r="W148" s="141">
        <f t="shared" si="41"/>
        <v>0</v>
      </c>
      <c r="X148" s="141">
        <v>0</v>
      </c>
      <c r="Y148" s="141">
        <f t="shared" si="42"/>
        <v>0</v>
      </c>
      <c r="Z148" s="141">
        <v>0</v>
      </c>
      <c r="AA148" s="142">
        <f t="shared" si="43"/>
        <v>0</v>
      </c>
      <c r="AR148" s="19" t="s">
        <v>1282</v>
      </c>
      <c r="AT148" s="19" t="s">
        <v>315</v>
      </c>
      <c r="AU148" s="19" t="s">
        <v>102</v>
      </c>
      <c r="AY148" s="19" t="s">
        <v>267</v>
      </c>
      <c r="BE148" s="143">
        <f t="shared" si="44"/>
        <v>0</v>
      </c>
      <c r="BF148" s="143">
        <f t="shared" si="45"/>
        <v>0</v>
      </c>
      <c r="BG148" s="143">
        <f t="shared" si="46"/>
        <v>0</v>
      </c>
      <c r="BH148" s="143">
        <f t="shared" si="47"/>
        <v>0</v>
      </c>
      <c r="BI148" s="143">
        <f t="shared" si="48"/>
        <v>0</v>
      </c>
      <c r="BJ148" s="19" t="s">
        <v>102</v>
      </c>
      <c r="BK148" s="143">
        <f t="shared" si="49"/>
        <v>0</v>
      </c>
      <c r="BL148" s="19" t="s">
        <v>518</v>
      </c>
      <c r="BM148" s="19" t="s">
        <v>1297</v>
      </c>
    </row>
    <row r="149" spans="2:65" s="1" customFormat="1" ht="16.5" customHeight="1">
      <c r="B149" s="134"/>
      <c r="C149" s="144" t="s">
        <v>787</v>
      </c>
      <c r="D149" s="144" t="s">
        <v>315</v>
      </c>
      <c r="E149" s="145" t="s">
        <v>3142</v>
      </c>
      <c r="F149" s="221" t="s">
        <v>3143</v>
      </c>
      <c r="G149" s="221"/>
      <c r="H149" s="221"/>
      <c r="I149" s="221"/>
      <c r="J149" s="146" t="s">
        <v>374</v>
      </c>
      <c r="K149" s="147">
        <v>1</v>
      </c>
      <c r="L149" s="222"/>
      <c r="M149" s="222"/>
      <c r="N149" s="222">
        <f t="shared" si="40"/>
        <v>0</v>
      </c>
      <c r="O149" s="220"/>
      <c r="P149" s="220"/>
      <c r="Q149" s="220"/>
      <c r="R149" s="139"/>
      <c r="T149" s="140" t="s">
        <v>5</v>
      </c>
      <c r="U149" s="38" t="s">
        <v>42</v>
      </c>
      <c r="V149" s="141">
        <v>0</v>
      </c>
      <c r="W149" s="141">
        <f t="shared" si="41"/>
        <v>0</v>
      </c>
      <c r="X149" s="141">
        <v>0</v>
      </c>
      <c r="Y149" s="141">
        <f t="shared" si="42"/>
        <v>0</v>
      </c>
      <c r="Z149" s="141">
        <v>0</v>
      </c>
      <c r="AA149" s="142">
        <f t="shared" si="43"/>
        <v>0</v>
      </c>
      <c r="AR149" s="19" t="s">
        <v>1282</v>
      </c>
      <c r="AT149" s="19" t="s">
        <v>315</v>
      </c>
      <c r="AU149" s="19" t="s">
        <v>102</v>
      </c>
      <c r="AY149" s="19" t="s">
        <v>267</v>
      </c>
      <c r="BE149" s="143">
        <f t="shared" si="44"/>
        <v>0</v>
      </c>
      <c r="BF149" s="143">
        <f t="shared" si="45"/>
        <v>0</v>
      </c>
      <c r="BG149" s="143">
        <f t="shared" si="46"/>
        <v>0</v>
      </c>
      <c r="BH149" s="143">
        <f t="shared" si="47"/>
        <v>0</v>
      </c>
      <c r="BI149" s="143">
        <f t="shared" si="48"/>
        <v>0</v>
      </c>
      <c r="BJ149" s="19" t="s">
        <v>102</v>
      </c>
      <c r="BK149" s="143">
        <f t="shared" si="49"/>
        <v>0</v>
      </c>
      <c r="BL149" s="19" t="s">
        <v>518</v>
      </c>
      <c r="BM149" s="19" t="s">
        <v>1305</v>
      </c>
    </row>
    <row r="150" spans="2:65" s="1" customFormat="1" ht="16.5" customHeight="1">
      <c r="B150" s="134"/>
      <c r="C150" s="144" t="s">
        <v>791</v>
      </c>
      <c r="D150" s="144" t="s">
        <v>315</v>
      </c>
      <c r="E150" s="145" t="s">
        <v>3042</v>
      </c>
      <c r="F150" s="221" t="s">
        <v>3043</v>
      </c>
      <c r="G150" s="221"/>
      <c r="H150" s="221"/>
      <c r="I150" s="221"/>
      <c r="J150" s="146" t="s">
        <v>374</v>
      </c>
      <c r="K150" s="147">
        <v>2</v>
      </c>
      <c r="L150" s="222"/>
      <c r="M150" s="222"/>
      <c r="N150" s="222">
        <f t="shared" si="40"/>
        <v>0</v>
      </c>
      <c r="O150" s="220"/>
      <c r="P150" s="220"/>
      <c r="Q150" s="220"/>
      <c r="R150" s="139"/>
      <c r="T150" s="140" t="s">
        <v>5</v>
      </c>
      <c r="U150" s="38" t="s">
        <v>42</v>
      </c>
      <c r="V150" s="141">
        <v>0</v>
      </c>
      <c r="W150" s="141">
        <f t="shared" si="41"/>
        <v>0</v>
      </c>
      <c r="X150" s="141">
        <v>0</v>
      </c>
      <c r="Y150" s="141">
        <f t="shared" si="42"/>
        <v>0</v>
      </c>
      <c r="Z150" s="141">
        <v>0</v>
      </c>
      <c r="AA150" s="142">
        <f t="shared" si="43"/>
        <v>0</v>
      </c>
      <c r="AR150" s="19" t="s">
        <v>1282</v>
      </c>
      <c r="AT150" s="19" t="s">
        <v>315</v>
      </c>
      <c r="AU150" s="19" t="s">
        <v>102</v>
      </c>
      <c r="AY150" s="19" t="s">
        <v>267</v>
      </c>
      <c r="BE150" s="143">
        <f t="shared" si="44"/>
        <v>0</v>
      </c>
      <c r="BF150" s="143">
        <f t="shared" si="45"/>
        <v>0</v>
      </c>
      <c r="BG150" s="143">
        <f t="shared" si="46"/>
        <v>0</v>
      </c>
      <c r="BH150" s="143">
        <f t="shared" si="47"/>
        <v>0</v>
      </c>
      <c r="BI150" s="143">
        <f t="shared" si="48"/>
        <v>0</v>
      </c>
      <c r="BJ150" s="19" t="s">
        <v>102</v>
      </c>
      <c r="BK150" s="143">
        <f t="shared" si="49"/>
        <v>0</v>
      </c>
      <c r="BL150" s="19" t="s">
        <v>518</v>
      </c>
      <c r="BM150" s="19" t="s">
        <v>1313</v>
      </c>
    </row>
    <row r="151" spans="2:65" s="1" customFormat="1" ht="16.5" customHeight="1">
      <c r="B151" s="134"/>
      <c r="C151" s="144" t="s">
        <v>795</v>
      </c>
      <c r="D151" s="144" t="s">
        <v>315</v>
      </c>
      <c r="E151" s="145" t="s">
        <v>3155</v>
      </c>
      <c r="F151" s="221" t="s">
        <v>3156</v>
      </c>
      <c r="G151" s="221"/>
      <c r="H151" s="221"/>
      <c r="I151" s="221"/>
      <c r="J151" s="146" t="s">
        <v>374</v>
      </c>
      <c r="K151" s="147">
        <v>12</v>
      </c>
      <c r="L151" s="222"/>
      <c r="M151" s="222"/>
      <c r="N151" s="222">
        <f t="shared" si="40"/>
        <v>0</v>
      </c>
      <c r="O151" s="220"/>
      <c r="P151" s="220"/>
      <c r="Q151" s="220"/>
      <c r="R151" s="139"/>
      <c r="T151" s="140" t="s">
        <v>5</v>
      </c>
      <c r="U151" s="38" t="s">
        <v>42</v>
      </c>
      <c r="V151" s="141">
        <v>0</v>
      </c>
      <c r="W151" s="141">
        <f t="shared" si="41"/>
        <v>0</v>
      </c>
      <c r="X151" s="141">
        <v>0</v>
      </c>
      <c r="Y151" s="141">
        <f t="shared" si="42"/>
        <v>0</v>
      </c>
      <c r="Z151" s="141">
        <v>0</v>
      </c>
      <c r="AA151" s="142">
        <f t="shared" si="43"/>
        <v>0</v>
      </c>
      <c r="AR151" s="19" t="s">
        <v>1282</v>
      </c>
      <c r="AT151" s="19" t="s">
        <v>315</v>
      </c>
      <c r="AU151" s="19" t="s">
        <v>102</v>
      </c>
      <c r="AY151" s="19" t="s">
        <v>267</v>
      </c>
      <c r="BE151" s="143">
        <f t="shared" si="44"/>
        <v>0</v>
      </c>
      <c r="BF151" s="143">
        <f t="shared" si="45"/>
        <v>0</v>
      </c>
      <c r="BG151" s="143">
        <f t="shared" si="46"/>
        <v>0</v>
      </c>
      <c r="BH151" s="143">
        <f t="shared" si="47"/>
        <v>0</v>
      </c>
      <c r="BI151" s="143">
        <f t="shared" si="48"/>
        <v>0</v>
      </c>
      <c r="BJ151" s="19" t="s">
        <v>102</v>
      </c>
      <c r="BK151" s="143">
        <f t="shared" si="49"/>
        <v>0</v>
      </c>
      <c r="BL151" s="19" t="s">
        <v>518</v>
      </c>
      <c r="BM151" s="19" t="s">
        <v>1321</v>
      </c>
    </row>
    <row r="152" spans="2:65" s="1" customFormat="1" ht="16.5" customHeight="1">
      <c r="B152" s="134"/>
      <c r="C152" s="144" t="s">
        <v>799</v>
      </c>
      <c r="D152" s="144" t="s">
        <v>315</v>
      </c>
      <c r="E152" s="145" t="s">
        <v>3157</v>
      </c>
      <c r="F152" s="221" t="s">
        <v>3158</v>
      </c>
      <c r="G152" s="221"/>
      <c r="H152" s="221"/>
      <c r="I152" s="221"/>
      <c r="J152" s="146" t="s">
        <v>374</v>
      </c>
      <c r="K152" s="147">
        <v>12</v>
      </c>
      <c r="L152" s="222"/>
      <c r="M152" s="222"/>
      <c r="N152" s="222">
        <f t="shared" si="40"/>
        <v>0</v>
      </c>
      <c r="O152" s="220"/>
      <c r="P152" s="220"/>
      <c r="Q152" s="220"/>
      <c r="R152" s="139"/>
      <c r="T152" s="140" t="s">
        <v>5</v>
      </c>
      <c r="U152" s="38" t="s">
        <v>42</v>
      </c>
      <c r="V152" s="141">
        <v>0</v>
      </c>
      <c r="W152" s="141">
        <f t="shared" si="41"/>
        <v>0</v>
      </c>
      <c r="X152" s="141">
        <v>0</v>
      </c>
      <c r="Y152" s="141">
        <f t="shared" si="42"/>
        <v>0</v>
      </c>
      <c r="Z152" s="141">
        <v>0</v>
      </c>
      <c r="AA152" s="142">
        <f t="shared" si="43"/>
        <v>0</v>
      </c>
      <c r="AR152" s="19" t="s">
        <v>1282</v>
      </c>
      <c r="AT152" s="19" t="s">
        <v>315</v>
      </c>
      <c r="AU152" s="19" t="s">
        <v>102</v>
      </c>
      <c r="AY152" s="19" t="s">
        <v>267</v>
      </c>
      <c r="BE152" s="143">
        <f t="shared" si="44"/>
        <v>0</v>
      </c>
      <c r="BF152" s="143">
        <f t="shared" si="45"/>
        <v>0</v>
      </c>
      <c r="BG152" s="143">
        <f t="shared" si="46"/>
        <v>0</v>
      </c>
      <c r="BH152" s="143">
        <f t="shared" si="47"/>
        <v>0</v>
      </c>
      <c r="BI152" s="143">
        <f t="shared" si="48"/>
        <v>0</v>
      </c>
      <c r="BJ152" s="19" t="s">
        <v>102</v>
      </c>
      <c r="BK152" s="143">
        <f t="shared" si="49"/>
        <v>0</v>
      </c>
      <c r="BL152" s="19" t="s">
        <v>518</v>
      </c>
      <c r="BM152" s="19" t="s">
        <v>1594</v>
      </c>
    </row>
    <row r="153" spans="2:65" s="1" customFormat="1" ht="16.5" customHeight="1">
      <c r="B153" s="134"/>
      <c r="C153" s="144" t="s">
        <v>803</v>
      </c>
      <c r="D153" s="144" t="s">
        <v>315</v>
      </c>
      <c r="E153" s="145" t="s">
        <v>3152</v>
      </c>
      <c r="F153" s="221" t="s">
        <v>3153</v>
      </c>
      <c r="G153" s="221"/>
      <c r="H153" s="221"/>
      <c r="I153" s="221"/>
      <c r="J153" s="146" t="s">
        <v>374</v>
      </c>
      <c r="K153" s="147">
        <v>1</v>
      </c>
      <c r="L153" s="222"/>
      <c r="M153" s="222"/>
      <c r="N153" s="222">
        <f t="shared" si="40"/>
        <v>0</v>
      </c>
      <c r="O153" s="220"/>
      <c r="P153" s="220"/>
      <c r="Q153" s="220"/>
      <c r="R153" s="139"/>
      <c r="T153" s="140" t="s">
        <v>5</v>
      </c>
      <c r="U153" s="38" t="s">
        <v>42</v>
      </c>
      <c r="V153" s="141">
        <v>0</v>
      </c>
      <c r="W153" s="141">
        <f t="shared" si="41"/>
        <v>0</v>
      </c>
      <c r="X153" s="141">
        <v>0</v>
      </c>
      <c r="Y153" s="141">
        <f t="shared" si="42"/>
        <v>0</v>
      </c>
      <c r="Z153" s="141">
        <v>0</v>
      </c>
      <c r="AA153" s="142">
        <f t="shared" si="43"/>
        <v>0</v>
      </c>
      <c r="AR153" s="19" t="s">
        <v>1282</v>
      </c>
      <c r="AT153" s="19" t="s">
        <v>315</v>
      </c>
      <c r="AU153" s="19" t="s">
        <v>102</v>
      </c>
      <c r="AY153" s="19" t="s">
        <v>267</v>
      </c>
      <c r="BE153" s="143">
        <f t="shared" si="44"/>
        <v>0</v>
      </c>
      <c r="BF153" s="143">
        <f t="shared" si="45"/>
        <v>0</v>
      </c>
      <c r="BG153" s="143">
        <f t="shared" si="46"/>
        <v>0</v>
      </c>
      <c r="BH153" s="143">
        <f t="shared" si="47"/>
        <v>0</v>
      </c>
      <c r="BI153" s="143">
        <f t="shared" si="48"/>
        <v>0</v>
      </c>
      <c r="BJ153" s="19" t="s">
        <v>102</v>
      </c>
      <c r="BK153" s="143">
        <f t="shared" si="49"/>
        <v>0</v>
      </c>
      <c r="BL153" s="19" t="s">
        <v>518</v>
      </c>
      <c r="BM153" s="19" t="s">
        <v>1597</v>
      </c>
    </row>
    <row r="154" spans="2:65" s="1" customFormat="1" ht="16.5" customHeight="1">
      <c r="B154" s="134"/>
      <c r="C154" s="144" t="s">
        <v>807</v>
      </c>
      <c r="D154" s="144" t="s">
        <v>315</v>
      </c>
      <c r="E154" s="145" t="s">
        <v>3155</v>
      </c>
      <c r="F154" s="221" t="s">
        <v>3156</v>
      </c>
      <c r="G154" s="221"/>
      <c r="H154" s="221"/>
      <c r="I154" s="221"/>
      <c r="J154" s="146" t="s">
        <v>374</v>
      </c>
      <c r="K154" s="147">
        <v>9</v>
      </c>
      <c r="L154" s="222"/>
      <c r="M154" s="222"/>
      <c r="N154" s="222">
        <f t="shared" si="40"/>
        <v>0</v>
      </c>
      <c r="O154" s="220"/>
      <c r="P154" s="220"/>
      <c r="Q154" s="220"/>
      <c r="R154" s="139"/>
      <c r="T154" s="140" t="s">
        <v>5</v>
      </c>
      <c r="U154" s="38" t="s">
        <v>42</v>
      </c>
      <c r="V154" s="141">
        <v>0</v>
      </c>
      <c r="W154" s="141">
        <f t="shared" si="41"/>
        <v>0</v>
      </c>
      <c r="X154" s="141">
        <v>0</v>
      </c>
      <c r="Y154" s="141">
        <f t="shared" si="42"/>
        <v>0</v>
      </c>
      <c r="Z154" s="141">
        <v>0</v>
      </c>
      <c r="AA154" s="142">
        <f t="shared" si="43"/>
        <v>0</v>
      </c>
      <c r="AR154" s="19" t="s">
        <v>1282</v>
      </c>
      <c r="AT154" s="19" t="s">
        <v>315</v>
      </c>
      <c r="AU154" s="19" t="s">
        <v>102</v>
      </c>
      <c r="AY154" s="19" t="s">
        <v>267</v>
      </c>
      <c r="BE154" s="143">
        <f t="shared" si="44"/>
        <v>0</v>
      </c>
      <c r="BF154" s="143">
        <f t="shared" si="45"/>
        <v>0</v>
      </c>
      <c r="BG154" s="143">
        <f t="shared" si="46"/>
        <v>0</v>
      </c>
      <c r="BH154" s="143">
        <f t="shared" si="47"/>
        <v>0</v>
      </c>
      <c r="BI154" s="143">
        <f t="shared" si="48"/>
        <v>0</v>
      </c>
      <c r="BJ154" s="19" t="s">
        <v>102</v>
      </c>
      <c r="BK154" s="143">
        <f t="shared" si="49"/>
        <v>0</v>
      </c>
      <c r="BL154" s="19" t="s">
        <v>518</v>
      </c>
      <c r="BM154" s="19" t="s">
        <v>1600</v>
      </c>
    </row>
    <row r="155" spans="2:65" s="1" customFormat="1" ht="25.5" customHeight="1">
      <c r="B155" s="134"/>
      <c r="C155" s="144" t="s">
        <v>811</v>
      </c>
      <c r="D155" s="144" t="s">
        <v>315</v>
      </c>
      <c r="E155" s="145" t="s">
        <v>3159</v>
      </c>
      <c r="F155" s="221" t="s">
        <v>3160</v>
      </c>
      <c r="G155" s="221"/>
      <c r="H155" s="221"/>
      <c r="I155" s="221"/>
      <c r="J155" s="146" t="s">
        <v>374</v>
      </c>
      <c r="K155" s="147">
        <v>1</v>
      </c>
      <c r="L155" s="222"/>
      <c r="M155" s="222"/>
      <c r="N155" s="222">
        <f t="shared" si="40"/>
        <v>0</v>
      </c>
      <c r="O155" s="220"/>
      <c r="P155" s="220"/>
      <c r="Q155" s="220"/>
      <c r="R155" s="139"/>
      <c r="T155" s="140" t="s">
        <v>5</v>
      </c>
      <c r="U155" s="38" t="s">
        <v>42</v>
      </c>
      <c r="V155" s="141">
        <v>0</v>
      </c>
      <c r="W155" s="141">
        <f t="shared" si="41"/>
        <v>0</v>
      </c>
      <c r="X155" s="141">
        <v>0</v>
      </c>
      <c r="Y155" s="141">
        <f t="shared" si="42"/>
        <v>0</v>
      </c>
      <c r="Z155" s="141">
        <v>0</v>
      </c>
      <c r="AA155" s="142">
        <f t="shared" si="43"/>
        <v>0</v>
      </c>
      <c r="AR155" s="19" t="s">
        <v>1282</v>
      </c>
      <c r="AT155" s="19" t="s">
        <v>315</v>
      </c>
      <c r="AU155" s="19" t="s">
        <v>102</v>
      </c>
      <c r="AY155" s="19" t="s">
        <v>267</v>
      </c>
      <c r="BE155" s="143">
        <f t="shared" si="44"/>
        <v>0</v>
      </c>
      <c r="BF155" s="143">
        <f t="shared" si="45"/>
        <v>0</v>
      </c>
      <c r="BG155" s="143">
        <f t="shared" si="46"/>
        <v>0</v>
      </c>
      <c r="BH155" s="143">
        <f t="shared" si="47"/>
        <v>0</v>
      </c>
      <c r="BI155" s="143">
        <f t="shared" si="48"/>
        <v>0</v>
      </c>
      <c r="BJ155" s="19" t="s">
        <v>102</v>
      </c>
      <c r="BK155" s="143">
        <f t="shared" si="49"/>
        <v>0</v>
      </c>
      <c r="BL155" s="19" t="s">
        <v>518</v>
      </c>
      <c r="BM155" s="19" t="s">
        <v>1603</v>
      </c>
    </row>
    <row r="156" spans="2:65" s="1" customFormat="1" ht="16.5" customHeight="1">
      <c r="B156" s="134"/>
      <c r="C156" s="144" t="s">
        <v>815</v>
      </c>
      <c r="D156" s="144" t="s">
        <v>315</v>
      </c>
      <c r="E156" s="145" t="s">
        <v>3161</v>
      </c>
      <c r="F156" s="221" t="s">
        <v>3162</v>
      </c>
      <c r="G156" s="221"/>
      <c r="H156" s="221"/>
      <c r="I156" s="221"/>
      <c r="J156" s="146" t="s">
        <v>374</v>
      </c>
      <c r="K156" s="147">
        <v>2</v>
      </c>
      <c r="L156" s="222"/>
      <c r="M156" s="222"/>
      <c r="N156" s="222">
        <f t="shared" si="40"/>
        <v>0</v>
      </c>
      <c r="O156" s="220"/>
      <c r="P156" s="220"/>
      <c r="Q156" s="220"/>
      <c r="R156" s="139"/>
      <c r="T156" s="140" t="s">
        <v>5</v>
      </c>
      <c r="U156" s="38" t="s">
        <v>42</v>
      </c>
      <c r="V156" s="141">
        <v>0</v>
      </c>
      <c r="W156" s="141">
        <f t="shared" si="41"/>
        <v>0</v>
      </c>
      <c r="X156" s="141">
        <v>0</v>
      </c>
      <c r="Y156" s="141">
        <f t="shared" si="42"/>
        <v>0</v>
      </c>
      <c r="Z156" s="141">
        <v>0</v>
      </c>
      <c r="AA156" s="142">
        <f t="shared" si="43"/>
        <v>0</v>
      </c>
      <c r="AR156" s="19" t="s">
        <v>1282</v>
      </c>
      <c r="AT156" s="19" t="s">
        <v>315</v>
      </c>
      <c r="AU156" s="19" t="s">
        <v>102</v>
      </c>
      <c r="AY156" s="19" t="s">
        <v>267</v>
      </c>
      <c r="BE156" s="143">
        <f t="shared" si="44"/>
        <v>0</v>
      </c>
      <c r="BF156" s="143">
        <f t="shared" si="45"/>
        <v>0</v>
      </c>
      <c r="BG156" s="143">
        <f t="shared" si="46"/>
        <v>0</v>
      </c>
      <c r="BH156" s="143">
        <f t="shared" si="47"/>
        <v>0</v>
      </c>
      <c r="BI156" s="143">
        <f t="shared" si="48"/>
        <v>0</v>
      </c>
      <c r="BJ156" s="19" t="s">
        <v>102</v>
      </c>
      <c r="BK156" s="143">
        <f t="shared" si="49"/>
        <v>0</v>
      </c>
      <c r="BL156" s="19" t="s">
        <v>518</v>
      </c>
      <c r="BM156" s="19" t="s">
        <v>1606</v>
      </c>
    </row>
    <row r="157" spans="2:65" s="1" customFormat="1" ht="16.5" customHeight="1">
      <c r="B157" s="134"/>
      <c r="C157" s="144" t="s">
        <v>817</v>
      </c>
      <c r="D157" s="144" t="s">
        <v>315</v>
      </c>
      <c r="E157" s="145" t="s">
        <v>3163</v>
      </c>
      <c r="F157" s="221" t="s">
        <v>3164</v>
      </c>
      <c r="G157" s="221"/>
      <c r="H157" s="221"/>
      <c r="I157" s="221"/>
      <c r="J157" s="146" t="s">
        <v>374</v>
      </c>
      <c r="K157" s="147">
        <v>6</v>
      </c>
      <c r="L157" s="222"/>
      <c r="M157" s="222"/>
      <c r="N157" s="222">
        <f t="shared" si="40"/>
        <v>0</v>
      </c>
      <c r="O157" s="220"/>
      <c r="P157" s="220"/>
      <c r="Q157" s="220"/>
      <c r="R157" s="139"/>
      <c r="T157" s="140" t="s">
        <v>5</v>
      </c>
      <c r="U157" s="38" t="s">
        <v>42</v>
      </c>
      <c r="V157" s="141">
        <v>0</v>
      </c>
      <c r="W157" s="141">
        <f t="shared" si="41"/>
        <v>0</v>
      </c>
      <c r="X157" s="141">
        <v>0</v>
      </c>
      <c r="Y157" s="141">
        <f t="shared" si="42"/>
        <v>0</v>
      </c>
      <c r="Z157" s="141">
        <v>0</v>
      </c>
      <c r="AA157" s="142">
        <f t="shared" si="43"/>
        <v>0</v>
      </c>
      <c r="AR157" s="19" t="s">
        <v>1282</v>
      </c>
      <c r="AT157" s="19" t="s">
        <v>315</v>
      </c>
      <c r="AU157" s="19" t="s">
        <v>102</v>
      </c>
      <c r="AY157" s="19" t="s">
        <v>267</v>
      </c>
      <c r="BE157" s="143">
        <f t="shared" si="44"/>
        <v>0</v>
      </c>
      <c r="BF157" s="143">
        <f t="shared" si="45"/>
        <v>0</v>
      </c>
      <c r="BG157" s="143">
        <f t="shared" si="46"/>
        <v>0</v>
      </c>
      <c r="BH157" s="143">
        <f t="shared" si="47"/>
        <v>0</v>
      </c>
      <c r="BI157" s="143">
        <f t="shared" si="48"/>
        <v>0</v>
      </c>
      <c r="BJ157" s="19" t="s">
        <v>102</v>
      </c>
      <c r="BK157" s="143">
        <f t="shared" si="49"/>
        <v>0</v>
      </c>
      <c r="BL157" s="19" t="s">
        <v>518</v>
      </c>
      <c r="BM157" s="19" t="s">
        <v>1609</v>
      </c>
    </row>
    <row r="158" spans="2:65" s="1" customFormat="1" ht="16.5" customHeight="1">
      <c r="B158" s="134"/>
      <c r="C158" s="144" t="s">
        <v>821</v>
      </c>
      <c r="D158" s="144" t="s">
        <v>315</v>
      </c>
      <c r="E158" s="145" t="s">
        <v>3070</v>
      </c>
      <c r="F158" s="221" t="s">
        <v>3071</v>
      </c>
      <c r="G158" s="221"/>
      <c r="H158" s="221"/>
      <c r="I158" s="221"/>
      <c r="J158" s="146" t="s">
        <v>374</v>
      </c>
      <c r="K158" s="147">
        <v>60</v>
      </c>
      <c r="L158" s="222"/>
      <c r="M158" s="222"/>
      <c r="N158" s="222">
        <f t="shared" si="40"/>
        <v>0</v>
      </c>
      <c r="O158" s="220"/>
      <c r="P158" s="220"/>
      <c r="Q158" s="220"/>
      <c r="R158" s="139"/>
      <c r="T158" s="140" t="s">
        <v>5</v>
      </c>
      <c r="U158" s="38" t="s">
        <v>42</v>
      </c>
      <c r="V158" s="141">
        <v>0</v>
      </c>
      <c r="W158" s="141">
        <f t="shared" si="41"/>
        <v>0</v>
      </c>
      <c r="X158" s="141">
        <v>0</v>
      </c>
      <c r="Y158" s="141">
        <f t="shared" si="42"/>
        <v>0</v>
      </c>
      <c r="Z158" s="141">
        <v>0</v>
      </c>
      <c r="AA158" s="142">
        <f t="shared" si="43"/>
        <v>0</v>
      </c>
      <c r="AR158" s="19" t="s">
        <v>1282</v>
      </c>
      <c r="AT158" s="19" t="s">
        <v>315</v>
      </c>
      <c r="AU158" s="19" t="s">
        <v>102</v>
      </c>
      <c r="AY158" s="19" t="s">
        <v>267</v>
      </c>
      <c r="BE158" s="143">
        <f t="shared" si="44"/>
        <v>0</v>
      </c>
      <c r="BF158" s="143">
        <f t="shared" si="45"/>
        <v>0</v>
      </c>
      <c r="BG158" s="143">
        <f t="shared" si="46"/>
        <v>0</v>
      </c>
      <c r="BH158" s="143">
        <f t="shared" si="47"/>
        <v>0</v>
      </c>
      <c r="BI158" s="143">
        <f t="shared" si="48"/>
        <v>0</v>
      </c>
      <c r="BJ158" s="19" t="s">
        <v>102</v>
      </c>
      <c r="BK158" s="143">
        <f t="shared" si="49"/>
        <v>0</v>
      </c>
      <c r="BL158" s="19" t="s">
        <v>518</v>
      </c>
      <c r="BM158" s="19" t="s">
        <v>1612</v>
      </c>
    </row>
    <row r="159" spans="2:65" s="1" customFormat="1" ht="16.5" customHeight="1">
      <c r="B159" s="134"/>
      <c r="C159" s="163" t="s">
        <v>825</v>
      </c>
      <c r="D159" s="163" t="s">
        <v>268</v>
      </c>
      <c r="E159" s="164" t="s">
        <v>3165</v>
      </c>
      <c r="F159" s="240" t="s">
        <v>4303</v>
      </c>
      <c r="G159" s="240"/>
      <c r="H159" s="240"/>
      <c r="I159" s="240"/>
      <c r="J159" s="165" t="s">
        <v>785</v>
      </c>
      <c r="K159" s="166">
        <v>0.33</v>
      </c>
      <c r="L159" s="241"/>
      <c r="M159" s="241"/>
      <c r="N159" s="241">
        <f t="shared" si="40"/>
        <v>0</v>
      </c>
      <c r="O159" s="241"/>
      <c r="P159" s="241"/>
      <c r="Q159" s="241"/>
      <c r="R159" s="139"/>
      <c r="T159" s="140" t="s">
        <v>5</v>
      </c>
      <c r="U159" s="38" t="s">
        <v>42</v>
      </c>
      <c r="V159" s="141">
        <v>0</v>
      </c>
      <c r="W159" s="141">
        <f t="shared" si="41"/>
        <v>0</v>
      </c>
      <c r="X159" s="141">
        <v>0</v>
      </c>
      <c r="Y159" s="141">
        <f t="shared" si="42"/>
        <v>0</v>
      </c>
      <c r="Z159" s="141">
        <v>0</v>
      </c>
      <c r="AA159" s="142">
        <f t="shared" si="43"/>
        <v>0</v>
      </c>
      <c r="AR159" s="19" t="s">
        <v>518</v>
      </c>
      <c r="AT159" s="19" t="s">
        <v>268</v>
      </c>
      <c r="AU159" s="19" t="s">
        <v>102</v>
      </c>
      <c r="AY159" s="19" t="s">
        <v>267</v>
      </c>
      <c r="BE159" s="143">
        <f t="shared" si="44"/>
        <v>0</v>
      </c>
      <c r="BF159" s="143">
        <f t="shared" si="45"/>
        <v>0</v>
      </c>
      <c r="BG159" s="143">
        <f t="shared" si="46"/>
        <v>0</v>
      </c>
      <c r="BH159" s="143">
        <f t="shared" si="47"/>
        <v>0</v>
      </c>
      <c r="BI159" s="143">
        <f t="shared" si="48"/>
        <v>0</v>
      </c>
      <c r="BJ159" s="19" t="s">
        <v>102</v>
      </c>
      <c r="BK159" s="143">
        <f t="shared" si="49"/>
        <v>0</v>
      </c>
      <c r="BL159" s="19" t="s">
        <v>518</v>
      </c>
      <c r="BM159" s="19" t="s">
        <v>1615</v>
      </c>
    </row>
    <row r="160" spans="2:65" s="1" customFormat="1" ht="16.5" customHeight="1">
      <c r="B160" s="134"/>
      <c r="C160" s="163" t="s">
        <v>829</v>
      </c>
      <c r="D160" s="163" t="s">
        <v>268</v>
      </c>
      <c r="E160" s="164" t="s">
        <v>3166</v>
      </c>
      <c r="F160" s="240" t="s">
        <v>4199</v>
      </c>
      <c r="G160" s="240"/>
      <c r="H160" s="240"/>
      <c r="I160" s="240"/>
      <c r="J160" s="165" t="s">
        <v>374</v>
      </c>
      <c r="K160" s="166">
        <v>1</v>
      </c>
      <c r="L160" s="241"/>
      <c r="M160" s="241"/>
      <c r="N160" s="241">
        <f t="shared" si="40"/>
        <v>0</v>
      </c>
      <c r="O160" s="241"/>
      <c r="P160" s="241"/>
      <c r="Q160" s="241"/>
      <c r="R160" s="139"/>
      <c r="T160" s="140" t="s">
        <v>5</v>
      </c>
      <c r="U160" s="38" t="s">
        <v>42</v>
      </c>
      <c r="V160" s="141">
        <v>0</v>
      </c>
      <c r="W160" s="141">
        <f t="shared" si="41"/>
        <v>0</v>
      </c>
      <c r="X160" s="141">
        <v>0</v>
      </c>
      <c r="Y160" s="141">
        <f t="shared" si="42"/>
        <v>0</v>
      </c>
      <c r="Z160" s="141">
        <v>0</v>
      </c>
      <c r="AA160" s="142">
        <f t="shared" si="43"/>
        <v>0</v>
      </c>
      <c r="AR160" s="19" t="s">
        <v>518</v>
      </c>
      <c r="AT160" s="19" t="s">
        <v>268</v>
      </c>
      <c r="AU160" s="19" t="s">
        <v>102</v>
      </c>
      <c r="AY160" s="19" t="s">
        <v>267</v>
      </c>
      <c r="BE160" s="143">
        <f t="shared" si="44"/>
        <v>0</v>
      </c>
      <c r="BF160" s="143">
        <f t="shared" si="45"/>
        <v>0</v>
      </c>
      <c r="BG160" s="143">
        <f t="shared" si="46"/>
        <v>0</v>
      </c>
      <c r="BH160" s="143">
        <f t="shared" si="47"/>
        <v>0</v>
      </c>
      <c r="BI160" s="143">
        <f t="shared" si="48"/>
        <v>0</v>
      </c>
      <c r="BJ160" s="19" t="s">
        <v>102</v>
      </c>
      <c r="BK160" s="143">
        <f t="shared" si="49"/>
        <v>0</v>
      </c>
      <c r="BL160" s="19" t="s">
        <v>518</v>
      </c>
      <c r="BM160" s="19" t="s">
        <v>1618</v>
      </c>
    </row>
    <row r="161" spans="2:65" s="1" customFormat="1" ht="16.5" customHeight="1">
      <c r="B161" s="134"/>
      <c r="C161" s="163" t="s">
        <v>833</v>
      </c>
      <c r="D161" s="163" t="s">
        <v>268</v>
      </c>
      <c r="E161" s="164" t="s">
        <v>1196</v>
      </c>
      <c r="F161" s="240" t="s">
        <v>3075</v>
      </c>
      <c r="G161" s="240"/>
      <c r="H161" s="240"/>
      <c r="I161" s="240"/>
      <c r="J161" s="165" t="s">
        <v>785</v>
      </c>
      <c r="K161" s="166">
        <v>1</v>
      </c>
      <c r="L161" s="241"/>
      <c r="M161" s="241"/>
      <c r="N161" s="241">
        <f t="shared" si="40"/>
        <v>0</v>
      </c>
      <c r="O161" s="241"/>
      <c r="P161" s="241"/>
      <c r="Q161" s="241"/>
      <c r="R161" s="139"/>
      <c r="T161" s="140" t="s">
        <v>5</v>
      </c>
      <c r="U161" s="38" t="s">
        <v>42</v>
      </c>
      <c r="V161" s="141">
        <v>0</v>
      </c>
      <c r="W161" s="141">
        <f t="shared" si="41"/>
        <v>0</v>
      </c>
      <c r="X161" s="141">
        <v>0</v>
      </c>
      <c r="Y161" s="141">
        <f t="shared" si="42"/>
        <v>0</v>
      </c>
      <c r="Z161" s="141">
        <v>0</v>
      </c>
      <c r="AA161" s="142">
        <f t="shared" si="43"/>
        <v>0</v>
      </c>
      <c r="AR161" s="19" t="s">
        <v>518</v>
      </c>
      <c r="AT161" s="19" t="s">
        <v>268</v>
      </c>
      <c r="AU161" s="19" t="s">
        <v>102</v>
      </c>
      <c r="AY161" s="19" t="s">
        <v>267</v>
      </c>
      <c r="BE161" s="143">
        <f t="shared" si="44"/>
        <v>0</v>
      </c>
      <c r="BF161" s="143">
        <f t="shared" si="45"/>
        <v>0</v>
      </c>
      <c r="BG161" s="143">
        <f t="shared" si="46"/>
        <v>0</v>
      </c>
      <c r="BH161" s="143">
        <f t="shared" si="47"/>
        <v>0</v>
      </c>
      <c r="BI161" s="143">
        <f t="shared" si="48"/>
        <v>0</v>
      </c>
      <c r="BJ161" s="19" t="s">
        <v>102</v>
      </c>
      <c r="BK161" s="143">
        <f t="shared" si="49"/>
        <v>0</v>
      </c>
      <c r="BL161" s="19" t="s">
        <v>518</v>
      </c>
      <c r="BM161" s="19" t="s">
        <v>1620</v>
      </c>
    </row>
    <row r="162" spans="2:65" s="10" customFormat="1" ht="29.85" customHeight="1">
      <c r="B162" s="124"/>
      <c r="D162" s="133" t="s">
        <v>2978</v>
      </c>
      <c r="E162" s="133"/>
      <c r="F162" s="133"/>
      <c r="G162" s="133"/>
      <c r="H162" s="133"/>
      <c r="I162" s="133"/>
      <c r="J162" s="133"/>
      <c r="K162" s="133"/>
      <c r="L162" s="133"/>
      <c r="M162" s="133"/>
      <c r="N162" s="208">
        <f>BK162</f>
        <v>0</v>
      </c>
      <c r="O162" s="209"/>
      <c r="P162" s="209"/>
      <c r="Q162" s="209"/>
      <c r="R162" s="126"/>
      <c r="T162" s="127"/>
      <c r="W162" s="128">
        <f>SUM(W163:W184)</f>
        <v>0</v>
      </c>
      <c r="Y162" s="128">
        <f>SUM(Y163:Y184)</f>
        <v>0</v>
      </c>
      <c r="AA162" s="129">
        <f>SUM(AA163:AA184)</f>
        <v>0</v>
      </c>
      <c r="AR162" s="130" t="s">
        <v>277</v>
      </c>
      <c r="AT162" s="131" t="s">
        <v>74</v>
      </c>
      <c r="AU162" s="131" t="s">
        <v>83</v>
      </c>
      <c r="AY162" s="130" t="s">
        <v>267</v>
      </c>
      <c r="BK162" s="132">
        <f>SUM(BK163:BK184)</f>
        <v>0</v>
      </c>
    </row>
    <row r="163" spans="2:65" s="1" customFormat="1" ht="51" customHeight="1">
      <c r="B163" s="134"/>
      <c r="C163" s="144" t="s">
        <v>837</v>
      </c>
      <c r="D163" s="144" t="s">
        <v>315</v>
      </c>
      <c r="E163" s="145" t="s">
        <v>3136</v>
      </c>
      <c r="F163" s="221" t="s">
        <v>3137</v>
      </c>
      <c r="G163" s="221"/>
      <c r="H163" s="221"/>
      <c r="I163" s="221"/>
      <c r="J163" s="146" t="s">
        <v>374</v>
      </c>
      <c r="K163" s="147">
        <v>1</v>
      </c>
      <c r="L163" s="222"/>
      <c r="M163" s="222"/>
      <c r="N163" s="222">
        <f t="shared" ref="N163:N184" si="50">ROUND(L163*K163,2)</f>
        <v>0</v>
      </c>
      <c r="O163" s="220"/>
      <c r="P163" s="220"/>
      <c r="Q163" s="220"/>
      <c r="R163" s="139"/>
      <c r="T163" s="140" t="s">
        <v>5</v>
      </c>
      <c r="U163" s="38" t="s">
        <v>42</v>
      </c>
      <c r="V163" s="141">
        <v>0</v>
      </c>
      <c r="W163" s="141">
        <f t="shared" ref="W163:W184" si="51">V163*K163</f>
        <v>0</v>
      </c>
      <c r="X163" s="141">
        <v>0</v>
      </c>
      <c r="Y163" s="141">
        <f t="shared" ref="Y163:Y184" si="52">X163*K163</f>
        <v>0</v>
      </c>
      <c r="Z163" s="141">
        <v>0</v>
      </c>
      <c r="AA163" s="142">
        <f t="shared" ref="AA163:AA184" si="53">Z163*K163</f>
        <v>0</v>
      </c>
      <c r="AR163" s="19" t="s">
        <v>1282</v>
      </c>
      <c r="AT163" s="19" t="s">
        <v>315</v>
      </c>
      <c r="AU163" s="19" t="s">
        <v>102</v>
      </c>
      <c r="AY163" s="19" t="s">
        <v>267</v>
      </c>
      <c r="BE163" s="143">
        <f t="shared" ref="BE163:BE184" si="54">IF(U163="základná",N163,0)</f>
        <v>0</v>
      </c>
      <c r="BF163" s="143">
        <f t="shared" ref="BF163:BF184" si="55">IF(U163="znížená",N163,0)</f>
        <v>0</v>
      </c>
      <c r="BG163" s="143">
        <f t="shared" ref="BG163:BG184" si="56">IF(U163="zákl. prenesená",N163,0)</f>
        <v>0</v>
      </c>
      <c r="BH163" s="143">
        <f t="shared" ref="BH163:BH184" si="57">IF(U163="zníž. prenesená",N163,0)</f>
        <v>0</v>
      </c>
      <c r="BI163" s="143">
        <f t="shared" ref="BI163:BI184" si="58">IF(U163="nulová",N163,0)</f>
        <v>0</v>
      </c>
      <c r="BJ163" s="19" t="s">
        <v>102</v>
      </c>
      <c r="BK163" s="143">
        <f t="shared" ref="BK163:BK184" si="59">ROUND(L163*K163,2)</f>
        <v>0</v>
      </c>
      <c r="BL163" s="19" t="s">
        <v>518</v>
      </c>
      <c r="BM163" s="19" t="s">
        <v>1623</v>
      </c>
    </row>
    <row r="164" spans="2:65" s="1" customFormat="1" ht="16.5" customHeight="1">
      <c r="B164" s="134"/>
      <c r="C164" s="144" t="s">
        <v>841</v>
      </c>
      <c r="D164" s="144" t="s">
        <v>315</v>
      </c>
      <c r="E164" s="145" t="s">
        <v>2972</v>
      </c>
      <c r="F164" s="221" t="s">
        <v>2993</v>
      </c>
      <c r="G164" s="221"/>
      <c r="H164" s="221"/>
      <c r="I164" s="221"/>
      <c r="J164" s="146" t="s">
        <v>374</v>
      </c>
      <c r="K164" s="147">
        <v>2</v>
      </c>
      <c r="L164" s="222"/>
      <c r="M164" s="222"/>
      <c r="N164" s="222">
        <f t="shared" si="50"/>
        <v>0</v>
      </c>
      <c r="O164" s="220"/>
      <c r="P164" s="220"/>
      <c r="Q164" s="220"/>
      <c r="R164" s="139"/>
      <c r="T164" s="140" t="s">
        <v>5</v>
      </c>
      <c r="U164" s="38" t="s">
        <v>42</v>
      </c>
      <c r="V164" s="141">
        <v>0</v>
      </c>
      <c r="W164" s="141">
        <f t="shared" si="51"/>
        <v>0</v>
      </c>
      <c r="X164" s="141">
        <v>0</v>
      </c>
      <c r="Y164" s="141">
        <f t="shared" si="52"/>
        <v>0</v>
      </c>
      <c r="Z164" s="141">
        <v>0</v>
      </c>
      <c r="AA164" s="142">
        <f t="shared" si="53"/>
        <v>0</v>
      </c>
      <c r="AR164" s="19" t="s">
        <v>1282</v>
      </c>
      <c r="AT164" s="19" t="s">
        <v>315</v>
      </c>
      <c r="AU164" s="19" t="s">
        <v>102</v>
      </c>
      <c r="AY164" s="19" t="s">
        <v>267</v>
      </c>
      <c r="BE164" s="143">
        <f t="shared" si="54"/>
        <v>0</v>
      </c>
      <c r="BF164" s="143">
        <f t="shared" si="55"/>
        <v>0</v>
      </c>
      <c r="BG164" s="143">
        <f t="shared" si="56"/>
        <v>0</v>
      </c>
      <c r="BH164" s="143">
        <f t="shared" si="57"/>
        <v>0</v>
      </c>
      <c r="BI164" s="143">
        <f t="shared" si="58"/>
        <v>0</v>
      </c>
      <c r="BJ164" s="19" t="s">
        <v>102</v>
      </c>
      <c r="BK164" s="143">
        <f t="shared" si="59"/>
        <v>0</v>
      </c>
      <c r="BL164" s="19" t="s">
        <v>518</v>
      </c>
      <c r="BM164" s="19" t="s">
        <v>1626</v>
      </c>
    </row>
    <row r="165" spans="2:65" s="1" customFormat="1" ht="16.5" customHeight="1">
      <c r="B165" s="134"/>
      <c r="C165" s="144" t="s">
        <v>845</v>
      </c>
      <c r="D165" s="144" t="s">
        <v>315</v>
      </c>
      <c r="E165" s="145" t="s">
        <v>3138</v>
      </c>
      <c r="F165" s="221" t="s">
        <v>3139</v>
      </c>
      <c r="G165" s="221"/>
      <c r="H165" s="221"/>
      <c r="I165" s="221"/>
      <c r="J165" s="146" t="s">
        <v>374</v>
      </c>
      <c r="K165" s="147">
        <v>1</v>
      </c>
      <c r="L165" s="222"/>
      <c r="M165" s="222"/>
      <c r="N165" s="222">
        <f t="shared" si="50"/>
        <v>0</v>
      </c>
      <c r="O165" s="220"/>
      <c r="P165" s="220"/>
      <c r="Q165" s="220"/>
      <c r="R165" s="139"/>
      <c r="T165" s="140" t="s">
        <v>5</v>
      </c>
      <c r="U165" s="38" t="s">
        <v>42</v>
      </c>
      <c r="V165" s="141">
        <v>0</v>
      </c>
      <c r="W165" s="141">
        <f t="shared" si="51"/>
        <v>0</v>
      </c>
      <c r="X165" s="141">
        <v>0</v>
      </c>
      <c r="Y165" s="141">
        <f t="shared" si="52"/>
        <v>0</v>
      </c>
      <c r="Z165" s="141">
        <v>0</v>
      </c>
      <c r="AA165" s="142">
        <f t="shared" si="53"/>
        <v>0</v>
      </c>
      <c r="AR165" s="19" t="s">
        <v>1282</v>
      </c>
      <c r="AT165" s="19" t="s">
        <v>315</v>
      </c>
      <c r="AU165" s="19" t="s">
        <v>102</v>
      </c>
      <c r="AY165" s="19" t="s">
        <v>267</v>
      </c>
      <c r="BE165" s="143">
        <f t="shared" si="54"/>
        <v>0</v>
      </c>
      <c r="BF165" s="143">
        <f t="shared" si="55"/>
        <v>0</v>
      </c>
      <c r="BG165" s="143">
        <f t="shared" si="56"/>
        <v>0</v>
      </c>
      <c r="BH165" s="143">
        <f t="shared" si="57"/>
        <v>0</v>
      </c>
      <c r="BI165" s="143">
        <f t="shared" si="58"/>
        <v>0</v>
      </c>
      <c r="BJ165" s="19" t="s">
        <v>102</v>
      </c>
      <c r="BK165" s="143">
        <f t="shared" si="59"/>
        <v>0</v>
      </c>
      <c r="BL165" s="19" t="s">
        <v>518</v>
      </c>
      <c r="BM165" s="19" t="s">
        <v>1629</v>
      </c>
    </row>
    <row r="166" spans="2:65" s="1" customFormat="1" ht="16.5" customHeight="1">
      <c r="B166" s="134"/>
      <c r="C166" s="144" t="s">
        <v>849</v>
      </c>
      <c r="D166" s="144" t="s">
        <v>315</v>
      </c>
      <c r="E166" s="145" t="s">
        <v>3140</v>
      </c>
      <c r="F166" s="221" t="s">
        <v>3141</v>
      </c>
      <c r="G166" s="221"/>
      <c r="H166" s="221"/>
      <c r="I166" s="221"/>
      <c r="J166" s="146" t="s">
        <v>374</v>
      </c>
      <c r="K166" s="147">
        <v>1</v>
      </c>
      <c r="L166" s="222"/>
      <c r="M166" s="222"/>
      <c r="N166" s="222">
        <f t="shared" si="50"/>
        <v>0</v>
      </c>
      <c r="O166" s="220"/>
      <c r="P166" s="220"/>
      <c r="Q166" s="220"/>
      <c r="R166" s="139"/>
      <c r="T166" s="140" t="s">
        <v>5</v>
      </c>
      <c r="U166" s="38" t="s">
        <v>42</v>
      </c>
      <c r="V166" s="141">
        <v>0</v>
      </c>
      <c r="W166" s="141">
        <f t="shared" si="51"/>
        <v>0</v>
      </c>
      <c r="X166" s="141">
        <v>0</v>
      </c>
      <c r="Y166" s="141">
        <f t="shared" si="52"/>
        <v>0</v>
      </c>
      <c r="Z166" s="141">
        <v>0</v>
      </c>
      <c r="AA166" s="142">
        <f t="shared" si="53"/>
        <v>0</v>
      </c>
      <c r="AR166" s="19" t="s">
        <v>1282</v>
      </c>
      <c r="AT166" s="19" t="s">
        <v>315</v>
      </c>
      <c r="AU166" s="19" t="s">
        <v>102</v>
      </c>
      <c r="AY166" s="19" t="s">
        <v>267</v>
      </c>
      <c r="BE166" s="143">
        <f t="shared" si="54"/>
        <v>0</v>
      </c>
      <c r="BF166" s="143">
        <f t="shared" si="55"/>
        <v>0</v>
      </c>
      <c r="BG166" s="143">
        <f t="shared" si="56"/>
        <v>0</v>
      </c>
      <c r="BH166" s="143">
        <f t="shared" si="57"/>
        <v>0</v>
      </c>
      <c r="BI166" s="143">
        <f t="shared" si="58"/>
        <v>0</v>
      </c>
      <c r="BJ166" s="19" t="s">
        <v>102</v>
      </c>
      <c r="BK166" s="143">
        <f t="shared" si="59"/>
        <v>0</v>
      </c>
      <c r="BL166" s="19" t="s">
        <v>518</v>
      </c>
      <c r="BM166" s="19" t="s">
        <v>1632</v>
      </c>
    </row>
    <row r="167" spans="2:65" s="1" customFormat="1" ht="16.5" customHeight="1">
      <c r="B167" s="134"/>
      <c r="C167" s="144" t="s">
        <v>853</v>
      </c>
      <c r="D167" s="144" t="s">
        <v>315</v>
      </c>
      <c r="E167" s="145" t="s">
        <v>3142</v>
      </c>
      <c r="F167" s="221" t="s">
        <v>3143</v>
      </c>
      <c r="G167" s="221"/>
      <c r="H167" s="221"/>
      <c r="I167" s="221"/>
      <c r="J167" s="146" t="s">
        <v>374</v>
      </c>
      <c r="K167" s="147">
        <v>2</v>
      </c>
      <c r="L167" s="222"/>
      <c r="M167" s="222"/>
      <c r="N167" s="222">
        <f t="shared" si="50"/>
        <v>0</v>
      </c>
      <c r="O167" s="220"/>
      <c r="P167" s="220"/>
      <c r="Q167" s="220"/>
      <c r="R167" s="139"/>
      <c r="T167" s="140" t="s">
        <v>5</v>
      </c>
      <c r="U167" s="38" t="s">
        <v>42</v>
      </c>
      <c r="V167" s="141">
        <v>0</v>
      </c>
      <c r="W167" s="141">
        <f t="shared" si="51"/>
        <v>0</v>
      </c>
      <c r="X167" s="141">
        <v>0</v>
      </c>
      <c r="Y167" s="141">
        <f t="shared" si="52"/>
        <v>0</v>
      </c>
      <c r="Z167" s="141">
        <v>0</v>
      </c>
      <c r="AA167" s="142">
        <f t="shared" si="53"/>
        <v>0</v>
      </c>
      <c r="AR167" s="19" t="s">
        <v>1282</v>
      </c>
      <c r="AT167" s="19" t="s">
        <v>315</v>
      </c>
      <c r="AU167" s="19" t="s">
        <v>102</v>
      </c>
      <c r="AY167" s="19" t="s">
        <v>267</v>
      </c>
      <c r="BE167" s="143">
        <f t="shared" si="54"/>
        <v>0</v>
      </c>
      <c r="BF167" s="143">
        <f t="shared" si="55"/>
        <v>0</v>
      </c>
      <c r="BG167" s="143">
        <f t="shared" si="56"/>
        <v>0</v>
      </c>
      <c r="BH167" s="143">
        <f t="shared" si="57"/>
        <v>0</v>
      </c>
      <c r="BI167" s="143">
        <f t="shared" si="58"/>
        <v>0</v>
      </c>
      <c r="BJ167" s="19" t="s">
        <v>102</v>
      </c>
      <c r="BK167" s="143">
        <f t="shared" si="59"/>
        <v>0</v>
      </c>
      <c r="BL167" s="19" t="s">
        <v>518</v>
      </c>
      <c r="BM167" s="19" t="s">
        <v>1635</v>
      </c>
    </row>
    <row r="168" spans="2:65" s="1" customFormat="1" ht="25.5" customHeight="1">
      <c r="B168" s="134"/>
      <c r="C168" s="144" t="s">
        <v>857</v>
      </c>
      <c r="D168" s="144" t="s">
        <v>315</v>
      </c>
      <c r="E168" s="145" t="s">
        <v>3144</v>
      </c>
      <c r="F168" s="221" t="s">
        <v>3145</v>
      </c>
      <c r="G168" s="221"/>
      <c r="H168" s="221"/>
      <c r="I168" s="221"/>
      <c r="J168" s="146" t="s">
        <v>374</v>
      </c>
      <c r="K168" s="147">
        <v>2</v>
      </c>
      <c r="L168" s="222"/>
      <c r="M168" s="222"/>
      <c r="N168" s="222">
        <f t="shared" si="50"/>
        <v>0</v>
      </c>
      <c r="O168" s="220"/>
      <c r="P168" s="220"/>
      <c r="Q168" s="220"/>
      <c r="R168" s="139"/>
      <c r="T168" s="140" t="s">
        <v>5</v>
      </c>
      <c r="U168" s="38" t="s">
        <v>42</v>
      </c>
      <c r="V168" s="141">
        <v>0</v>
      </c>
      <c r="W168" s="141">
        <f t="shared" si="51"/>
        <v>0</v>
      </c>
      <c r="X168" s="141">
        <v>0</v>
      </c>
      <c r="Y168" s="141">
        <f t="shared" si="52"/>
        <v>0</v>
      </c>
      <c r="Z168" s="141">
        <v>0</v>
      </c>
      <c r="AA168" s="142">
        <f t="shared" si="53"/>
        <v>0</v>
      </c>
      <c r="AR168" s="19" t="s">
        <v>1282</v>
      </c>
      <c r="AT168" s="19" t="s">
        <v>315</v>
      </c>
      <c r="AU168" s="19" t="s">
        <v>102</v>
      </c>
      <c r="AY168" s="19" t="s">
        <v>267</v>
      </c>
      <c r="BE168" s="143">
        <f t="shared" si="54"/>
        <v>0</v>
      </c>
      <c r="BF168" s="143">
        <f t="shared" si="55"/>
        <v>0</v>
      </c>
      <c r="BG168" s="143">
        <f t="shared" si="56"/>
        <v>0</v>
      </c>
      <c r="BH168" s="143">
        <f t="shared" si="57"/>
        <v>0</v>
      </c>
      <c r="BI168" s="143">
        <f t="shared" si="58"/>
        <v>0</v>
      </c>
      <c r="BJ168" s="19" t="s">
        <v>102</v>
      </c>
      <c r="BK168" s="143">
        <f t="shared" si="59"/>
        <v>0</v>
      </c>
      <c r="BL168" s="19" t="s">
        <v>518</v>
      </c>
      <c r="BM168" s="19" t="s">
        <v>1638</v>
      </c>
    </row>
    <row r="169" spans="2:65" s="1" customFormat="1" ht="16.5" customHeight="1">
      <c r="B169" s="134"/>
      <c r="C169" s="144" t="s">
        <v>861</v>
      </c>
      <c r="D169" s="144" t="s">
        <v>315</v>
      </c>
      <c r="E169" s="145" t="s">
        <v>3146</v>
      </c>
      <c r="F169" s="221" t="s">
        <v>3147</v>
      </c>
      <c r="G169" s="221"/>
      <c r="H169" s="221"/>
      <c r="I169" s="221"/>
      <c r="J169" s="146" t="s">
        <v>374</v>
      </c>
      <c r="K169" s="147">
        <v>3</v>
      </c>
      <c r="L169" s="222"/>
      <c r="M169" s="222"/>
      <c r="N169" s="222">
        <f t="shared" si="50"/>
        <v>0</v>
      </c>
      <c r="O169" s="220"/>
      <c r="P169" s="220"/>
      <c r="Q169" s="220"/>
      <c r="R169" s="139"/>
      <c r="T169" s="140" t="s">
        <v>5</v>
      </c>
      <c r="U169" s="38" t="s">
        <v>42</v>
      </c>
      <c r="V169" s="141">
        <v>0</v>
      </c>
      <c r="W169" s="141">
        <f t="shared" si="51"/>
        <v>0</v>
      </c>
      <c r="X169" s="141">
        <v>0</v>
      </c>
      <c r="Y169" s="141">
        <f t="shared" si="52"/>
        <v>0</v>
      </c>
      <c r="Z169" s="141">
        <v>0</v>
      </c>
      <c r="AA169" s="142">
        <f t="shared" si="53"/>
        <v>0</v>
      </c>
      <c r="AR169" s="19" t="s">
        <v>1282</v>
      </c>
      <c r="AT169" s="19" t="s">
        <v>315</v>
      </c>
      <c r="AU169" s="19" t="s">
        <v>102</v>
      </c>
      <c r="AY169" s="19" t="s">
        <v>267</v>
      </c>
      <c r="BE169" s="143">
        <f t="shared" si="54"/>
        <v>0</v>
      </c>
      <c r="BF169" s="143">
        <f t="shared" si="55"/>
        <v>0</v>
      </c>
      <c r="BG169" s="143">
        <f t="shared" si="56"/>
        <v>0</v>
      </c>
      <c r="BH169" s="143">
        <f t="shared" si="57"/>
        <v>0</v>
      </c>
      <c r="BI169" s="143">
        <f t="shared" si="58"/>
        <v>0</v>
      </c>
      <c r="BJ169" s="19" t="s">
        <v>102</v>
      </c>
      <c r="BK169" s="143">
        <f t="shared" si="59"/>
        <v>0</v>
      </c>
      <c r="BL169" s="19" t="s">
        <v>518</v>
      </c>
      <c r="BM169" s="19" t="s">
        <v>1641</v>
      </c>
    </row>
    <row r="170" spans="2:65" s="1" customFormat="1" ht="25.5" customHeight="1">
      <c r="B170" s="134"/>
      <c r="C170" s="144" t="s">
        <v>865</v>
      </c>
      <c r="D170" s="144" t="s">
        <v>315</v>
      </c>
      <c r="E170" s="145" t="s">
        <v>3050</v>
      </c>
      <c r="F170" s="221" t="s">
        <v>3051</v>
      </c>
      <c r="G170" s="221"/>
      <c r="H170" s="221"/>
      <c r="I170" s="221"/>
      <c r="J170" s="146" t="s">
        <v>374</v>
      </c>
      <c r="K170" s="147">
        <v>1</v>
      </c>
      <c r="L170" s="222"/>
      <c r="M170" s="222"/>
      <c r="N170" s="222">
        <f t="shared" si="50"/>
        <v>0</v>
      </c>
      <c r="O170" s="220"/>
      <c r="P170" s="220"/>
      <c r="Q170" s="220"/>
      <c r="R170" s="139"/>
      <c r="T170" s="140" t="s">
        <v>5</v>
      </c>
      <c r="U170" s="38" t="s">
        <v>42</v>
      </c>
      <c r="V170" s="141">
        <v>0</v>
      </c>
      <c r="W170" s="141">
        <f t="shared" si="51"/>
        <v>0</v>
      </c>
      <c r="X170" s="141">
        <v>0</v>
      </c>
      <c r="Y170" s="141">
        <f t="shared" si="52"/>
        <v>0</v>
      </c>
      <c r="Z170" s="141">
        <v>0</v>
      </c>
      <c r="AA170" s="142">
        <f t="shared" si="53"/>
        <v>0</v>
      </c>
      <c r="AR170" s="19" t="s">
        <v>1282</v>
      </c>
      <c r="AT170" s="19" t="s">
        <v>315</v>
      </c>
      <c r="AU170" s="19" t="s">
        <v>102</v>
      </c>
      <c r="AY170" s="19" t="s">
        <v>267</v>
      </c>
      <c r="BE170" s="143">
        <f t="shared" si="54"/>
        <v>0</v>
      </c>
      <c r="BF170" s="143">
        <f t="shared" si="55"/>
        <v>0</v>
      </c>
      <c r="BG170" s="143">
        <f t="shared" si="56"/>
        <v>0</v>
      </c>
      <c r="BH170" s="143">
        <f t="shared" si="57"/>
        <v>0</v>
      </c>
      <c r="BI170" s="143">
        <f t="shared" si="58"/>
        <v>0</v>
      </c>
      <c r="BJ170" s="19" t="s">
        <v>102</v>
      </c>
      <c r="BK170" s="143">
        <f t="shared" si="59"/>
        <v>0</v>
      </c>
      <c r="BL170" s="19" t="s">
        <v>518</v>
      </c>
      <c r="BM170" s="19" t="s">
        <v>1644</v>
      </c>
    </row>
    <row r="171" spans="2:65" s="1" customFormat="1" ht="38.25" customHeight="1">
      <c r="B171" s="134"/>
      <c r="C171" s="144" t="s">
        <v>869</v>
      </c>
      <c r="D171" s="144" t="s">
        <v>315</v>
      </c>
      <c r="E171" s="145" t="s">
        <v>3148</v>
      </c>
      <c r="F171" s="221" t="s">
        <v>3149</v>
      </c>
      <c r="G171" s="221"/>
      <c r="H171" s="221"/>
      <c r="I171" s="221"/>
      <c r="J171" s="146" t="s">
        <v>374</v>
      </c>
      <c r="K171" s="147">
        <v>1</v>
      </c>
      <c r="L171" s="222"/>
      <c r="M171" s="222"/>
      <c r="N171" s="222">
        <f t="shared" si="50"/>
        <v>0</v>
      </c>
      <c r="O171" s="220"/>
      <c r="P171" s="220"/>
      <c r="Q171" s="220"/>
      <c r="R171" s="139"/>
      <c r="T171" s="140" t="s">
        <v>5</v>
      </c>
      <c r="U171" s="38" t="s">
        <v>42</v>
      </c>
      <c r="V171" s="141">
        <v>0</v>
      </c>
      <c r="W171" s="141">
        <f t="shared" si="51"/>
        <v>0</v>
      </c>
      <c r="X171" s="141">
        <v>0</v>
      </c>
      <c r="Y171" s="141">
        <f t="shared" si="52"/>
        <v>0</v>
      </c>
      <c r="Z171" s="141">
        <v>0</v>
      </c>
      <c r="AA171" s="142">
        <f t="shared" si="53"/>
        <v>0</v>
      </c>
      <c r="AR171" s="19" t="s">
        <v>1282</v>
      </c>
      <c r="AT171" s="19" t="s">
        <v>315</v>
      </c>
      <c r="AU171" s="19" t="s">
        <v>102</v>
      </c>
      <c r="AY171" s="19" t="s">
        <v>267</v>
      </c>
      <c r="BE171" s="143">
        <f t="shared" si="54"/>
        <v>0</v>
      </c>
      <c r="BF171" s="143">
        <f t="shared" si="55"/>
        <v>0</v>
      </c>
      <c r="BG171" s="143">
        <f t="shared" si="56"/>
        <v>0</v>
      </c>
      <c r="BH171" s="143">
        <f t="shared" si="57"/>
        <v>0</v>
      </c>
      <c r="BI171" s="143">
        <f t="shared" si="58"/>
        <v>0</v>
      </c>
      <c r="BJ171" s="19" t="s">
        <v>102</v>
      </c>
      <c r="BK171" s="143">
        <f t="shared" si="59"/>
        <v>0</v>
      </c>
      <c r="BL171" s="19" t="s">
        <v>518</v>
      </c>
      <c r="BM171" s="19" t="s">
        <v>1647</v>
      </c>
    </row>
    <row r="172" spans="2:65" s="1" customFormat="1" ht="25.5" customHeight="1">
      <c r="B172" s="134"/>
      <c r="C172" s="144" t="s">
        <v>873</v>
      </c>
      <c r="D172" s="144" t="s">
        <v>315</v>
      </c>
      <c r="E172" s="145" t="s">
        <v>3150</v>
      </c>
      <c r="F172" s="221" t="s">
        <v>3151</v>
      </c>
      <c r="G172" s="221"/>
      <c r="H172" s="221"/>
      <c r="I172" s="221"/>
      <c r="J172" s="146" t="s">
        <v>374</v>
      </c>
      <c r="K172" s="147">
        <v>1</v>
      </c>
      <c r="L172" s="222"/>
      <c r="M172" s="222"/>
      <c r="N172" s="222">
        <f t="shared" si="50"/>
        <v>0</v>
      </c>
      <c r="O172" s="220"/>
      <c r="P172" s="220"/>
      <c r="Q172" s="220"/>
      <c r="R172" s="139"/>
      <c r="T172" s="140" t="s">
        <v>5</v>
      </c>
      <c r="U172" s="38" t="s">
        <v>42</v>
      </c>
      <c r="V172" s="141">
        <v>0</v>
      </c>
      <c r="W172" s="141">
        <f t="shared" si="51"/>
        <v>0</v>
      </c>
      <c r="X172" s="141">
        <v>0</v>
      </c>
      <c r="Y172" s="141">
        <f t="shared" si="52"/>
        <v>0</v>
      </c>
      <c r="Z172" s="141">
        <v>0</v>
      </c>
      <c r="AA172" s="142">
        <f t="shared" si="53"/>
        <v>0</v>
      </c>
      <c r="AR172" s="19" t="s">
        <v>1282</v>
      </c>
      <c r="AT172" s="19" t="s">
        <v>315</v>
      </c>
      <c r="AU172" s="19" t="s">
        <v>102</v>
      </c>
      <c r="AY172" s="19" t="s">
        <v>267</v>
      </c>
      <c r="BE172" s="143">
        <f t="shared" si="54"/>
        <v>0</v>
      </c>
      <c r="BF172" s="143">
        <f t="shared" si="55"/>
        <v>0</v>
      </c>
      <c r="BG172" s="143">
        <f t="shared" si="56"/>
        <v>0</v>
      </c>
      <c r="BH172" s="143">
        <f t="shared" si="57"/>
        <v>0</v>
      </c>
      <c r="BI172" s="143">
        <f t="shared" si="58"/>
        <v>0</v>
      </c>
      <c r="BJ172" s="19" t="s">
        <v>102</v>
      </c>
      <c r="BK172" s="143">
        <f t="shared" si="59"/>
        <v>0</v>
      </c>
      <c r="BL172" s="19" t="s">
        <v>518</v>
      </c>
      <c r="BM172" s="19" t="s">
        <v>1650</v>
      </c>
    </row>
    <row r="173" spans="2:65" s="1" customFormat="1" ht="16.5" customHeight="1">
      <c r="B173" s="134"/>
      <c r="C173" s="144" t="s">
        <v>877</v>
      </c>
      <c r="D173" s="144" t="s">
        <v>315</v>
      </c>
      <c r="E173" s="145" t="s">
        <v>3152</v>
      </c>
      <c r="F173" s="221" t="s">
        <v>3153</v>
      </c>
      <c r="G173" s="221"/>
      <c r="H173" s="221"/>
      <c r="I173" s="221"/>
      <c r="J173" s="146" t="s">
        <v>374</v>
      </c>
      <c r="K173" s="147">
        <v>1</v>
      </c>
      <c r="L173" s="222"/>
      <c r="M173" s="222"/>
      <c r="N173" s="222">
        <f t="shared" si="50"/>
        <v>0</v>
      </c>
      <c r="O173" s="220"/>
      <c r="P173" s="220"/>
      <c r="Q173" s="220"/>
      <c r="R173" s="139"/>
      <c r="T173" s="140" t="s">
        <v>5</v>
      </c>
      <c r="U173" s="38" t="s">
        <v>42</v>
      </c>
      <c r="V173" s="141">
        <v>0</v>
      </c>
      <c r="W173" s="141">
        <f t="shared" si="51"/>
        <v>0</v>
      </c>
      <c r="X173" s="141">
        <v>0</v>
      </c>
      <c r="Y173" s="141">
        <f t="shared" si="52"/>
        <v>0</v>
      </c>
      <c r="Z173" s="141">
        <v>0</v>
      </c>
      <c r="AA173" s="142">
        <f t="shared" si="53"/>
        <v>0</v>
      </c>
      <c r="AR173" s="19" t="s">
        <v>1282</v>
      </c>
      <c r="AT173" s="19" t="s">
        <v>315</v>
      </c>
      <c r="AU173" s="19" t="s">
        <v>102</v>
      </c>
      <c r="AY173" s="19" t="s">
        <v>267</v>
      </c>
      <c r="BE173" s="143">
        <f t="shared" si="54"/>
        <v>0</v>
      </c>
      <c r="BF173" s="143">
        <f t="shared" si="55"/>
        <v>0</v>
      </c>
      <c r="BG173" s="143">
        <f t="shared" si="56"/>
        <v>0</v>
      </c>
      <c r="BH173" s="143">
        <f t="shared" si="57"/>
        <v>0</v>
      </c>
      <c r="BI173" s="143">
        <f t="shared" si="58"/>
        <v>0</v>
      </c>
      <c r="BJ173" s="19" t="s">
        <v>102</v>
      </c>
      <c r="BK173" s="143">
        <f t="shared" si="59"/>
        <v>0</v>
      </c>
      <c r="BL173" s="19" t="s">
        <v>518</v>
      </c>
      <c r="BM173" s="19" t="s">
        <v>1653</v>
      </c>
    </row>
    <row r="174" spans="2:65" s="1" customFormat="1" ht="16.5" customHeight="1">
      <c r="B174" s="134"/>
      <c r="C174" s="144" t="s">
        <v>881</v>
      </c>
      <c r="D174" s="144" t="s">
        <v>315</v>
      </c>
      <c r="E174" s="145" t="s">
        <v>3042</v>
      </c>
      <c r="F174" s="221" t="s">
        <v>3043</v>
      </c>
      <c r="G174" s="221"/>
      <c r="H174" s="221"/>
      <c r="I174" s="221"/>
      <c r="J174" s="146" t="s">
        <v>374</v>
      </c>
      <c r="K174" s="147">
        <v>1</v>
      </c>
      <c r="L174" s="222"/>
      <c r="M174" s="222"/>
      <c r="N174" s="222">
        <f t="shared" si="50"/>
        <v>0</v>
      </c>
      <c r="O174" s="220"/>
      <c r="P174" s="220"/>
      <c r="Q174" s="220"/>
      <c r="R174" s="139"/>
      <c r="T174" s="140" t="s">
        <v>5</v>
      </c>
      <c r="U174" s="38" t="s">
        <v>42</v>
      </c>
      <c r="V174" s="141">
        <v>0</v>
      </c>
      <c r="W174" s="141">
        <f t="shared" si="51"/>
        <v>0</v>
      </c>
      <c r="X174" s="141">
        <v>0</v>
      </c>
      <c r="Y174" s="141">
        <f t="shared" si="52"/>
        <v>0</v>
      </c>
      <c r="Z174" s="141">
        <v>0</v>
      </c>
      <c r="AA174" s="142">
        <f t="shared" si="53"/>
        <v>0</v>
      </c>
      <c r="AR174" s="19" t="s">
        <v>1282</v>
      </c>
      <c r="AT174" s="19" t="s">
        <v>315</v>
      </c>
      <c r="AU174" s="19" t="s">
        <v>102</v>
      </c>
      <c r="AY174" s="19" t="s">
        <v>267</v>
      </c>
      <c r="BE174" s="143">
        <f t="shared" si="54"/>
        <v>0</v>
      </c>
      <c r="BF174" s="143">
        <f t="shared" si="55"/>
        <v>0</v>
      </c>
      <c r="BG174" s="143">
        <f t="shared" si="56"/>
        <v>0</v>
      </c>
      <c r="BH174" s="143">
        <f t="shared" si="57"/>
        <v>0</v>
      </c>
      <c r="BI174" s="143">
        <f t="shared" si="58"/>
        <v>0</v>
      </c>
      <c r="BJ174" s="19" t="s">
        <v>102</v>
      </c>
      <c r="BK174" s="143">
        <f t="shared" si="59"/>
        <v>0</v>
      </c>
      <c r="BL174" s="19" t="s">
        <v>518</v>
      </c>
      <c r="BM174" s="19" t="s">
        <v>1656</v>
      </c>
    </row>
    <row r="175" spans="2:65" s="1" customFormat="1" ht="16.5" customHeight="1">
      <c r="B175" s="134"/>
      <c r="C175" s="144" t="s">
        <v>885</v>
      </c>
      <c r="D175" s="144" t="s">
        <v>315</v>
      </c>
      <c r="E175" s="145" t="s">
        <v>3155</v>
      </c>
      <c r="F175" s="221" t="s">
        <v>3156</v>
      </c>
      <c r="G175" s="221"/>
      <c r="H175" s="221"/>
      <c r="I175" s="221"/>
      <c r="J175" s="146" t="s">
        <v>374</v>
      </c>
      <c r="K175" s="147">
        <v>6</v>
      </c>
      <c r="L175" s="222"/>
      <c r="M175" s="222"/>
      <c r="N175" s="222">
        <f t="shared" si="50"/>
        <v>0</v>
      </c>
      <c r="O175" s="220"/>
      <c r="P175" s="220"/>
      <c r="Q175" s="220"/>
      <c r="R175" s="139"/>
      <c r="T175" s="140" t="s">
        <v>5</v>
      </c>
      <c r="U175" s="38" t="s">
        <v>42</v>
      </c>
      <c r="V175" s="141">
        <v>0</v>
      </c>
      <c r="W175" s="141">
        <f t="shared" si="51"/>
        <v>0</v>
      </c>
      <c r="X175" s="141">
        <v>0</v>
      </c>
      <c r="Y175" s="141">
        <f t="shared" si="52"/>
        <v>0</v>
      </c>
      <c r="Z175" s="141">
        <v>0</v>
      </c>
      <c r="AA175" s="142">
        <f t="shared" si="53"/>
        <v>0</v>
      </c>
      <c r="AR175" s="19" t="s">
        <v>1282</v>
      </c>
      <c r="AT175" s="19" t="s">
        <v>315</v>
      </c>
      <c r="AU175" s="19" t="s">
        <v>102</v>
      </c>
      <c r="AY175" s="19" t="s">
        <v>267</v>
      </c>
      <c r="BE175" s="143">
        <f t="shared" si="54"/>
        <v>0</v>
      </c>
      <c r="BF175" s="143">
        <f t="shared" si="55"/>
        <v>0</v>
      </c>
      <c r="BG175" s="143">
        <f t="shared" si="56"/>
        <v>0</v>
      </c>
      <c r="BH175" s="143">
        <f t="shared" si="57"/>
        <v>0</v>
      </c>
      <c r="BI175" s="143">
        <f t="shared" si="58"/>
        <v>0</v>
      </c>
      <c r="BJ175" s="19" t="s">
        <v>102</v>
      </c>
      <c r="BK175" s="143">
        <f t="shared" si="59"/>
        <v>0</v>
      </c>
      <c r="BL175" s="19" t="s">
        <v>518</v>
      </c>
      <c r="BM175" s="19" t="s">
        <v>1659</v>
      </c>
    </row>
    <row r="176" spans="2:65" s="1" customFormat="1" ht="16.5" customHeight="1">
      <c r="B176" s="134"/>
      <c r="C176" s="144" t="s">
        <v>889</v>
      </c>
      <c r="D176" s="144" t="s">
        <v>315</v>
      </c>
      <c r="E176" s="145" t="s">
        <v>3152</v>
      </c>
      <c r="F176" s="221" t="s">
        <v>3153</v>
      </c>
      <c r="G176" s="221"/>
      <c r="H176" s="221"/>
      <c r="I176" s="221"/>
      <c r="J176" s="146" t="s">
        <v>374</v>
      </c>
      <c r="K176" s="147">
        <v>1</v>
      </c>
      <c r="L176" s="222"/>
      <c r="M176" s="222"/>
      <c r="N176" s="222">
        <f t="shared" si="50"/>
        <v>0</v>
      </c>
      <c r="O176" s="220"/>
      <c r="P176" s="220"/>
      <c r="Q176" s="220"/>
      <c r="R176" s="139"/>
      <c r="T176" s="140" t="s">
        <v>5</v>
      </c>
      <c r="U176" s="38" t="s">
        <v>42</v>
      </c>
      <c r="V176" s="141">
        <v>0</v>
      </c>
      <c r="W176" s="141">
        <f t="shared" si="51"/>
        <v>0</v>
      </c>
      <c r="X176" s="141">
        <v>0</v>
      </c>
      <c r="Y176" s="141">
        <f t="shared" si="52"/>
        <v>0</v>
      </c>
      <c r="Z176" s="141">
        <v>0</v>
      </c>
      <c r="AA176" s="142">
        <f t="shared" si="53"/>
        <v>0</v>
      </c>
      <c r="AR176" s="19" t="s">
        <v>1282</v>
      </c>
      <c r="AT176" s="19" t="s">
        <v>315</v>
      </c>
      <c r="AU176" s="19" t="s">
        <v>102</v>
      </c>
      <c r="AY176" s="19" t="s">
        <v>267</v>
      </c>
      <c r="BE176" s="143">
        <f t="shared" si="54"/>
        <v>0</v>
      </c>
      <c r="BF176" s="143">
        <f t="shared" si="55"/>
        <v>0</v>
      </c>
      <c r="BG176" s="143">
        <f t="shared" si="56"/>
        <v>0</v>
      </c>
      <c r="BH176" s="143">
        <f t="shared" si="57"/>
        <v>0</v>
      </c>
      <c r="BI176" s="143">
        <f t="shared" si="58"/>
        <v>0</v>
      </c>
      <c r="BJ176" s="19" t="s">
        <v>102</v>
      </c>
      <c r="BK176" s="143">
        <f t="shared" si="59"/>
        <v>0</v>
      </c>
      <c r="BL176" s="19" t="s">
        <v>518</v>
      </c>
      <c r="BM176" s="19" t="s">
        <v>1662</v>
      </c>
    </row>
    <row r="177" spans="2:65" s="1" customFormat="1" ht="16.5" customHeight="1">
      <c r="B177" s="134"/>
      <c r="C177" s="144" t="s">
        <v>893</v>
      </c>
      <c r="D177" s="144" t="s">
        <v>315</v>
      </c>
      <c r="E177" s="145" t="s">
        <v>3155</v>
      </c>
      <c r="F177" s="221" t="s">
        <v>3156</v>
      </c>
      <c r="G177" s="221"/>
      <c r="H177" s="221"/>
      <c r="I177" s="221"/>
      <c r="J177" s="146" t="s">
        <v>374</v>
      </c>
      <c r="K177" s="147">
        <v>6</v>
      </c>
      <c r="L177" s="222"/>
      <c r="M177" s="222"/>
      <c r="N177" s="222">
        <f t="shared" si="50"/>
        <v>0</v>
      </c>
      <c r="O177" s="220"/>
      <c r="P177" s="220"/>
      <c r="Q177" s="220"/>
      <c r="R177" s="139"/>
      <c r="T177" s="140" t="s">
        <v>5</v>
      </c>
      <c r="U177" s="38" t="s">
        <v>42</v>
      </c>
      <c r="V177" s="141">
        <v>0</v>
      </c>
      <c r="W177" s="141">
        <f t="shared" si="51"/>
        <v>0</v>
      </c>
      <c r="X177" s="141">
        <v>0</v>
      </c>
      <c r="Y177" s="141">
        <f t="shared" si="52"/>
        <v>0</v>
      </c>
      <c r="Z177" s="141">
        <v>0</v>
      </c>
      <c r="AA177" s="142">
        <f t="shared" si="53"/>
        <v>0</v>
      </c>
      <c r="AR177" s="19" t="s">
        <v>1282</v>
      </c>
      <c r="AT177" s="19" t="s">
        <v>315</v>
      </c>
      <c r="AU177" s="19" t="s">
        <v>102</v>
      </c>
      <c r="AY177" s="19" t="s">
        <v>267</v>
      </c>
      <c r="BE177" s="143">
        <f t="shared" si="54"/>
        <v>0</v>
      </c>
      <c r="BF177" s="143">
        <f t="shared" si="55"/>
        <v>0</v>
      </c>
      <c r="BG177" s="143">
        <f t="shared" si="56"/>
        <v>0</v>
      </c>
      <c r="BH177" s="143">
        <f t="shared" si="57"/>
        <v>0</v>
      </c>
      <c r="BI177" s="143">
        <f t="shared" si="58"/>
        <v>0</v>
      </c>
      <c r="BJ177" s="19" t="s">
        <v>102</v>
      </c>
      <c r="BK177" s="143">
        <f t="shared" si="59"/>
        <v>0</v>
      </c>
      <c r="BL177" s="19" t="s">
        <v>518</v>
      </c>
      <c r="BM177" s="19" t="s">
        <v>1665</v>
      </c>
    </row>
    <row r="178" spans="2:65" s="1" customFormat="1" ht="25.5" customHeight="1">
      <c r="B178" s="134"/>
      <c r="C178" s="144" t="s">
        <v>897</v>
      </c>
      <c r="D178" s="144" t="s">
        <v>315</v>
      </c>
      <c r="E178" s="145" t="s">
        <v>3159</v>
      </c>
      <c r="F178" s="221" t="s">
        <v>3160</v>
      </c>
      <c r="G178" s="221"/>
      <c r="H178" s="221"/>
      <c r="I178" s="221"/>
      <c r="J178" s="146" t="s">
        <v>374</v>
      </c>
      <c r="K178" s="147">
        <v>2</v>
      </c>
      <c r="L178" s="222"/>
      <c r="M178" s="222"/>
      <c r="N178" s="222">
        <f t="shared" si="50"/>
        <v>0</v>
      </c>
      <c r="O178" s="220"/>
      <c r="P178" s="220"/>
      <c r="Q178" s="220"/>
      <c r="R178" s="139"/>
      <c r="T178" s="140" t="s">
        <v>5</v>
      </c>
      <c r="U178" s="38" t="s">
        <v>42</v>
      </c>
      <c r="V178" s="141">
        <v>0</v>
      </c>
      <c r="W178" s="141">
        <f t="shared" si="51"/>
        <v>0</v>
      </c>
      <c r="X178" s="141">
        <v>0</v>
      </c>
      <c r="Y178" s="141">
        <f t="shared" si="52"/>
        <v>0</v>
      </c>
      <c r="Z178" s="141">
        <v>0</v>
      </c>
      <c r="AA178" s="142">
        <f t="shared" si="53"/>
        <v>0</v>
      </c>
      <c r="AR178" s="19" t="s">
        <v>1282</v>
      </c>
      <c r="AT178" s="19" t="s">
        <v>315</v>
      </c>
      <c r="AU178" s="19" t="s">
        <v>102</v>
      </c>
      <c r="AY178" s="19" t="s">
        <v>267</v>
      </c>
      <c r="BE178" s="143">
        <f t="shared" si="54"/>
        <v>0</v>
      </c>
      <c r="BF178" s="143">
        <f t="shared" si="55"/>
        <v>0</v>
      </c>
      <c r="BG178" s="143">
        <f t="shared" si="56"/>
        <v>0</v>
      </c>
      <c r="BH178" s="143">
        <f t="shared" si="57"/>
        <v>0</v>
      </c>
      <c r="BI178" s="143">
        <f t="shared" si="58"/>
        <v>0</v>
      </c>
      <c r="BJ178" s="19" t="s">
        <v>102</v>
      </c>
      <c r="BK178" s="143">
        <f t="shared" si="59"/>
        <v>0</v>
      </c>
      <c r="BL178" s="19" t="s">
        <v>518</v>
      </c>
      <c r="BM178" s="19" t="s">
        <v>1668</v>
      </c>
    </row>
    <row r="179" spans="2:65" s="1" customFormat="1" ht="16.5" customHeight="1">
      <c r="B179" s="134"/>
      <c r="C179" s="144" t="s">
        <v>901</v>
      </c>
      <c r="D179" s="144" t="s">
        <v>315</v>
      </c>
      <c r="E179" s="145" t="s">
        <v>3161</v>
      </c>
      <c r="F179" s="221" t="s">
        <v>3162</v>
      </c>
      <c r="G179" s="221"/>
      <c r="H179" s="221"/>
      <c r="I179" s="221"/>
      <c r="J179" s="146" t="s">
        <v>374</v>
      </c>
      <c r="K179" s="147">
        <v>2</v>
      </c>
      <c r="L179" s="222"/>
      <c r="M179" s="222"/>
      <c r="N179" s="222">
        <f t="shared" si="50"/>
        <v>0</v>
      </c>
      <c r="O179" s="220"/>
      <c r="P179" s="220"/>
      <c r="Q179" s="220"/>
      <c r="R179" s="139"/>
      <c r="T179" s="140" t="s">
        <v>5</v>
      </c>
      <c r="U179" s="38" t="s">
        <v>42</v>
      </c>
      <c r="V179" s="141">
        <v>0</v>
      </c>
      <c r="W179" s="141">
        <f t="shared" si="51"/>
        <v>0</v>
      </c>
      <c r="X179" s="141">
        <v>0</v>
      </c>
      <c r="Y179" s="141">
        <f t="shared" si="52"/>
        <v>0</v>
      </c>
      <c r="Z179" s="141">
        <v>0</v>
      </c>
      <c r="AA179" s="142">
        <f t="shared" si="53"/>
        <v>0</v>
      </c>
      <c r="AR179" s="19" t="s">
        <v>1282</v>
      </c>
      <c r="AT179" s="19" t="s">
        <v>315</v>
      </c>
      <c r="AU179" s="19" t="s">
        <v>102</v>
      </c>
      <c r="AY179" s="19" t="s">
        <v>267</v>
      </c>
      <c r="BE179" s="143">
        <f t="shared" si="54"/>
        <v>0</v>
      </c>
      <c r="BF179" s="143">
        <f t="shared" si="55"/>
        <v>0</v>
      </c>
      <c r="BG179" s="143">
        <f t="shared" si="56"/>
        <v>0</v>
      </c>
      <c r="BH179" s="143">
        <f t="shared" si="57"/>
        <v>0</v>
      </c>
      <c r="BI179" s="143">
        <f t="shared" si="58"/>
        <v>0</v>
      </c>
      <c r="BJ179" s="19" t="s">
        <v>102</v>
      </c>
      <c r="BK179" s="143">
        <f t="shared" si="59"/>
        <v>0</v>
      </c>
      <c r="BL179" s="19" t="s">
        <v>518</v>
      </c>
      <c r="BM179" s="19" t="s">
        <v>1671</v>
      </c>
    </row>
    <row r="180" spans="2:65" s="1" customFormat="1" ht="16.5" customHeight="1">
      <c r="B180" s="134"/>
      <c r="C180" s="144" t="s">
        <v>905</v>
      </c>
      <c r="D180" s="144" t="s">
        <v>315</v>
      </c>
      <c r="E180" s="145" t="s">
        <v>3163</v>
      </c>
      <c r="F180" s="221" t="s">
        <v>3164</v>
      </c>
      <c r="G180" s="221"/>
      <c r="H180" s="221"/>
      <c r="I180" s="221"/>
      <c r="J180" s="146" t="s">
        <v>374</v>
      </c>
      <c r="K180" s="147">
        <v>6</v>
      </c>
      <c r="L180" s="222"/>
      <c r="M180" s="222"/>
      <c r="N180" s="222">
        <f t="shared" si="50"/>
        <v>0</v>
      </c>
      <c r="O180" s="220"/>
      <c r="P180" s="220"/>
      <c r="Q180" s="220"/>
      <c r="R180" s="139"/>
      <c r="T180" s="140" t="s">
        <v>5</v>
      </c>
      <c r="U180" s="38" t="s">
        <v>42</v>
      </c>
      <c r="V180" s="141">
        <v>0</v>
      </c>
      <c r="W180" s="141">
        <f t="shared" si="51"/>
        <v>0</v>
      </c>
      <c r="X180" s="141">
        <v>0</v>
      </c>
      <c r="Y180" s="141">
        <f t="shared" si="52"/>
        <v>0</v>
      </c>
      <c r="Z180" s="141">
        <v>0</v>
      </c>
      <c r="AA180" s="142">
        <f t="shared" si="53"/>
        <v>0</v>
      </c>
      <c r="AR180" s="19" t="s">
        <v>1282</v>
      </c>
      <c r="AT180" s="19" t="s">
        <v>315</v>
      </c>
      <c r="AU180" s="19" t="s">
        <v>102</v>
      </c>
      <c r="AY180" s="19" t="s">
        <v>267</v>
      </c>
      <c r="BE180" s="143">
        <f t="shared" si="54"/>
        <v>0</v>
      </c>
      <c r="BF180" s="143">
        <f t="shared" si="55"/>
        <v>0</v>
      </c>
      <c r="BG180" s="143">
        <f t="shared" si="56"/>
        <v>0</v>
      </c>
      <c r="BH180" s="143">
        <f t="shared" si="57"/>
        <v>0</v>
      </c>
      <c r="BI180" s="143">
        <f t="shared" si="58"/>
        <v>0</v>
      </c>
      <c r="BJ180" s="19" t="s">
        <v>102</v>
      </c>
      <c r="BK180" s="143">
        <f t="shared" si="59"/>
        <v>0</v>
      </c>
      <c r="BL180" s="19" t="s">
        <v>518</v>
      </c>
      <c r="BM180" s="19" t="s">
        <v>1677</v>
      </c>
    </row>
    <row r="181" spans="2:65" s="1" customFormat="1" ht="16.5" customHeight="1">
      <c r="B181" s="134"/>
      <c r="C181" s="144" t="s">
        <v>909</v>
      </c>
      <c r="D181" s="144" t="s">
        <v>315</v>
      </c>
      <c r="E181" s="145" t="s">
        <v>3070</v>
      </c>
      <c r="F181" s="221" t="s">
        <v>3071</v>
      </c>
      <c r="G181" s="221"/>
      <c r="H181" s="221"/>
      <c r="I181" s="221"/>
      <c r="J181" s="146" t="s">
        <v>374</v>
      </c>
      <c r="K181" s="147">
        <v>50</v>
      </c>
      <c r="L181" s="222"/>
      <c r="M181" s="222"/>
      <c r="N181" s="222">
        <f t="shared" si="50"/>
        <v>0</v>
      </c>
      <c r="O181" s="220"/>
      <c r="P181" s="220"/>
      <c r="Q181" s="220"/>
      <c r="R181" s="139"/>
      <c r="T181" s="140" t="s">
        <v>5</v>
      </c>
      <c r="U181" s="38" t="s">
        <v>42</v>
      </c>
      <c r="V181" s="141">
        <v>0</v>
      </c>
      <c r="W181" s="141">
        <f t="shared" si="51"/>
        <v>0</v>
      </c>
      <c r="X181" s="141">
        <v>0</v>
      </c>
      <c r="Y181" s="141">
        <f t="shared" si="52"/>
        <v>0</v>
      </c>
      <c r="Z181" s="141">
        <v>0</v>
      </c>
      <c r="AA181" s="142">
        <f t="shared" si="53"/>
        <v>0</v>
      </c>
      <c r="AR181" s="19" t="s">
        <v>1282</v>
      </c>
      <c r="AT181" s="19" t="s">
        <v>315</v>
      </c>
      <c r="AU181" s="19" t="s">
        <v>102</v>
      </c>
      <c r="AY181" s="19" t="s">
        <v>267</v>
      </c>
      <c r="BE181" s="143">
        <f t="shared" si="54"/>
        <v>0</v>
      </c>
      <c r="BF181" s="143">
        <f t="shared" si="55"/>
        <v>0</v>
      </c>
      <c r="BG181" s="143">
        <f t="shared" si="56"/>
        <v>0</v>
      </c>
      <c r="BH181" s="143">
        <f t="shared" si="57"/>
        <v>0</v>
      </c>
      <c r="BI181" s="143">
        <f t="shared" si="58"/>
        <v>0</v>
      </c>
      <c r="BJ181" s="19" t="s">
        <v>102</v>
      </c>
      <c r="BK181" s="143">
        <f t="shared" si="59"/>
        <v>0</v>
      </c>
      <c r="BL181" s="19" t="s">
        <v>518</v>
      </c>
      <c r="BM181" s="19" t="s">
        <v>1680</v>
      </c>
    </row>
    <row r="182" spans="2:65" s="1" customFormat="1" ht="16.5" customHeight="1">
      <c r="B182" s="134"/>
      <c r="C182" s="163" t="s">
        <v>913</v>
      </c>
      <c r="D182" s="163" t="s">
        <v>268</v>
      </c>
      <c r="E182" s="164" t="s">
        <v>3167</v>
      </c>
      <c r="F182" s="240" t="s">
        <v>4302</v>
      </c>
      <c r="G182" s="240"/>
      <c r="H182" s="240"/>
      <c r="I182" s="240"/>
      <c r="J182" s="165" t="s">
        <v>785</v>
      </c>
      <c r="K182" s="166">
        <v>0.33</v>
      </c>
      <c r="L182" s="241"/>
      <c r="M182" s="241"/>
      <c r="N182" s="241">
        <f t="shared" si="50"/>
        <v>0</v>
      </c>
      <c r="O182" s="241"/>
      <c r="P182" s="241"/>
      <c r="Q182" s="241"/>
      <c r="R182" s="139"/>
      <c r="T182" s="140" t="s">
        <v>5</v>
      </c>
      <c r="U182" s="38" t="s">
        <v>42</v>
      </c>
      <c r="V182" s="141">
        <v>0</v>
      </c>
      <c r="W182" s="141">
        <f t="shared" si="51"/>
        <v>0</v>
      </c>
      <c r="X182" s="141">
        <v>0</v>
      </c>
      <c r="Y182" s="141">
        <f t="shared" si="52"/>
        <v>0</v>
      </c>
      <c r="Z182" s="141">
        <v>0</v>
      </c>
      <c r="AA182" s="142">
        <f t="shared" si="53"/>
        <v>0</v>
      </c>
      <c r="AR182" s="19" t="s">
        <v>518</v>
      </c>
      <c r="AT182" s="19" t="s">
        <v>268</v>
      </c>
      <c r="AU182" s="19" t="s">
        <v>102</v>
      </c>
      <c r="AY182" s="19" t="s">
        <v>267</v>
      </c>
      <c r="BE182" s="143">
        <f t="shared" si="54"/>
        <v>0</v>
      </c>
      <c r="BF182" s="143">
        <f t="shared" si="55"/>
        <v>0</v>
      </c>
      <c r="BG182" s="143">
        <f t="shared" si="56"/>
        <v>0</v>
      </c>
      <c r="BH182" s="143">
        <f t="shared" si="57"/>
        <v>0</v>
      </c>
      <c r="BI182" s="143">
        <f t="shared" si="58"/>
        <v>0</v>
      </c>
      <c r="BJ182" s="19" t="s">
        <v>102</v>
      </c>
      <c r="BK182" s="143">
        <f t="shared" si="59"/>
        <v>0</v>
      </c>
      <c r="BL182" s="19" t="s">
        <v>518</v>
      </c>
      <c r="BM182" s="19" t="s">
        <v>1683</v>
      </c>
    </row>
    <row r="183" spans="2:65" s="1" customFormat="1" ht="16.5" customHeight="1">
      <c r="B183" s="134"/>
      <c r="C183" s="163" t="s">
        <v>917</v>
      </c>
      <c r="D183" s="163" t="s">
        <v>268</v>
      </c>
      <c r="E183" s="164" t="s">
        <v>3166</v>
      </c>
      <c r="F183" s="240" t="s">
        <v>4199</v>
      </c>
      <c r="G183" s="240"/>
      <c r="H183" s="240"/>
      <c r="I183" s="240"/>
      <c r="J183" s="165" t="s">
        <v>374</v>
      </c>
      <c r="K183" s="166">
        <v>1</v>
      </c>
      <c r="L183" s="241"/>
      <c r="M183" s="241"/>
      <c r="N183" s="241">
        <f t="shared" si="50"/>
        <v>0</v>
      </c>
      <c r="O183" s="241"/>
      <c r="P183" s="241"/>
      <c r="Q183" s="241"/>
      <c r="R183" s="139"/>
      <c r="T183" s="140" t="s">
        <v>5</v>
      </c>
      <c r="U183" s="38" t="s">
        <v>42</v>
      </c>
      <c r="V183" s="141">
        <v>0</v>
      </c>
      <c r="W183" s="141">
        <f t="shared" si="51"/>
        <v>0</v>
      </c>
      <c r="X183" s="141">
        <v>0</v>
      </c>
      <c r="Y183" s="141">
        <f t="shared" si="52"/>
        <v>0</v>
      </c>
      <c r="Z183" s="141">
        <v>0</v>
      </c>
      <c r="AA183" s="142">
        <f t="shared" si="53"/>
        <v>0</v>
      </c>
      <c r="AR183" s="19" t="s">
        <v>518</v>
      </c>
      <c r="AT183" s="19" t="s">
        <v>268</v>
      </c>
      <c r="AU183" s="19" t="s">
        <v>102</v>
      </c>
      <c r="AY183" s="19" t="s">
        <v>267</v>
      </c>
      <c r="BE183" s="143">
        <f t="shared" si="54"/>
        <v>0</v>
      </c>
      <c r="BF183" s="143">
        <f t="shared" si="55"/>
        <v>0</v>
      </c>
      <c r="BG183" s="143">
        <f t="shared" si="56"/>
        <v>0</v>
      </c>
      <c r="BH183" s="143">
        <f t="shared" si="57"/>
        <v>0</v>
      </c>
      <c r="BI183" s="143">
        <f t="shared" si="58"/>
        <v>0</v>
      </c>
      <c r="BJ183" s="19" t="s">
        <v>102</v>
      </c>
      <c r="BK183" s="143">
        <f t="shared" si="59"/>
        <v>0</v>
      </c>
      <c r="BL183" s="19" t="s">
        <v>518</v>
      </c>
      <c r="BM183" s="19" t="s">
        <v>1686</v>
      </c>
    </row>
    <row r="184" spans="2:65" s="1" customFormat="1" ht="16.5" customHeight="1">
      <c r="B184" s="134"/>
      <c r="C184" s="163" t="s">
        <v>921</v>
      </c>
      <c r="D184" s="163" t="s">
        <v>268</v>
      </c>
      <c r="E184" s="164" t="s">
        <v>3168</v>
      </c>
      <c r="F184" s="240" t="s">
        <v>3075</v>
      </c>
      <c r="G184" s="240"/>
      <c r="H184" s="240"/>
      <c r="I184" s="240"/>
      <c r="J184" s="165" t="s">
        <v>785</v>
      </c>
      <c r="K184" s="166">
        <v>1</v>
      </c>
      <c r="L184" s="241"/>
      <c r="M184" s="241"/>
      <c r="N184" s="241">
        <f t="shared" si="50"/>
        <v>0</v>
      </c>
      <c r="O184" s="241"/>
      <c r="P184" s="241"/>
      <c r="Q184" s="241"/>
      <c r="R184" s="139"/>
      <c r="T184" s="140" t="s">
        <v>5</v>
      </c>
      <c r="U184" s="38" t="s">
        <v>42</v>
      </c>
      <c r="V184" s="141">
        <v>0</v>
      </c>
      <c r="W184" s="141">
        <f t="shared" si="51"/>
        <v>0</v>
      </c>
      <c r="X184" s="141">
        <v>0</v>
      </c>
      <c r="Y184" s="141">
        <f t="shared" si="52"/>
        <v>0</v>
      </c>
      <c r="Z184" s="141">
        <v>0</v>
      </c>
      <c r="AA184" s="142">
        <f t="shared" si="53"/>
        <v>0</v>
      </c>
      <c r="AR184" s="19" t="s">
        <v>518</v>
      </c>
      <c r="AT184" s="19" t="s">
        <v>268</v>
      </c>
      <c r="AU184" s="19" t="s">
        <v>102</v>
      </c>
      <c r="AY184" s="19" t="s">
        <v>267</v>
      </c>
      <c r="BE184" s="143">
        <f t="shared" si="54"/>
        <v>0</v>
      </c>
      <c r="BF184" s="143">
        <f t="shared" si="55"/>
        <v>0</v>
      </c>
      <c r="BG184" s="143">
        <f t="shared" si="56"/>
        <v>0</v>
      </c>
      <c r="BH184" s="143">
        <f t="shared" si="57"/>
        <v>0</v>
      </c>
      <c r="BI184" s="143">
        <f t="shared" si="58"/>
        <v>0</v>
      </c>
      <c r="BJ184" s="19" t="s">
        <v>102</v>
      </c>
      <c r="BK184" s="143">
        <f t="shared" si="59"/>
        <v>0</v>
      </c>
      <c r="BL184" s="19" t="s">
        <v>518</v>
      </c>
      <c r="BM184" s="19" t="s">
        <v>1689</v>
      </c>
    </row>
    <row r="185" spans="2:65" s="10" customFormat="1" ht="29.85" customHeight="1">
      <c r="B185" s="124"/>
      <c r="D185" s="133" t="s">
        <v>2979</v>
      </c>
      <c r="E185" s="133"/>
      <c r="F185" s="133"/>
      <c r="G185" s="133"/>
      <c r="H185" s="133"/>
      <c r="I185" s="133"/>
      <c r="J185" s="133"/>
      <c r="K185" s="133"/>
      <c r="L185" s="133"/>
      <c r="M185" s="133"/>
      <c r="N185" s="208">
        <f>BK185</f>
        <v>0</v>
      </c>
      <c r="O185" s="209"/>
      <c r="P185" s="209"/>
      <c r="Q185" s="209"/>
      <c r="R185" s="126"/>
      <c r="T185" s="127"/>
      <c r="W185" s="128">
        <f>SUM(W186:W194)</f>
        <v>0</v>
      </c>
      <c r="Y185" s="128">
        <f>SUM(Y186:Y194)</f>
        <v>0</v>
      </c>
      <c r="AA185" s="129">
        <f>SUM(AA186:AA194)</f>
        <v>0</v>
      </c>
      <c r="AR185" s="130" t="s">
        <v>277</v>
      </c>
      <c r="AT185" s="131" t="s">
        <v>74</v>
      </c>
      <c r="AU185" s="131" t="s">
        <v>83</v>
      </c>
      <c r="AY185" s="130" t="s">
        <v>267</v>
      </c>
      <c r="BK185" s="132">
        <f>SUM(BK186:BK194)</f>
        <v>0</v>
      </c>
    </row>
    <row r="186" spans="2:65" s="1" customFormat="1" ht="25.5" customHeight="1">
      <c r="B186" s="134"/>
      <c r="C186" s="144" t="s">
        <v>925</v>
      </c>
      <c r="D186" s="144" t="s">
        <v>315</v>
      </c>
      <c r="E186" s="145" t="s">
        <v>3169</v>
      </c>
      <c r="F186" s="221" t="s">
        <v>3170</v>
      </c>
      <c r="G186" s="221"/>
      <c r="H186" s="221"/>
      <c r="I186" s="221"/>
      <c r="J186" s="146" t="s">
        <v>374</v>
      </c>
      <c r="K186" s="147">
        <v>1</v>
      </c>
      <c r="L186" s="222"/>
      <c r="M186" s="222"/>
      <c r="N186" s="222">
        <f t="shared" ref="N186:N194" si="60">ROUND(L186*K186,2)</f>
        <v>0</v>
      </c>
      <c r="O186" s="220"/>
      <c r="P186" s="220"/>
      <c r="Q186" s="220"/>
      <c r="R186" s="139"/>
      <c r="T186" s="140" t="s">
        <v>5</v>
      </c>
      <c r="U186" s="38" t="s">
        <v>42</v>
      </c>
      <c r="V186" s="141">
        <v>0</v>
      </c>
      <c r="W186" s="141">
        <f t="shared" ref="W186:W194" si="61">V186*K186</f>
        <v>0</v>
      </c>
      <c r="X186" s="141">
        <v>0</v>
      </c>
      <c r="Y186" s="141">
        <f t="shared" ref="Y186:Y194" si="62">X186*K186</f>
        <v>0</v>
      </c>
      <c r="Z186" s="141">
        <v>0</v>
      </c>
      <c r="AA186" s="142">
        <f t="shared" ref="AA186:AA194" si="63">Z186*K186</f>
        <v>0</v>
      </c>
      <c r="AR186" s="19" t="s">
        <v>1282</v>
      </c>
      <c r="AT186" s="19" t="s">
        <v>315</v>
      </c>
      <c r="AU186" s="19" t="s">
        <v>102</v>
      </c>
      <c r="AY186" s="19" t="s">
        <v>267</v>
      </c>
      <c r="BE186" s="143">
        <f t="shared" ref="BE186:BE194" si="64">IF(U186="základná",N186,0)</f>
        <v>0</v>
      </c>
      <c r="BF186" s="143">
        <f t="shared" ref="BF186:BF194" si="65">IF(U186="znížená",N186,0)</f>
        <v>0</v>
      </c>
      <c r="BG186" s="143">
        <f t="shared" ref="BG186:BG194" si="66">IF(U186="zákl. prenesená",N186,0)</f>
        <v>0</v>
      </c>
      <c r="BH186" s="143">
        <f t="shared" ref="BH186:BH194" si="67">IF(U186="zníž. prenesená",N186,0)</f>
        <v>0</v>
      </c>
      <c r="BI186" s="143">
        <f t="shared" ref="BI186:BI194" si="68">IF(U186="nulová",N186,0)</f>
        <v>0</v>
      </c>
      <c r="BJ186" s="19" t="s">
        <v>102</v>
      </c>
      <c r="BK186" s="143">
        <f t="shared" ref="BK186:BK194" si="69">ROUND(L186*K186,2)</f>
        <v>0</v>
      </c>
      <c r="BL186" s="19" t="s">
        <v>518</v>
      </c>
      <c r="BM186" s="19" t="s">
        <v>1692</v>
      </c>
    </row>
    <row r="187" spans="2:65" s="1" customFormat="1" ht="16.5" customHeight="1">
      <c r="B187" s="134"/>
      <c r="C187" s="144" t="s">
        <v>929</v>
      </c>
      <c r="D187" s="144" t="s">
        <v>315</v>
      </c>
      <c r="E187" s="145" t="s">
        <v>2972</v>
      </c>
      <c r="F187" s="221" t="s">
        <v>2993</v>
      </c>
      <c r="G187" s="221"/>
      <c r="H187" s="221"/>
      <c r="I187" s="221"/>
      <c r="J187" s="146" t="s">
        <v>374</v>
      </c>
      <c r="K187" s="147">
        <v>1</v>
      </c>
      <c r="L187" s="222"/>
      <c r="M187" s="222"/>
      <c r="N187" s="222">
        <f t="shared" si="60"/>
        <v>0</v>
      </c>
      <c r="O187" s="220"/>
      <c r="P187" s="220"/>
      <c r="Q187" s="220"/>
      <c r="R187" s="139"/>
      <c r="T187" s="140" t="s">
        <v>5</v>
      </c>
      <c r="U187" s="38" t="s">
        <v>42</v>
      </c>
      <c r="V187" s="141">
        <v>0</v>
      </c>
      <c r="W187" s="141">
        <f t="shared" si="61"/>
        <v>0</v>
      </c>
      <c r="X187" s="141">
        <v>0</v>
      </c>
      <c r="Y187" s="141">
        <f t="shared" si="62"/>
        <v>0</v>
      </c>
      <c r="Z187" s="141">
        <v>0</v>
      </c>
      <c r="AA187" s="142">
        <f t="shared" si="63"/>
        <v>0</v>
      </c>
      <c r="AR187" s="19" t="s">
        <v>1282</v>
      </c>
      <c r="AT187" s="19" t="s">
        <v>315</v>
      </c>
      <c r="AU187" s="19" t="s">
        <v>102</v>
      </c>
      <c r="AY187" s="19" t="s">
        <v>267</v>
      </c>
      <c r="BE187" s="143">
        <f t="shared" si="64"/>
        <v>0</v>
      </c>
      <c r="BF187" s="143">
        <f t="shared" si="65"/>
        <v>0</v>
      </c>
      <c r="BG187" s="143">
        <f t="shared" si="66"/>
        <v>0</v>
      </c>
      <c r="BH187" s="143">
        <f t="shared" si="67"/>
        <v>0</v>
      </c>
      <c r="BI187" s="143">
        <f t="shared" si="68"/>
        <v>0</v>
      </c>
      <c r="BJ187" s="19" t="s">
        <v>102</v>
      </c>
      <c r="BK187" s="143">
        <f t="shared" si="69"/>
        <v>0</v>
      </c>
      <c r="BL187" s="19" t="s">
        <v>518</v>
      </c>
      <c r="BM187" s="19" t="s">
        <v>1695</v>
      </c>
    </row>
    <row r="188" spans="2:65" s="1" customFormat="1" ht="16.5" customHeight="1">
      <c r="B188" s="134"/>
      <c r="C188" s="144" t="s">
        <v>933</v>
      </c>
      <c r="D188" s="144" t="s">
        <v>315</v>
      </c>
      <c r="E188" s="145" t="s">
        <v>3171</v>
      </c>
      <c r="F188" s="221" t="s">
        <v>3172</v>
      </c>
      <c r="G188" s="221"/>
      <c r="H188" s="221"/>
      <c r="I188" s="221"/>
      <c r="J188" s="146" t="s">
        <v>374</v>
      </c>
      <c r="K188" s="147">
        <v>1</v>
      </c>
      <c r="L188" s="222"/>
      <c r="M188" s="222"/>
      <c r="N188" s="222">
        <f t="shared" si="60"/>
        <v>0</v>
      </c>
      <c r="O188" s="220"/>
      <c r="P188" s="220"/>
      <c r="Q188" s="220"/>
      <c r="R188" s="139"/>
      <c r="T188" s="140" t="s">
        <v>5</v>
      </c>
      <c r="U188" s="38" t="s">
        <v>42</v>
      </c>
      <c r="V188" s="141">
        <v>0</v>
      </c>
      <c r="W188" s="141">
        <f t="shared" si="61"/>
        <v>0</v>
      </c>
      <c r="X188" s="141">
        <v>0</v>
      </c>
      <c r="Y188" s="141">
        <f t="shared" si="62"/>
        <v>0</v>
      </c>
      <c r="Z188" s="141">
        <v>0</v>
      </c>
      <c r="AA188" s="142">
        <f t="shared" si="63"/>
        <v>0</v>
      </c>
      <c r="AR188" s="19" t="s">
        <v>1282</v>
      </c>
      <c r="AT188" s="19" t="s">
        <v>315</v>
      </c>
      <c r="AU188" s="19" t="s">
        <v>102</v>
      </c>
      <c r="AY188" s="19" t="s">
        <v>267</v>
      </c>
      <c r="BE188" s="143">
        <f t="shared" si="64"/>
        <v>0</v>
      </c>
      <c r="BF188" s="143">
        <f t="shared" si="65"/>
        <v>0</v>
      </c>
      <c r="BG188" s="143">
        <f t="shared" si="66"/>
        <v>0</v>
      </c>
      <c r="BH188" s="143">
        <f t="shared" si="67"/>
        <v>0</v>
      </c>
      <c r="BI188" s="143">
        <f t="shared" si="68"/>
        <v>0</v>
      </c>
      <c r="BJ188" s="19" t="s">
        <v>102</v>
      </c>
      <c r="BK188" s="143">
        <f t="shared" si="69"/>
        <v>0</v>
      </c>
      <c r="BL188" s="19" t="s">
        <v>518</v>
      </c>
      <c r="BM188" s="19" t="s">
        <v>1698</v>
      </c>
    </row>
    <row r="189" spans="2:65" s="1" customFormat="1" ht="16.5" customHeight="1">
      <c r="B189" s="134"/>
      <c r="C189" s="144" t="s">
        <v>937</v>
      </c>
      <c r="D189" s="144" t="s">
        <v>315</v>
      </c>
      <c r="E189" s="145" t="s">
        <v>3142</v>
      </c>
      <c r="F189" s="221" t="s">
        <v>3143</v>
      </c>
      <c r="G189" s="221"/>
      <c r="H189" s="221"/>
      <c r="I189" s="221"/>
      <c r="J189" s="146" t="s">
        <v>374</v>
      </c>
      <c r="K189" s="147">
        <v>1</v>
      </c>
      <c r="L189" s="222"/>
      <c r="M189" s="222"/>
      <c r="N189" s="222">
        <f t="shared" si="60"/>
        <v>0</v>
      </c>
      <c r="O189" s="220"/>
      <c r="P189" s="220"/>
      <c r="Q189" s="220"/>
      <c r="R189" s="139"/>
      <c r="T189" s="140" t="s">
        <v>5</v>
      </c>
      <c r="U189" s="38" t="s">
        <v>42</v>
      </c>
      <c r="V189" s="141">
        <v>0</v>
      </c>
      <c r="W189" s="141">
        <f t="shared" si="61"/>
        <v>0</v>
      </c>
      <c r="X189" s="141">
        <v>0</v>
      </c>
      <c r="Y189" s="141">
        <f t="shared" si="62"/>
        <v>0</v>
      </c>
      <c r="Z189" s="141">
        <v>0</v>
      </c>
      <c r="AA189" s="142">
        <f t="shared" si="63"/>
        <v>0</v>
      </c>
      <c r="AR189" s="19" t="s">
        <v>1282</v>
      </c>
      <c r="AT189" s="19" t="s">
        <v>315</v>
      </c>
      <c r="AU189" s="19" t="s">
        <v>102</v>
      </c>
      <c r="AY189" s="19" t="s">
        <v>267</v>
      </c>
      <c r="BE189" s="143">
        <f t="shared" si="64"/>
        <v>0</v>
      </c>
      <c r="BF189" s="143">
        <f t="shared" si="65"/>
        <v>0</v>
      </c>
      <c r="BG189" s="143">
        <f t="shared" si="66"/>
        <v>0</v>
      </c>
      <c r="BH189" s="143">
        <f t="shared" si="67"/>
        <v>0</v>
      </c>
      <c r="BI189" s="143">
        <f t="shared" si="68"/>
        <v>0</v>
      </c>
      <c r="BJ189" s="19" t="s">
        <v>102</v>
      </c>
      <c r="BK189" s="143">
        <f t="shared" si="69"/>
        <v>0</v>
      </c>
      <c r="BL189" s="19" t="s">
        <v>518</v>
      </c>
      <c r="BM189" s="19" t="s">
        <v>1701</v>
      </c>
    </row>
    <row r="190" spans="2:65" s="1" customFormat="1" ht="25.5" customHeight="1">
      <c r="B190" s="134"/>
      <c r="C190" s="144" t="s">
        <v>941</v>
      </c>
      <c r="D190" s="144" t="s">
        <v>315</v>
      </c>
      <c r="E190" s="145" t="s">
        <v>3150</v>
      </c>
      <c r="F190" s="221" t="s">
        <v>3151</v>
      </c>
      <c r="G190" s="221"/>
      <c r="H190" s="221"/>
      <c r="I190" s="221"/>
      <c r="J190" s="146" t="s">
        <v>374</v>
      </c>
      <c r="K190" s="147">
        <v>1</v>
      </c>
      <c r="L190" s="222"/>
      <c r="M190" s="222"/>
      <c r="N190" s="222">
        <f t="shared" si="60"/>
        <v>0</v>
      </c>
      <c r="O190" s="220"/>
      <c r="P190" s="220"/>
      <c r="Q190" s="220"/>
      <c r="R190" s="139"/>
      <c r="T190" s="140" t="s">
        <v>5</v>
      </c>
      <c r="U190" s="38" t="s">
        <v>42</v>
      </c>
      <c r="V190" s="141">
        <v>0</v>
      </c>
      <c r="W190" s="141">
        <f t="shared" si="61"/>
        <v>0</v>
      </c>
      <c r="X190" s="141">
        <v>0</v>
      </c>
      <c r="Y190" s="141">
        <f t="shared" si="62"/>
        <v>0</v>
      </c>
      <c r="Z190" s="141">
        <v>0</v>
      </c>
      <c r="AA190" s="142">
        <f t="shared" si="63"/>
        <v>0</v>
      </c>
      <c r="AR190" s="19" t="s">
        <v>1282</v>
      </c>
      <c r="AT190" s="19" t="s">
        <v>315</v>
      </c>
      <c r="AU190" s="19" t="s">
        <v>102</v>
      </c>
      <c r="AY190" s="19" t="s">
        <v>267</v>
      </c>
      <c r="BE190" s="143">
        <f t="shared" si="64"/>
        <v>0</v>
      </c>
      <c r="BF190" s="143">
        <f t="shared" si="65"/>
        <v>0</v>
      </c>
      <c r="BG190" s="143">
        <f t="shared" si="66"/>
        <v>0</v>
      </c>
      <c r="BH190" s="143">
        <f t="shared" si="67"/>
        <v>0</v>
      </c>
      <c r="BI190" s="143">
        <f t="shared" si="68"/>
        <v>0</v>
      </c>
      <c r="BJ190" s="19" t="s">
        <v>102</v>
      </c>
      <c r="BK190" s="143">
        <f t="shared" si="69"/>
        <v>0</v>
      </c>
      <c r="BL190" s="19" t="s">
        <v>518</v>
      </c>
      <c r="BM190" s="19" t="s">
        <v>1704</v>
      </c>
    </row>
    <row r="191" spans="2:65" s="1" customFormat="1" ht="16.5" customHeight="1">
      <c r="B191" s="134"/>
      <c r="C191" s="144" t="s">
        <v>945</v>
      </c>
      <c r="D191" s="144" t="s">
        <v>315</v>
      </c>
      <c r="E191" s="145" t="s">
        <v>3155</v>
      </c>
      <c r="F191" s="221" t="s">
        <v>3156</v>
      </c>
      <c r="G191" s="221"/>
      <c r="H191" s="221"/>
      <c r="I191" s="221"/>
      <c r="J191" s="146" t="s">
        <v>374</v>
      </c>
      <c r="K191" s="147">
        <v>6</v>
      </c>
      <c r="L191" s="222"/>
      <c r="M191" s="222"/>
      <c r="N191" s="222">
        <f t="shared" si="60"/>
        <v>0</v>
      </c>
      <c r="O191" s="220"/>
      <c r="P191" s="220"/>
      <c r="Q191" s="220"/>
      <c r="R191" s="139"/>
      <c r="T191" s="140" t="s">
        <v>5</v>
      </c>
      <c r="U191" s="38" t="s">
        <v>42</v>
      </c>
      <c r="V191" s="141">
        <v>0</v>
      </c>
      <c r="W191" s="141">
        <f t="shared" si="61"/>
        <v>0</v>
      </c>
      <c r="X191" s="141">
        <v>0</v>
      </c>
      <c r="Y191" s="141">
        <f t="shared" si="62"/>
        <v>0</v>
      </c>
      <c r="Z191" s="141">
        <v>0</v>
      </c>
      <c r="AA191" s="142">
        <f t="shared" si="63"/>
        <v>0</v>
      </c>
      <c r="AR191" s="19" t="s">
        <v>1282</v>
      </c>
      <c r="AT191" s="19" t="s">
        <v>315</v>
      </c>
      <c r="AU191" s="19" t="s">
        <v>102</v>
      </c>
      <c r="AY191" s="19" t="s">
        <v>267</v>
      </c>
      <c r="BE191" s="143">
        <f t="shared" si="64"/>
        <v>0</v>
      </c>
      <c r="BF191" s="143">
        <f t="shared" si="65"/>
        <v>0</v>
      </c>
      <c r="BG191" s="143">
        <f t="shared" si="66"/>
        <v>0</v>
      </c>
      <c r="BH191" s="143">
        <f t="shared" si="67"/>
        <v>0</v>
      </c>
      <c r="BI191" s="143">
        <f t="shared" si="68"/>
        <v>0</v>
      </c>
      <c r="BJ191" s="19" t="s">
        <v>102</v>
      </c>
      <c r="BK191" s="143">
        <f t="shared" si="69"/>
        <v>0</v>
      </c>
      <c r="BL191" s="19" t="s">
        <v>518</v>
      </c>
      <c r="BM191" s="19" t="s">
        <v>1707</v>
      </c>
    </row>
    <row r="192" spans="2:65" s="1" customFormat="1" ht="16.5" customHeight="1">
      <c r="B192" s="134"/>
      <c r="C192" s="163" t="s">
        <v>949</v>
      </c>
      <c r="D192" s="163" t="s">
        <v>268</v>
      </c>
      <c r="E192" s="164" t="s">
        <v>3173</v>
      </c>
      <c r="F192" s="240" t="s">
        <v>4301</v>
      </c>
      <c r="G192" s="240"/>
      <c r="H192" s="240"/>
      <c r="I192" s="240"/>
      <c r="J192" s="165" t="s">
        <v>785</v>
      </c>
      <c r="K192" s="166">
        <v>0.25</v>
      </c>
      <c r="L192" s="241"/>
      <c r="M192" s="241"/>
      <c r="N192" s="241">
        <f t="shared" si="60"/>
        <v>0</v>
      </c>
      <c r="O192" s="241"/>
      <c r="P192" s="241"/>
      <c r="Q192" s="241"/>
      <c r="R192" s="139"/>
      <c r="T192" s="140" t="s">
        <v>5</v>
      </c>
      <c r="U192" s="38" t="s">
        <v>42</v>
      </c>
      <c r="V192" s="141">
        <v>0</v>
      </c>
      <c r="W192" s="141">
        <f t="shared" si="61"/>
        <v>0</v>
      </c>
      <c r="X192" s="141">
        <v>0</v>
      </c>
      <c r="Y192" s="141">
        <f t="shared" si="62"/>
        <v>0</v>
      </c>
      <c r="Z192" s="141">
        <v>0</v>
      </c>
      <c r="AA192" s="142">
        <f t="shared" si="63"/>
        <v>0</v>
      </c>
      <c r="AR192" s="19" t="s">
        <v>518</v>
      </c>
      <c r="AT192" s="19" t="s">
        <v>268</v>
      </c>
      <c r="AU192" s="19" t="s">
        <v>102</v>
      </c>
      <c r="AY192" s="19" t="s">
        <v>267</v>
      </c>
      <c r="BE192" s="143">
        <f t="shared" si="64"/>
        <v>0</v>
      </c>
      <c r="BF192" s="143">
        <f t="shared" si="65"/>
        <v>0</v>
      </c>
      <c r="BG192" s="143">
        <f t="shared" si="66"/>
        <v>0</v>
      </c>
      <c r="BH192" s="143">
        <f t="shared" si="67"/>
        <v>0</v>
      </c>
      <c r="BI192" s="143">
        <f t="shared" si="68"/>
        <v>0</v>
      </c>
      <c r="BJ192" s="19" t="s">
        <v>102</v>
      </c>
      <c r="BK192" s="143">
        <f t="shared" si="69"/>
        <v>0</v>
      </c>
      <c r="BL192" s="19" t="s">
        <v>518</v>
      </c>
      <c r="BM192" s="19" t="s">
        <v>1710</v>
      </c>
    </row>
    <row r="193" spans="2:65" s="1" customFormat="1" ht="16.5" customHeight="1">
      <c r="B193" s="134"/>
      <c r="C193" s="163" t="s">
        <v>953</v>
      </c>
      <c r="D193" s="163" t="s">
        <v>268</v>
      </c>
      <c r="E193" s="164" t="s">
        <v>3174</v>
      </c>
      <c r="F193" s="240" t="s">
        <v>4199</v>
      </c>
      <c r="G193" s="240"/>
      <c r="H193" s="240"/>
      <c r="I193" s="240"/>
      <c r="J193" s="165" t="s">
        <v>374</v>
      </c>
      <c r="K193" s="166">
        <v>1</v>
      </c>
      <c r="L193" s="241"/>
      <c r="M193" s="241"/>
      <c r="N193" s="241">
        <f t="shared" si="60"/>
        <v>0</v>
      </c>
      <c r="O193" s="241"/>
      <c r="P193" s="241"/>
      <c r="Q193" s="241"/>
      <c r="R193" s="139"/>
      <c r="T193" s="140" t="s">
        <v>5</v>
      </c>
      <c r="U193" s="38" t="s">
        <v>42</v>
      </c>
      <c r="V193" s="141">
        <v>0</v>
      </c>
      <c r="W193" s="141">
        <f t="shared" si="61"/>
        <v>0</v>
      </c>
      <c r="X193" s="141">
        <v>0</v>
      </c>
      <c r="Y193" s="141">
        <f t="shared" si="62"/>
        <v>0</v>
      </c>
      <c r="Z193" s="141">
        <v>0</v>
      </c>
      <c r="AA193" s="142">
        <f t="shared" si="63"/>
        <v>0</v>
      </c>
      <c r="AR193" s="19" t="s">
        <v>518</v>
      </c>
      <c r="AT193" s="19" t="s">
        <v>268</v>
      </c>
      <c r="AU193" s="19" t="s">
        <v>102</v>
      </c>
      <c r="AY193" s="19" t="s">
        <v>267</v>
      </c>
      <c r="BE193" s="143">
        <f t="shared" si="64"/>
        <v>0</v>
      </c>
      <c r="BF193" s="143">
        <f t="shared" si="65"/>
        <v>0</v>
      </c>
      <c r="BG193" s="143">
        <f t="shared" si="66"/>
        <v>0</v>
      </c>
      <c r="BH193" s="143">
        <f t="shared" si="67"/>
        <v>0</v>
      </c>
      <c r="BI193" s="143">
        <f t="shared" si="68"/>
        <v>0</v>
      </c>
      <c r="BJ193" s="19" t="s">
        <v>102</v>
      </c>
      <c r="BK193" s="143">
        <f t="shared" si="69"/>
        <v>0</v>
      </c>
      <c r="BL193" s="19" t="s">
        <v>518</v>
      </c>
      <c r="BM193" s="19" t="s">
        <v>1713</v>
      </c>
    </row>
    <row r="194" spans="2:65" s="1" customFormat="1" ht="16.5" customHeight="1">
      <c r="B194" s="134"/>
      <c r="C194" s="163" t="s">
        <v>957</v>
      </c>
      <c r="D194" s="163" t="s">
        <v>268</v>
      </c>
      <c r="E194" s="164" t="s">
        <v>3175</v>
      </c>
      <c r="F194" s="240" t="s">
        <v>3075</v>
      </c>
      <c r="G194" s="240"/>
      <c r="H194" s="240"/>
      <c r="I194" s="240"/>
      <c r="J194" s="165" t="s">
        <v>785</v>
      </c>
      <c r="K194" s="166">
        <v>1</v>
      </c>
      <c r="L194" s="241"/>
      <c r="M194" s="241"/>
      <c r="N194" s="241">
        <f t="shared" si="60"/>
        <v>0</v>
      </c>
      <c r="O194" s="241"/>
      <c r="P194" s="241"/>
      <c r="Q194" s="241"/>
      <c r="R194" s="139"/>
      <c r="T194" s="140" t="s">
        <v>5</v>
      </c>
      <c r="U194" s="38" t="s">
        <v>42</v>
      </c>
      <c r="V194" s="141">
        <v>0</v>
      </c>
      <c r="W194" s="141">
        <f t="shared" si="61"/>
        <v>0</v>
      </c>
      <c r="X194" s="141">
        <v>0</v>
      </c>
      <c r="Y194" s="141">
        <f t="shared" si="62"/>
        <v>0</v>
      </c>
      <c r="Z194" s="141">
        <v>0</v>
      </c>
      <c r="AA194" s="142">
        <f t="shared" si="63"/>
        <v>0</v>
      </c>
      <c r="AR194" s="19" t="s">
        <v>518</v>
      </c>
      <c r="AT194" s="19" t="s">
        <v>268</v>
      </c>
      <c r="AU194" s="19" t="s">
        <v>102</v>
      </c>
      <c r="AY194" s="19" t="s">
        <v>267</v>
      </c>
      <c r="BE194" s="143">
        <f t="shared" si="64"/>
        <v>0</v>
      </c>
      <c r="BF194" s="143">
        <f t="shared" si="65"/>
        <v>0</v>
      </c>
      <c r="BG194" s="143">
        <f t="shared" si="66"/>
        <v>0</v>
      </c>
      <c r="BH194" s="143">
        <f t="shared" si="67"/>
        <v>0</v>
      </c>
      <c r="BI194" s="143">
        <f t="shared" si="68"/>
        <v>0</v>
      </c>
      <c r="BJ194" s="19" t="s">
        <v>102</v>
      </c>
      <c r="BK194" s="143">
        <f t="shared" si="69"/>
        <v>0</v>
      </c>
      <c r="BL194" s="19" t="s">
        <v>518</v>
      </c>
      <c r="BM194" s="19" t="s">
        <v>1716</v>
      </c>
    </row>
    <row r="195" spans="2:65" s="10" customFormat="1" ht="29.85" customHeight="1">
      <c r="B195" s="124"/>
      <c r="D195" s="133" t="s">
        <v>2980</v>
      </c>
      <c r="E195" s="133"/>
      <c r="F195" s="133"/>
      <c r="G195" s="133"/>
      <c r="H195" s="133"/>
      <c r="I195" s="133"/>
      <c r="J195" s="133"/>
      <c r="K195" s="133"/>
      <c r="L195" s="133"/>
      <c r="M195" s="133"/>
      <c r="N195" s="208">
        <f>BK195</f>
        <v>0</v>
      </c>
      <c r="O195" s="209"/>
      <c r="P195" s="209"/>
      <c r="Q195" s="209"/>
      <c r="R195" s="126"/>
      <c r="T195" s="127"/>
      <c r="W195" s="128">
        <f>SUM(W196:W224)</f>
        <v>0</v>
      </c>
      <c r="Y195" s="128">
        <f>SUM(Y196:Y224)</f>
        <v>0</v>
      </c>
      <c r="AA195" s="129">
        <f>SUM(AA196:AA224)</f>
        <v>0</v>
      </c>
      <c r="AR195" s="130" t="s">
        <v>277</v>
      </c>
      <c r="AT195" s="131" t="s">
        <v>74</v>
      </c>
      <c r="AU195" s="131" t="s">
        <v>83</v>
      </c>
      <c r="AY195" s="130" t="s">
        <v>267</v>
      </c>
      <c r="BK195" s="132">
        <f>SUM(BK196:BK224)</f>
        <v>0</v>
      </c>
    </row>
    <row r="196" spans="2:65" s="1" customFormat="1" ht="51" customHeight="1">
      <c r="B196" s="134"/>
      <c r="C196" s="144" t="s">
        <v>961</v>
      </c>
      <c r="D196" s="144" t="s">
        <v>315</v>
      </c>
      <c r="E196" s="145" t="s">
        <v>3176</v>
      </c>
      <c r="F196" s="221" t="s">
        <v>3177</v>
      </c>
      <c r="G196" s="221"/>
      <c r="H196" s="221"/>
      <c r="I196" s="221"/>
      <c r="J196" s="146" t="s">
        <v>374</v>
      </c>
      <c r="K196" s="147">
        <v>1</v>
      </c>
      <c r="L196" s="222"/>
      <c r="M196" s="222"/>
      <c r="N196" s="222">
        <f t="shared" ref="N196:N224" si="70">ROUND(L196*K196,2)</f>
        <v>0</v>
      </c>
      <c r="O196" s="220"/>
      <c r="P196" s="220"/>
      <c r="Q196" s="220"/>
      <c r="R196" s="139"/>
      <c r="T196" s="140" t="s">
        <v>5</v>
      </c>
      <c r="U196" s="38" t="s">
        <v>42</v>
      </c>
      <c r="V196" s="141">
        <v>0</v>
      </c>
      <c r="W196" s="141">
        <f t="shared" ref="W196:W224" si="71">V196*K196</f>
        <v>0</v>
      </c>
      <c r="X196" s="141">
        <v>0</v>
      </c>
      <c r="Y196" s="141">
        <f t="shared" ref="Y196:Y224" si="72">X196*K196</f>
        <v>0</v>
      </c>
      <c r="Z196" s="141">
        <v>0</v>
      </c>
      <c r="AA196" s="142">
        <f t="shared" ref="AA196:AA224" si="73">Z196*K196</f>
        <v>0</v>
      </c>
      <c r="AR196" s="19" t="s">
        <v>1282</v>
      </c>
      <c r="AT196" s="19" t="s">
        <v>315</v>
      </c>
      <c r="AU196" s="19" t="s">
        <v>102</v>
      </c>
      <c r="AY196" s="19" t="s">
        <v>267</v>
      </c>
      <c r="BE196" s="143">
        <f t="shared" ref="BE196:BE224" si="74">IF(U196="základná",N196,0)</f>
        <v>0</v>
      </c>
      <c r="BF196" s="143">
        <f t="shared" ref="BF196:BF224" si="75">IF(U196="znížená",N196,0)</f>
        <v>0</v>
      </c>
      <c r="BG196" s="143">
        <f t="shared" ref="BG196:BG224" si="76">IF(U196="zákl. prenesená",N196,0)</f>
        <v>0</v>
      </c>
      <c r="BH196" s="143">
        <f t="shared" ref="BH196:BH224" si="77">IF(U196="zníž. prenesená",N196,0)</f>
        <v>0</v>
      </c>
      <c r="BI196" s="143">
        <f t="shared" ref="BI196:BI224" si="78">IF(U196="nulová",N196,0)</f>
        <v>0</v>
      </c>
      <c r="BJ196" s="19" t="s">
        <v>102</v>
      </c>
      <c r="BK196" s="143">
        <f t="shared" ref="BK196:BK224" si="79">ROUND(L196*K196,2)</f>
        <v>0</v>
      </c>
      <c r="BL196" s="19" t="s">
        <v>518</v>
      </c>
      <c r="BM196" s="19" t="s">
        <v>1719</v>
      </c>
    </row>
    <row r="197" spans="2:65" s="1" customFormat="1" ht="16.5" customHeight="1">
      <c r="B197" s="134"/>
      <c r="C197" s="144" t="s">
        <v>965</v>
      </c>
      <c r="D197" s="144" t="s">
        <v>315</v>
      </c>
      <c r="E197" s="145" t="s">
        <v>2972</v>
      </c>
      <c r="F197" s="221" t="s">
        <v>2993</v>
      </c>
      <c r="G197" s="221"/>
      <c r="H197" s="221"/>
      <c r="I197" s="221"/>
      <c r="J197" s="146" t="s">
        <v>374</v>
      </c>
      <c r="K197" s="147">
        <v>2</v>
      </c>
      <c r="L197" s="222"/>
      <c r="M197" s="222"/>
      <c r="N197" s="222">
        <f t="shared" si="70"/>
        <v>0</v>
      </c>
      <c r="O197" s="220"/>
      <c r="P197" s="220"/>
      <c r="Q197" s="220"/>
      <c r="R197" s="139"/>
      <c r="T197" s="140" t="s">
        <v>5</v>
      </c>
      <c r="U197" s="38" t="s">
        <v>42</v>
      </c>
      <c r="V197" s="141">
        <v>0</v>
      </c>
      <c r="W197" s="141">
        <f t="shared" si="71"/>
        <v>0</v>
      </c>
      <c r="X197" s="141">
        <v>0</v>
      </c>
      <c r="Y197" s="141">
        <f t="shared" si="72"/>
        <v>0</v>
      </c>
      <c r="Z197" s="141">
        <v>0</v>
      </c>
      <c r="AA197" s="142">
        <f t="shared" si="73"/>
        <v>0</v>
      </c>
      <c r="AR197" s="19" t="s">
        <v>1282</v>
      </c>
      <c r="AT197" s="19" t="s">
        <v>315</v>
      </c>
      <c r="AU197" s="19" t="s">
        <v>102</v>
      </c>
      <c r="AY197" s="19" t="s">
        <v>267</v>
      </c>
      <c r="BE197" s="143">
        <f t="shared" si="74"/>
        <v>0</v>
      </c>
      <c r="BF197" s="143">
        <f t="shared" si="75"/>
        <v>0</v>
      </c>
      <c r="BG197" s="143">
        <f t="shared" si="76"/>
        <v>0</v>
      </c>
      <c r="BH197" s="143">
        <f t="shared" si="77"/>
        <v>0</v>
      </c>
      <c r="BI197" s="143">
        <f t="shared" si="78"/>
        <v>0</v>
      </c>
      <c r="BJ197" s="19" t="s">
        <v>102</v>
      </c>
      <c r="BK197" s="143">
        <f t="shared" si="79"/>
        <v>0</v>
      </c>
      <c r="BL197" s="19" t="s">
        <v>518</v>
      </c>
      <c r="BM197" s="19" t="s">
        <v>1722</v>
      </c>
    </row>
    <row r="198" spans="2:65" s="1" customFormat="1" ht="16.5" customHeight="1">
      <c r="B198" s="134"/>
      <c r="C198" s="144" t="s">
        <v>969</v>
      </c>
      <c r="D198" s="144" t="s">
        <v>315</v>
      </c>
      <c r="E198" s="145" t="s">
        <v>3178</v>
      </c>
      <c r="F198" s="221" t="s">
        <v>3179</v>
      </c>
      <c r="G198" s="221"/>
      <c r="H198" s="221"/>
      <c r="I198" s="221"/>
      <c r="J198" s="146" t="s">
        <v>374</v>
      </c>
      <c r="K198" s="147">
        <v>1</v>
      </c>
      <c r="L198" s="222"/>
      <c r="M198" s="222"/>
      <c r="N198" s="222">
        <f t="shared" si="70"/>
        <v>0</v>
      </c>
      <c r="O198" s="220"/>
      <c r="P198" s="220"/>
      <c r="Q198" s="220"/>
      <c r="R198" s="139"/>
      <c r="T198" s="140" t="s">
        <v>5</v>
      </c>
      <c r="U198" s="38" t="s">
        <v>42</v>
      </c>
      <c r="V198" s="141">
        <v>0</v>
      </c>
      <c r="W198" s="141">
        <f t="shared" si="71"/>
        <v>0</v>
      </c>
      <c r="X198" s="141">
        <v>0</v>
      </c>
      <c r="Y198" s="141">
        <f t="shared" si="72"/>
        <v>0</v>
      </c>
      <c r="Z198" s="141">
        <v>0</v>
      </c>
      <c r="AA198" s="142">
        <f t="shared" si="73"/>
        <v>0</v>
      </c>
      <c r="AR198" s="19" t="s">
        <v>1282</v>
      </c>
      <c r="AT198" s="19" t="s">
        <v>315</v>
      </c>
      <c r="AU198" s="19" t="s">
        <v>102</v>
      </c>
      <c r="AY198" s="19" t="s">
        <v>267</v>
      </c>
      <c r="BE198" s="143">
        <f t="shared" si="74"/>
        <v>0</v>
      </c>
      <c r="BF198" s="143">
        <f t="shared" si="75"/>
        <v>0</v>
      </c>
      <c r="BG198" s="143">
        <f t="shared" si="76"/>
        <v>0</v>
      </c>
      <c r="BH198" s="143">
        <f t="shared" si="77"/>
        <v>0</v>
      </c>
      <c r="BI198" s="143">
        <f t="shared" si="78"/>
        <v>0</v>
      </c>
      <c r="BJ198" s="19" t="s">
        <v>102</v>
      </c>
      <c r="BK198" s="143">
        <f t="shared" si="79"/>
        <v>0</v>
      </c>
      <c r="BL198" s="19" t="s">
        <v>518</v>
      </c>
      <c r="BM198" s="19" t="s">
        <v>1725</v>
      </c>
    </row>
    <row r="199" spans="2:65" s="1" customFormat="1" ht="16.5" customHeight="1">
      <c r="B199" s="134"/>
      <c r="C199" s="144" t="s">
        <v>973</v>
      </c>
      <c r="D199" s="144" t="s">
        <v>315</v>
      </c>
      <c r="E199" s="145" t="s">
        <v>3180</v>
      </c>
      <c r="F199" s="221" t="s">
        <v>3181</v>
      </c>
      <c r="G199" s="221"/>
      <c r="H199" s="221"/>
      <c r="I199" s="221"/>
      <c r="J199" s="146" t="s">
        <v>374</v>
      </c>
      <c r="K199" s="147">
        <v>1</v>
      </c>
      <c r="L199" s="222"/>
      <c r="M199" s="222"/>
      <c r="N199" s="222">
        <f t="shared" si="70"/>
        <v>0</v>
      </c>
      <c r="O199" s="220"/>
      <c r="P199" s="220"/>
      <c r="Q199" s="220"/>
      <c r="R199" s="139"/>
      <c r="T199" s="140" t="s">
        <v>5</v>
      </c>
      <c r="U199" s="38" t="s">
        <v>42</v>
      </c>
      <c r="V199" s="141">
        <v>0</v>
      </c>
      <c r="W199" s="141">
        <f t="shared" si="71"/>
        <v>0</v>
      </c>
      <c r="X199" s="141">
        <v>0</v>
      </c>
      <c r="Y199" s="141">
        <f t="shared" si="72"/>
        <v>0</v>
      </c>
      <c r="Z199" s="141">
        <v>0</v>
      </c>
      <c r="AA199" s="142">
        <f t="shared" si="73"/>
        <v>0</v>
      </c>
      <c r="AR199" s="19" t="s">
        <v>1282</v>
      </c>
      <c r="AT199" s="19" t="s">
        <v>315</v>
      </c>
      <c r="AU199" s="19" t="s">
        <v>102</v>
      </c>
      <c r="AY199" s="19" t="s">
        <v>267</v>
      </c>
      <c r="BE199" s="143">
        <f t="shared" si="74"/>
        <v>0</v>
      </c>
      <c r="BF199" s="143">
        <f t="shared" si="75"/>
        <v>0</v>
      </c>
      <c r="BG199" s="143">
        <f t="shared" si="76"/>
        <v>0</v>
      </c>
      <c r="BH199" s="143">
        <f t="shared" si="77"/>
        <v>0</v>
      </c>
      <c r="BI199" s="143">
        <f t="shared" si="78"/>
        <v>0</v>
      </c>
      <c r="BJ199" s="19" t="s">
        <v>102</v>
      </c>
      <c r="BK199" s="143">
        <f t="shared" si="79"/>
        <v>0</v>
      </c>
      <c r="BL199" s="19" t="s">
        <v>518</v>
      </c>
      <c r="BM199" s="19" t="s">
        <v>1728</v>
      </c>
    </row>
    <row r="200" spans="2:65" s="1" customFormat="1" ht="16.5" customHeight="1">
      <c r="B200" s="134"/>
      <c r="C200" s="144" t="s">
        <v>977</v>
      </c>
      <c r="D200" s="144" t="s">
        <v>315</v>
      </c>
      <c r="E200" s="145" t="s">
        <v>3142</v>
      </c>
      <c r="F200" s="221" t="s">
        <v>3143</v>
      </c>
      <c r="G200" s="221"/>
      <c r="H200" s="221"/>
      <c r="I200" s="221"/>
      <c r="J200" s="146" t="s">
        <v>374</v>
      </c>
      <c r="K200" s="147">
        <v>2</v>
      </c>
      <c r="L200" s="222"/>
      <c r="M200" s="222"/>
      <c r="N200" s="222">
        <f t="shared" si="70"/>
        <v>0</v>
      </c>
      <c r="O200" s="220"/>
      <c r="P200" s="220"/>
      <c r="Q200" s="220"/>
      <c r="R200" s="139"/>
      <c r="T200" s="140" t="s">
        <v>5</v>
      </c>
      <c r="U200" s="38" t="s">
        <v>42</v>
      </c>
      <c r="V200" s="141">
        <v>0</v>
      </c>
      <c r="W200" s="141">
        <f t="shared" si="71"/>
        <v>0</v>
      </c>
      <c r="X200" s="141">
        <v>0</v>
      </c>
      <c r="Y200" s="141">
        <f t="shared" si="72"/>
        <v>0</v>
      </c>
      <c r="Z200" s="141">
        <v>0</v>
      </c>
      <c r="AA200" s="142">
        <f t="shared" si="73"/>
        <v>0</v>
      </c>
      <c r="AR200" s="19" t="s">
        <v>1282</v>
      </c>
      <c r="AT200" s="19" t="s">
        <v>315</v>
      </c>
      <c r="AU200" s="19" t="s">
        <v>102</v>
      </c>
      <c r="AY200" s="19" t="s">
        <v>267</v>
      </c>
      <c r="BE200" s="143">
        <f t="shared" si="74"/>
        <v>0</v>
      </c>
      <c r="BF200" s="143">
        <f t="shared" si="75"/>
        <v>0</v>
      </c>
      <c r="BG200" s="143">
        <f t="shared" si="76"/>
        <v>0</v>
      </c>
      <c r="BH200" s="143">
        <f t="shared" si="77"/>
        <v>0</v>
      </c>
      <c r="BI200" s="143">
        <f t="shared" si="78"/>
        <v>0</v>
      </c>
      <c r="BJ200" s="19" t="s">
        <v>102</v>
      </c>
      <c r="BK200" s="143">
        <f t="shared" si="79"/>
        <v>0</v>
      </c>
      <c r="BL200" s="19" t="s">
        <v>518</v>
      </c>
      <c r="BM200" s="19" t="s">
        <v>1731</v>
      </c>
    </row>
    <row r="201" spans="2:65" s="1" customFormat="1" ht="25.5" customHeight="1">
      <c r="B201" s="134"/>
      <c r="C201" s="144" t="s">
        <v>981</v>
      </c>
      <c r="D201" s="144" t="s">
        <v>315</v>
      </c>
      <c r="E201" s="145" t="s">
        <v>3144</v>
      </c>
      <c r="F201" s="221" t="s">
        <v>3145</v>
      </c>
      <c r="G201" s="221"/>
      <c r="H201" s="221"/>
      <c r="I201" s="221"/>
      <c r="J201" s="146" t="s">
        <v>374</v>
      </c>
      <c r="K201" s="147">
        <v>2</v>
      </c>
      <c r="L201" s="222"/>
      <c r="M201" s="222"/>
      <c r="N201" s="222">
        <f t="shared" si="70"/>
        <v>0</v>
      </c>
      <c r="O201" s="220"/>
      <c r="P201" s="220"/>
      <c r="Q201" s="220"/>
      <c r="R201" s="139"/>
      <c r="T201" s="140" t="s">
        <v>5</v>
      </c>
      <c r="U201" s="38" t="s">
        <v>42</v>
      </c>
      <c r="V201" s="141">
        <v>0</v>
      </c>
      <c r="W201" s="141">
        <f t="shared" si="71"/>
        <v>0</v>
      </c>
      <c r="X201" s="141">
        <v>0</v>
      </c>
      <c r="Y201" s="141">
        <f t="shared" si="72"/>
        <v>0</v>
      </c>
      <c r="Z201" s="141">
        <v>0</v>
      </c>
      <c r="AA201" s="142">
        <f t="shared" si="73"/>
        <v>0</v>
      </c>
      <c r="AR201" s="19" t="s">
        <v>1282</v>
      </c>
      <c r="AT201" s="19" t="s">
        <v>315</v>
      </c>
      <c r="AU201" s="19" t="s">
        <v>102</v>
      </c>
      <c r="AY201" s="19" t="s">
        <v>267</v>
      </c>
      <c r="BE201" s="143">
        <f t="shared" si="74"/>
        <v>0</v>
      </c>
      <c r="BF201" s="143">
        <f t="shared" si="75"/>
        <v>0</v>
      </c>
      <c r="BG201" s="143">
        <f t="shared" si="76"/>
        <v>0</v>
      </c>
      <c r="BH201" s="143">
        <f t="shared" si="77"/>
        <v>0</v>
      </c>
      <c r="BI201" s="143">
        <f t="shared" si="78"/>
        <v>0</v>
      </c>
      <c r="BJ201" s="19" t="s">
        <v>102</v>
      </c>
      <c r="BK201" s="143">
        <f t="shared" si="79"/>
        <v>0</v>
      </c>
      <c r="BL201" s="19" t="s">
        <v>518</v>
      </c>
      <c r="BM201" s="19" t="s">
        <v>1734</v>
      </c>
    </row>
    <row r="202" spans="2:65" s="1" customFormat="1" ht="16.5" customHeight="1">
      <c r="B202" s="134"/>
      <c r="C202" s="144" t="s">
        <v>985</v>
      </c>
      <c r="D202" s="144" t="s">
        <v>315</v>
      </c>
      <c r="E202" s="145" t="s">
        <v>3146</v>
      </c>
      <c r="F202" s="221" t="s">
        <v>3147</v>
      </c>
      <c r="G202" s="221"/>
      <c r="H202" s="221"/>
      <c r="I202" s="221"/>
      <c r="J202" s="146" t="s">
        <v>374</v>
      </c>
      <c r="K202" s="147">
        <v>3</v>
      </c>
      <c r="L202" s="222"/>
      <c r="M202" s="222"/>
      <c r="N202" s="222">
        <f t="shared" si="70"/>
        <v>0</v>
      </c>
      <c r="O202" s="220"/>
      <c r="P202" s="220"/>
      <c r="Q202" s="220"/>
      <c r="R202" s="139"/>
      <c r="T202" s="140" t="s">
        <v>5</v>
      </c>
      <c r="U202" s="38" t="s">
        <v>42</v>
      </c>
      <c r="V202" s="141">
        <v>0</v>
      </c>
      <c r="W202" s="141">
        <f t="shared" si="71"/>
        <v>0</v>
      </c>
      <c r="X202" s="141">
        <v>0</v>
      </c>
      <c r="Y202" s="141">
        <f t="shared" si="72"/>
        <v>0</v>
      </c>
      <c r="Z202" s="141">
        <v>0</v>
      </c>
      <c r="AA202" s="142">
        <f t="shared" si="73"/>
        <v>0</v>
      </c>
      <c r="AR202" s="19" t="s">
        <v>1282</v>
      </c>
      <c r="AT202" s="19" t="s">
        <v>315</v>
      </c>
      <c r="AU202" s="19" t="s">
        <v>102</v>
      </c>
      <c r="AY202" s="19" t="s">
        <v>267</v>
      </c>
      <c r="BE202" s="143">
        <f t="shared" si="74"/>
        <v>0</v>
      </c>
      <c r="BF202" s="143">
        <f t="shared" si="75"/>
        <v>0</v>
      </c>
      <c r="BG202" s="143">
        <f t="shared" si="76"/>
        <v>0</v>
      </c>
      <c r="BH202" s="143">
        <f t="shared" si="77"/>
        <v>0</v>
      </c>
      <c r="BI202" s="143">
        <f t="shared" si="78"/>
        <v>0</v>
      </c>
      <c r="BJ202" s="19" t="s">
        <v>102</v>
      </c>
      <c r="BK202" s="143">
        <f t="shared" si="79"/>
        <v>0</v>
      </c>
      <c r="BL202" s="19" t="s">
        <v>518</v>
      </c>
      <c r="BM202" s="19" t="s">
        <v>1737</v>
      </c>
    </row>
    <row r="203" spans="2:65" s="1" customFormat="1" ht="25.5" customHeight="1">
      <c r="B203" s="134"/>
      <c r="C203" s="144" t="s">
        <v>989</v>
      </c>
      <c r="D203" s="144" t="s">
        <v>315</v>
      </c>
      <c r="E203" s="145" t="s">
        <v>3050</v>
      </c>
      <c r="F203" s="221" t="s">
        <v>3051</v>
      </c>
      <c r="G203" s="221"/>
      <c r="H203" s="221"/>
      <c r="I203" s="221"/>
      <c r="J203" s="146" t="s">
        <v>374</v>
      </c>
      <c r="K203" s="147">
        <v>1</v>
      </c>
      <c r="L203" s="222"/>
      <c r="M203" s="222"/>
      <c r="N203" s="222">
        <f t="shared" si="70"/>
        <v>0</v>
      </c>
      <c r="O203" s="220"/>
      <c r="P203" s="220"/>
      <c r="Q203" s="220"/>
      <c r="R203" s="139"/>
      <c r="T203" s="140" t="s">
        <v>5</v>
      </c>
      <c r="U203" s="38" t="s">
        <v>42</v>
      </c>
      <c r="V203" s="141">
        <v>0</v>
      </c>
      <c r="W203" s="141">
        <f t="shared" si="71"/>
        <v>0</v>
      </c>
      <c r="X203" s="141">
        <v>0</v>
      </c>
      <c r="Y203" s="141">
        <f t="shared" si="72"/>
        <v>0</v>
      </c>
      <c r="Z203" s="141">
        <v>0</v>
      </c>
      <c r="AA203" s="142">
        <f t="shared" si="73"/>
        <v>0</v>
      </c>
      <c r="AR203" s="19" t="s">
        <v>1282</v>
      </c>
      <c r="AT203" s="19" t="s">
        <v>315</v>
      </c>
      <c r="AU203" s="19" t="s">
        <v>102</v>
      </c>
      <c r="AY203" s="19" t="s">
        <v>267</v>
      </c>
      <c r="BE203" s="143">
        <f t="shared" si="74"/>
        <v>0</v>
      </c>
      <c r="BF203" s="143">
        <f t="shared" si="75"/>
        <v>0</v>
      </c>
      <c r="BG203" s="143">
        <f t="shared" si="76"/>
        <v>0</v>
      </c>
      <c r="BH203" s="143">
        <f t="shared" si="77"/>
        <v>0</v>
      </c>
      <c r="BI203" s="143">
        <f t="shared" si="78"/>
        <v>0</v>
      </c>
      <c r="BJ203" s="19" t="s">
        <v>102</v>
      </c>
      <c r="BK203" s="143">
        <f t="shared" si="79"/>
        <v>0</v>
      </c>
      <c r="BL203" s="19" t="s">
        <v>518</v>
      </c>
      <c r="BM203" s="19" t="s">
        <v>1740</v>
      </c>
    </row>
    <row r="204" spans="2:65" s="1" customFormat="1" ht="38.25" customHeight="1">
      <c r="B204" s="134"/>
      <c r="C204" s="144" t="s">
        <v>993</v>
      </c>
      <c r="D204" s="144" t="s">
        <v>315</v>
      </c>
      <c r="E204" s="145" t="s">
        <v>3148</v>
      </c>
      <c r="F204" s="221" t="s">
        <v>3149</v>
      </c>
      <c r="G204" s="221"/>
      <c r="H204" s="221"/>
      <c r="I204" s="221"/>
      <c r="J204" s="146" t="s">
        <v>374</v>
      </c>
      <c r="K204" s="147">
        <v>1</v>
      </c>
      <c r="L204" s="222"/>
      <c r="M204" s="222"/>
      <c r="N204" s="222">
        <f t="shared" si="70"/>
        <v>0</v>
      </c>
      <c r="O204" s="220"/>
      <c r="P204" s="220"/>
      <c r="Q204" s="220"/>
      <c r="R204" s="139"/>
      <c r="T204" s="140" t="s">
        <v>5</v>
      </c>
      <c r="U204" s="38" t="s">
        <v>42</v>
      </c>
      <c r="V204" s="141">
        <v>0</v>
      </c>
      <c r="W204" s="141">
        <f t="shared" si="71"/>
        <v>0</v>
      </c>
      <c r="X204" s="141">
        <v>0</v>
      </c>
      <c r="Y204" s="141">
        <f t="shared" si="72"/>
        <v>0</v>
      </c>
      <c r="Z204" s="141">
        <v>0</v>
      </c>
      <c r="AA204" s="142">
        <f t="shared" si="73"/>
        <v>0</v>
      </c>
      <c r="AR204" s="19" t="s">
        <v>1282</v>
      </c>
      <c r="AT204" s="19" t="s">
        <v>315</v>
      </c>
      <c r="AU204" s="19" t="s">
        <v>102</v>
      </c>
      <c r="AY204" s="19" t="s">
        <v>267</v>
      </c>
      <c r="BE204" s="143">
        <f t="shared" si="74"/>
        <v>0</v>
      </c>
      <c r="BF204" s="143">
        <f t="shared" si="75"/>
        <v>0</v>
      </c>
      <c r="BG204" s="143">
        <f t="shared" si="76"/>
        <v>0</v>
      </c>
      <c r="BH204" s="143">
        <f t="shared" si="77"/>
        <v>0</v>
      </c>
      <c r="BI204" s="143">
        <f t="shared" si="78"/>
        <v>0</v>
      </c>
      <c r="BJ204" s="19" t="s">
        <v>102</v>
      </c>
      <c r="BK204" s="143">
        <f t="shared" si="79"/>
        <v>0</v>
      </c>
      <c r="BL204" s="19" t="s">
        <v>518</v>
      </c>
      <c r="BM204" s="19" t="s">
        <v>1743</v>
      </c>
    </row>
    <row r="205" spans="2:65" s="1" customFormat="1" ht="25.5" customHeight="1">
      <c r="B205" s="134"/>
      <c r="C205" s="144" t="s">
        <v>997</v>
      </c>
      <c r="D205" s="144" t="s">
        <v>315</v>
      </c>
      <c r="E205" s="145" t="s">
        <v>3182</v>
      </c>
      <c r="F205" s="221" t="s">
        <v>3183</v>
      </c>
      <c r="G205" s="221"/>
      <c r="H205" s="221"/>
      <c r="I205" s="221"/>
      <c r="J205" s="146" t="s">
        <v>374</v>
      </c>
      <c r="K205" s="147">
        <v>10</v>
      </c>
      <c r="L205" s="222"/>
      <c r="M205" s="222"/>
      <c r="N205" s="222">
        <f t="shared" si="70"/>
        <v>0</v>
      </c>
      <c r="O205" s="220"/>
      <c r="P205" s="220"/>
      <c r="Q205" s="220"/>
      <c r="R205" s="139"/>
      <c r="T205" s="140" t="s">
        <v>5</v>
      </c>
      <c r="U205" s="38" t="s">
        <v>42</v>
      </c>
      <c r="V205" s="141">
        <v>0</v>
      </c>
      <c r="W205" s="141">
        <f t="shared" si="71"/>
        <v>0</v>
      </c>
      <c r="X205" s="141">
        <v>0</v>
      </c>
      <c r="Y205" s="141">
        <f t="shared" si="72"/>
        <v>0</v>
      </c>
      <c r="Z205" s="141">
        <v>0</v>
      </c>
      <c r="AA205" s="142">
        <f t="shared" si="73"/>
        <v>0</v>
      </c>
      <c r="AR205" s="19" t="s">
        <v>1282</v>
      </c>
      <c r="AT205" s="19" t="s">
        <v>315</v>
      </c>
      <c r="AU205" s="19" t="s">
        <v>102</v>
      </c>
      <c r="AY205" s="19" t="s">
        <v>267</v>
      </c>
      <c r="BE205" s="143">
        <f t="shared" si="74"/>
        <v>0</v>
      </c>
      <c r="BF205" s="143">
        <f t="shared" si="75"/>
        <v>0</v>
      </c>
      <c r="BG205" s="143">
        <f t="shared" si="76"/>
        <v>0</v>
      </c>
      <c r="BH205" s="143">
        <f t="shared" si="77"/>
        <v>0</v>
      </c>
      <c r="BI205" s="143">
        <f t="shared" si="78"/>
        <v>0</v>
      </c>
      <c r="BJ205" s="19" t="s">
        <v>102</v>
      </c>
      <c r="BK205" s="143">
        <f t="shared" si="79"/>
        <v>0</v>
      </c>
      <c r="BL205" s="19" t="s">
        <v>518</v>
      </c>
      <c r="BM205" s="19" t="s">
        <v>1746</v>
      </c>
    </row>
    <row r="206" spans="2:65" s="1" customFormat="1" ht="25.5" customHeight="1">
      <c r="B206" s="134"/>
      <c r="C206" s="144" t="s">
        <v>1001</v>
      </c>
      <c r="D206" s="144" t="s">
        <v>315</v>
      </c>
      <c r="E206" s="145" t="s">
        <v>3150</v>
      </c>
      <c r="F206" s="221" t="s">
        <v>3151</v>
      </c>
      <c r="G206" s="221"/>
      <c r="H206" s="221"/>
      <c r="I206" s="221"/>
      <c r="J206" s="146" t="s">
        <v>374</v>
      </c>
      <c r="K206" s="147">
        <v>8</v>
      </c>
      <c r="L206" s="222"/>
      <c r="M206" s="222"/>
      <c r="N206" s="222">
        <f t="shared" si="70"/>
        <v>0</v>
      </c>
      <c r="O206" s="220"/>
      <c r="P206" s="220"/>
      <c r="Q206" s="220"/>
      <c r="R206" s="139"/>
      <c r="T206" s="140" t="s">
        <v>5</v>
      </c>
      <c r="U206" s="38" t="s">
        <v>42</v>
      </c>
      <c r="V206" s="141">
        <v>0</v>
      </c>
      <c r="W206" s="141">
        <f t="shared" si="71"/>
        <v>0</v>
      </c>
      <c r="X206" s="141">
        <v>0</v>
      </c>
      <c r="Y206" s="141">
        <f t="shared" si="72"/>
        <v>0</v>
      </c>
      <c r="Z206" s="141">
        <v>0</v>
      </c>
      <c r="AA206" s="142">
        <f t="shared" si="73"/>
        <v>0</v>
      </c>
      <c r="AR206" s="19" t="s">
        <v>1282</v>
      </c>
      <c r="AT206" s="19" t="s">
        <v>315</v>
      </c>
      <c r="AU206" s="19" t="s">
        <v>102</v>
      </c>
      <c r="AY206" s="19" t="s">
        <v>267</v>
      </c>
      <c r="BE206" s="143">
        <f t="shared" si="74"/>
        <v>0</v>
      </c>
      <c r="BF206" s="143">
        <f t="shared" si="75"/>
        <v>0</v>
      </c>
      <c r="BG206" s="143">
        <f t="shared" si="76"/>
        <v>0</v>
      </c>
      <c r="BH206" s="143">
        <f t="shared" si="77"/>
        <v>0</v>
      </c>
      <c r="BI206" s="143">
        <f t="shared" si="78"/>
        <v>0</v>
      </c>
      <c r="BJ206" s="19" t="s">
        <v>102</v>
      </c>
      <c r="BK206" s="143">
        <f t="shared" si="79"/>
        <v>0</v>
      </c>
      <c r="BL206" s="19" t="s">
        <v>518</v>
      </c>
      <c r="BM206" s="19" t="s">
        <v>1749</v>
      </c>
    </row>
    <row r="207" spans="2:65" s="1" customFormat="1" ht="16.5" customHeight="1">
      <c r="B207" s="134"/>
      <c r="C207" s="144" t="s">
        <v>1005</v>
      </c>
      <c r="D207" s="144" t="s">
        <v>315</v>
      </c>
      <c r="E207" s="145" t="s">
        <v>3152</v>
      </c>
      <c r="F207" s="221" t="s">
        <v>3153</v>
      </c>
      <c r="G207" s="221"/>
      <c r="H207" s="221"/>
      <c r="I207" s="221"/>
      <c r="J207" s="146" t="s">
        <v>374</v>
      </c>
      <c r="K207" s="147">
        <v>1</v>
      </c>
      <c r="L207" s="222"/>
      <c r="M207" s="222"/>
      <c r="N207" s="222">
        <f t="shared" si="70"/>
        <v>0</v>
      </c>
      <c r="O207" s="220"/>
      <c r="P207" s="220"/>
      <c r="Q207" s="220"/>
      <c r="R207" s="139"/>
      <c r="T207" s="140" t="s">
        <v>5</v>
      </c>
      <c r="U207" s="38" t="s">
        <v>42</v>
      </c>
      <c r="V207" s="141">
        <v>0</v>
      </c>
      <c r="W207" s="141">
        <f t="shared" si="71"/>
        <v>0</v>
      </c>
      <c r="X207" s="141">
        <v>0</v>
      </c>
      <c r="Y207" s="141">
        <f t="shared" si="72"/>
        <v>0</v>
      </c>
      <c r="Z207" s="141">
        <v>0</v>
      </c>
      <c r="AA207" s="142">
        <f t="shared" si="73"/>
        <v>0</v>
      </c>
      <c r="AR207" s="19" t="s">
        <v>1282</v>
      </c>
      <c r="AT207" s="19" t="s">
        <v>315</v>
      </c>
      <c r="AU207" s="19" t="s">
        <v>102</v>
      </c>
      <c r="AY207" s="19" t="s">
        <v>267</v>
      </c>
      <c r="BE207" s="143">
        <f t="shared" si="74"/>
        <v>0</v>
      </c>
      <c r="BF207" s="143">
        <f t="shared" si="75"/>
        <v>0</v>
      </c>
      <c r="BG207" s="143">
        <f t="shared" si="76"/>
        <v>0</v>
      </c>
      <c r="BH207" s="143">
        <f t="shared" si="77"/>
        <v>0</v>
      </c>
      <c r="BI207" s="143">
        <f t="shared" si="78"/>
        <v>0</v>
      </c>
      <c r="BJ207" s="19" t="s">
        <v>102</v>
      </c>
      <c r="BK207" s="143">
        <f t="shared" si="79"/>
        <v>0</v>
      </c>
      <c r="BL207" s="19" t="s">
        <v>518</v>
      </c>
      <c r="BM207" s="19" t="s">
        <v>1752</v>
      </c>
    </row>
    <row r="208" spans="2:65" s="1" customFormat="1" ht="16.5" customHeight="1">
      <c r="B208" s="134"/>
      <c r="C208" s="144" t="s">
        <v>1009</v>
      </c>
      <c r="D208" s="144" t="s">
        <v>315</v>
      </c>
      <c r="E208" s="145" t="s">
        <v>3042</v>
      </c>
      <c r="F208" s="221" t="s">
        <v>3043</v>
      </c>
      <c r="G208" s="221"/>
      <c r="H208" s="221"/>
      <c r="I208" s="221"/>
      <c r="J208" s="146" t="s">
        <v>374</v>
      </c>
      <c r="K208" s="147">
        <v>1</v>
      </c>
      <c r="L208" s="222"/>
      <c r="M208" s="222"/>
      <c r="N208" s="222">
        <f t="shared" si="70"/>
        <v>0</v>
      </c>
      <c r="O208" s="220"/>
      <c r="P208" s="220"/>
      <c r="Q208" s="220"/>
      <c r="R208" s="139"/>
      <c r="T208" s="140" t="s">
        <v>5</v>
      </c>
      <c r="U208" s="38" t="s">
        <v>42</v>
      </c>
      <c r="V208" s="141">
        <v>0</v>
      </c>
      <c r="W208" s="141">
        <f t="shared" si="71"/>
        <v>0</v>
      </c>
      <c r="X208" s="141">
        <v>0</v>
      </c>
      <c r="Y208" s="141">
        <f t="shared" si="72"/>
        <v>0</v>
      </c>
      <c r="Z208" s="141">
        <v>0</v>
      </c>
      <c r="AA208" s="142">
        <f t="shared" si="73"/>
        <v>0</v>
      </c>
      <c r="AR208" s="19" t="s">
        <v>1282</v>
      </c>
      <c r="AT208" s="19" t="s">
        <v>315</v>
      </c>
      <c r="AU208" s="19" t="s">
        <v>102</v>
      </c>
      <c r="AY208" s="19" t="s">
        <v>267</v>
      </c>
      <c r="BE208" s="143">
        <f t="shared" si="74"/>
        <v>0</v>
      </c>
      <c r="BF208" s="143">
        <f t="shared" si="75"/>
        <v>0</v>
      </c>
      <c r="BG208" s="143">
        <f t="shared" si="76"/>
        <v>0</v>
      </c>
      <c r="BH208" s="143">
        <f t="shared" si="77"/>
        <v>0</v>
      </c>
      <c r="BI208" s="143">
        <f t="shared" si="78"/>
        <v>0</v>
      </c>
      <c r="BJ208" s="19" t="s">
        <v>102</v>
      </c>
      <c r="BK208" s="143">
        <f t="shared" si="79"/>
        <v>0</v>
      </c>
      <c r="BL208" s="19" t="s">
        <v>518</v>
      </c>
      <c r="BM208" s="19" t="s">
        <v>1755</v>
      </c>
    </row>
    <row r="209" spans="2:65" s="1" customFormat="1" ht="16.5" customHeight="1">
      <c r="B209" s="134"/>
      <c r="C209" s="144" t="s">
        <v>1013</v>
      </c>
      <c r="D209" s="144" t="s">
        <v>315</v>
      </c>
      <c r="E209" s="145" t="s">
        <v>3155</v>
      </c>
      <c r="F209" s="221" t="s">
        <v>3156</v>
      </c>
      <c r="G209" s="221"/>
      <c r="H209" s="221"/>
      <c r="I209" s="221"/>
      <c r="J209" s="146" t="s">
        <v>374</v>
      </c>
      <c r="K209" s="147">
        <v>6</v>
      </c>
      <c r="L209" s="222"/>
      <c r="M209" s="222"/>
      <c r="N209" s="222">
        <f t="shared" si="70"/>
        <v>0</v>
      </c>
      <c r="O209" s="220"/>
      <c r="P209" s="220"/>
      <c r="Q209" s="220"/>
      <c r="R209" s="139"/>
      <c r="T209" s="140" t="s">
        <v>5</v>
      </c>
      <c r="U209" s="38" t="s">
        <v>42</v>
      </c>
      <c r="V209" s="141">
        <v>0</v>
      </c>
      <c r="W209" s="141">
        <f t="shared" si="71"/>
        <v>0</v>
      </c>
      <c r="X209" s="141">
        <v>0</v>
      </c>
      <c r="Y209" s="141">
        <f t="shared" si="72"/>
        <v>0</v>
      </c>
      <c r="Z209" s="141">
        <v>0</v>
      </c>
      <c r="AA209" s="142">
        <f t="shared" si="73"/>
        <v>0</v>
      </c>
      <c r="AR209" s="19" t="s">
        <v>1282</v>
      </c>
      <c r="AT209" s="19" t="s">
        <v>315</v>
      </c>
      <c r="AU209" s="19" t="s">
        <v>102</v>
      </c>
      <c r="AY209" s="19" t="s">
        <v>267</v>
      </c>
      <c r="BE209" s="143">
        <f t="shared" si="74"/>
        <v>0</v>
      </c>
      <c r="BF209" s="143">
        <f t="shared" si="75"/>
        <v>0</v>
      </c>
      <c r="BG209" s="143">
        <f t="shared" si="76"/>
        <v>0</v>
      </c>
      <c r="BH209" s="143">
        <f t="shared" si="77"/>
        <v>0</v>
      </c>
      <c r="BI209" s="143">
        <f t="shared" si="78"/>
        <v>0</v>
      </c>
      <c r="BJ209" s="19" t="s">
        <v>102</v>
      </c>
      <c r="BK209" s="143">
        <f t="shared" si="79"/>
        <v>0</v>
      </c>
      <c r="BL209" s="19" t="s">
        <v>518</v>
      </c>
      <c r="BM209" s="19" t="s">
        <v>1758</v>
      </c>
    </row>
    <row r="210" spans="2:65" s="1" customFormat="1" ht="16.5" customHeight="1">
      <c r="B210" s="134"/>
      <c r="C210" s="144" t="s">
        <v>1017</v>
      </c>
      <c r="D210" s="144" t="s">
        <v>315</v>
      </c>
      <c r="E210" s="145" t="s">
        <v>3184</v>
      </c>
      <c r="F210" s="221" t="s">
        <v>3185</v>
      </c>
      <c r="G210" s="221"/>
      <c r="H210" s="221"/>
      <c r="I210" s="221"/>
      <c r="J210" s="146" t="s">
        <v>374</v>
      </c>
      <c r="K210" s="147">
        <v>1</v>
      </c>
      <c r="L210" s="222"/>
      <c r="M210" s="222"/>
      <c r="N210" s="222">
        <f t="shared" si="70"/>
        <v>0</v>
      </c>
      <c r="O210" s="220"/>
      <c r="P210" s="220"/>
      <c r="Q210" s="220"/>
      <c r="R210" s="139"/>
      <c r="T210" s="140" t="s">
        <v>5</v>
      </c>
      <c r="U210" s="38" t="s">
        <v>42</v>
      </c>
      <c r="V210" s="141">
        <v>0</v>
      </c>
      <c r="W210" s="141">
        <f t="shared" si="71"/>
        <v>0</v>
      </c>
      <c r="X210" s="141">
        <v>0</v>
      </c>
      <c r="Y210" s="141">
        <f t="shared" si="72"/>
        <v>0</v>
      </c>
      <c r="Z210" s="141">
        <v>0</v>
      </c>
      <c r="AA210" s="142">
        <f t="shared" si="73"/>
        <v>0</v>
      </c>
      <c r="AR210" s="19" t="s">
        <v>1282</v>
      </c>
      <c r="AT210" s="19" t="s">
        <v>315</v>
      </c>
      <c r="AU210" s="19" t="s">
        <v>102</v>
      </c>
      <c r="AY210" s="19" t="s">
        <v>267</v>
      </c>
      <c r="BE210" s="143">
        <f t="shared" si="74"/>
        <v>0</v>
      </c>
      <c r="BF210" s="143">
        <f t="shared" si="75"/>
        <v>0</v>
      </c>
      <c r="BG210" s="143">
        <f t="shared" si="76"/>
        <v>0</v>
      </c>
      <c r="BH210" s="143">
        <f t="shared" si="77"/>
        <v>0</v>
      </c>
      <c r="BI210" s="143">
        <f t="shared" si="78"/>
        <v>0</v>
      </c>
      <c r="BJ210" s="19" t="s">
        <v>102</v>
      </c>
      <c r="BK210" s="143">
        <f t="shared" si="79"/>
        <v>0</v>
      </c>
      <c r="BL210" s="19" t="s">
        <v>518</v>
      </c>
      <c r="BM210" s="19" t="s">
        <v>1761</v>
      </c>
    </row>
    <row r="211" spans="2:65" s="1" customFormat="1" ht="25.5" customHeight="1">
      <c r="B211" s="134"/>
      <c r="C211" s="144" t="s">
        <v>1021</v>
      </c>
      <c r="D211" s="144" t="s">
        <v>315</v>
      </c>
      <c r="E211" s="145" t="s">
        <v>3182</v>
      </c>
      <c r="F211" s="221" t="s">
        <v>3183</v>
      </c>
      <c r="G211" s="221"/>
      <c r="H211" s="221"/>
      <c r="I211" s="221"/>
      <c r="J211" s="146" t="s">
        <v>374</v>
      </c>
      <c r="K211" s="147">
        <v>6</v>
      </c>
      <c r="L211" s="222"/>
      <c r="M211" s="222"/>
      <c r="N211" s="222">
        <f t="shared" si="70"/>
        <v>0</v>
      </c>
      <c r="O211" s="220"/>
      <c r="P211" s="220"/>
      <c r="Q211" s="220"/>
      <c r="R211" s="139"/>
      <c r="T211" s="140" t="s">
        <v>5</v>
      </c>
      <c r="U211" s="38" t="s">
        <v>42</v>
      </c>
      <c r="V211" s="141">
        <v>0</v>
      </c>
      <c r="W211" s="141">
        <f t="shared" si="71"/>
        <v>0</v>
      </c>
      <c r="X211" s="141">
        <v>0</v>
      </c>
      <c r="Y211" s="141">
        <f t="shared" si="72"/>
        <v>0</v>
      </c>
      <c r="Z211" s="141">
        <v>0</v>
      </c>
      <c r="AA211" s="142">
        <f t="shared" si="73"/>
        <v>0</v>
      </c>
      <c r="AR211" s="19" t="s">
        <v>1282</v>
      </c>
      <c r="AT211" s="19" t="s">
        <v>315</v>
      </c>
      <c r="AU211" s="19" t="s">
        <v>102</v>
      </c>
      <c r="AY211" s="19" t="s">
        <v>267</v>
      </c>
      <c r="BE211" s="143">
        <f t="shared" si="74"/>
        <v>0</v>
      </c>
      <c r="BF211" s="143">
        <f t="shared" si="75"/>
        <v>0</v>
      </c>
      <c r="BG211" s="143">
        <f t="shared" si="76"/>
        <v>0</v>
      </c>
      <c r="BH211" s="143">
        <f t="shared" si="77"/>
        <v>0</v>
      </c>
      <c r="BI211" s="143">
        <f t="shared" si="78"/>
        <v>0</v>
      </c>
      <c r="BJ211" s="19" t="s">
        <v>102</v>
      </c>
      <c r="BK211" s="143">
        <f t="shared" si="79"/>
        <v>0</v>
      </c>
      <c r="BL211" s="19" t="s">
        <v>518</v>
      </c>
      <c r="BM211" s="19" t="s">
        <v>1764</v>
      </c>
    </row>
    <row r="212" spans="2:65" s="1" customFormat="1" ht="25.5" customHeight="1">
      <c r="B212" s="134"/>
      <c r="C212" s="144" t="s">
        <v>1025</v>
      </c>
      <c r="D212" s="144" t="s">
        <v>315</v>
      </c>
      <c r="E212" s="145" t="s">
        <v>3150</v>
      </c>
      <c r="F212" s="221" t="s">
        <v>3151</v>
      </c>
      <c r="G212" s="221"/>
      <c r="H212" s="221"/>
      <c r="I212" s="221"/>
      <c r="J212" s="146" t="s">
        <v>374</v>
      </c>
      <c r="K212" s="147">
        <v>3</v>
      </c>
      <c r="L212" s="222"/>
      <c r="M212" s="222"/>
      <c r="N212" s="222">
        <f t="shared" si="70"/>
        <v>0</v>
      </c>
      <c r="O212" s="220"/>
      <c r="P212" s="220"/>
      <c r="Q212" s="220"/>
      <c r="R212" s="139"/>
      <c r="T212" s="140" t="s">
        <v>5</v>
      </c>
      <c r="U212" s="38" t="s">
        <v>42</v>
      </c>
      <c r="V212" s="141">
        <v>0</v>
      </c>
      <c r="W212" s="141">
        <f t="shared" si="71"/>
        <v>0</v>
      </c>
      <c r="X212" s="141">
        <v>0</v>
      </c>
      <c r="Y212" s="141">
        <f t="shared" si="72"/>
        <v>0</v>
      </c>
      <c r="Z212" s="141">
        <v>0</v>
      </c>
      <c r="AA212" s="142">
        <f t="shared" si="73"/>
        <v>0</v>
      </c>
      <c r="AR212" s="19" t="s">
        <v>1282</v>
      </c>
      <c r="AT212" s="19" t="s">
        <v>315</v>
      </c>
      <c r="AU212" s="19" t="s">
        <v>102</v>
      </c>
      <c r="AY212" s="19" t="s">
        <v>267</v>
      </c>
      <c r="BE212" s="143">
        <f t="shared" si="74"/>
        <v>0</v>
      </c>
      <c r="BF212" s="143">
        <f t="shared" si="75"/>
        <v>0</v>
      </c>
      <c r="BG212" s="143">
        <f t="shared" si="76"/>
        <v>0</v>
      </c>
      <c r="BH212" s="143">
        <f t="shared" si="77"/>
        <v>0</v>
      </c>
      <c r="BI212" s="143">
        <f t="shared" si="78"/>
        <v>0</v>
      </c>
      <c r="BJ212" s="19" t="s">
        <v>102</v>
      </c>
      <c r="BK212" s="143">
        <f t="shared" si="79"/>
        <v>0</v>
      </c>
      <c r="BL212" s="19" t="s">
        <v>518</v>
      </c>
      <c r="BM212" s="19" t="s">
        <v>1767</v>
      </c>
    </row>
    <row r="213" spans="2:65" s="1" customFormat="1" ht="16.5" customHeight="1">
      <c r="B213" s="134"/>
      <c r="C213" s="144" t="s">
        <v>1029</v>
      </c>
      <c r="D213" s="144" t="s">
        <v>315</v>
      </c>
      <c r="E213" s="145" t="s">
        <v>3152</v>
      </c>
      <c r="F213" s="221" t="s">
        <v>3153</v>
      </c>
      <c r="G213" s="221"/>
      <c r="H213" s="221"/>
      <c r="I213" s="221"/>
      <c r="J213" s="146" t="s">
        <v>374</v>
      </c>
      <c r="K213" s="147">
        <v>1</v>
      </c>
      <c r="L213" s="222"/>
      <c r="M213" s="222"/>
      <c r="N213" s="222">
        <f t="shared" si="70"/>
        <v>0</v>
      </c>
      <c r="O213" s="220"/>
      <c r="P213" s="220"/>
      <c r="Q213" s="220"/>
      <c r="R213" s="139"/>
      <c r="T213" s="140" t="s">
        <v>5</v>
      </c>
      <c r="U213" s="38" t="s">
        <v>42</v>
      </c>
      <c r="V213" s="141">
        <v>0</v>
      </c>
      <c r="W213" s="141">
        <f t="shared" si="71"/>
        <v>0</v>
      </c>
      <c r="X213" s="141">
        <v>0</v>
      </c>
      <c r="Y213" s="141">
        <f t="shared" si="72"/>
        <v>0</v>
      </c>
      <c r="Z213" s="141">
        <v>0</v>
      </c>
      <c r="AA213" s="142">
        <f t="shared" si="73"/>
        <v>0</v>
      </c>
      <c r="AR213" s="19" t="s">
        <v>1282</v>
      </c>
      <c r="AT213" s="19" t="s">
        <v>315</v>
      </c>
      <c r="AU213" s="19" t="s">
        <v>102</v>
      </c>
      <c r="AY213" s="19" t="s">
        <v>267</v>
      </c>
      <c r="BE213" s="143">
        <f t="shared" si="74"/>
        <v>0</v>
      </c>
      <c r="BF213" s="143">
        <f t="shared" si="75"/>
        <v>0</v>
      </c>
      <c r="BG213" s="143">
        <f t="shared" si="76"/>
        <v>0</v>
      </c>
      <c r="BH213" s="143">
        <f t="shared" si="77"/>
        <v>0</v>
      </c>
      <c r="BI213" s="143">
        <f t="shared" si="78"/>
        <v>0</v>
      </c>
      <c r="BJ213" s="19" t="s">
        <v>102</v>
      </c>
      <c r="BK213" s="143">
        <f t="shared" si="79"/>
        <v>0</v>
      </c>
      <c r="BL213" s="19" t="s">
        <v>518</v>
      </c>
      <c r="BM213" s="19" t="s">
        <v>1770</v>
      </c>
    </row>
    <row r="214" spans="2:65" s="1" customFormat="1" ht="16.5" customHeight="1">
      <c r="B214" s="134"/>
      <c r="C214" s="144" t="s">
        <v>1033</v>
      </c>
      <c r="D214" s="144" t="s">
        <v>315</v>
      </c>
      <c r="E214" s="145" t="s">
        <v>3042</v>
      </c>
      <c r="F214" s="221" t="s">
        <v>3043</v>
      </c>
      <c r="G214" s="221"/>
      <c r="H214" s="221"/>
      <c r="I214" s="221"/>
      <c r="J214" s="146" t="s">
        <v>374</v>
      </c>
      <c r="K214" s="147">
        <v>1</v>
      </c>
      <c r="L214" s="222"/>
      <c r="M214" s="222"/>
      <c r="N214" s="222">
        <f t="shared" si="70"/>
        <v>0</v>
      </c>
      <c r="O214" s="220"/>
      <c r="P214" s="220"/>
      <c r="Q214" s="220"/>
      <c r="R214" s="139"/>
      <c r="T214" s="140" t="s">
        <v>5</v>
      </c>
      <c r="U214" s="38" t="s">
        <v>42</v>
      </c>
      <c r="V214" s="141">
        <v>0</v>
      </c>
      <c r="W214" s="141">
        <f t="shared" si="71"/>
        <v>0</v>
      </c>
      <c r="X214" s="141">
        <v>0</v>
      </c>
      <c r="Y214" s="141">
        <f t="shared" si="72"/>
        <v>0</v>
      </c>
      <c r="Z214" s="141">
        <v>0</v>
      </c>
      <c r="AA214" s="142">
        <f t="shared" si="73"/>
        <v>0</v>
      </c>
      <c r="AR214" s="19" t="s">
        <v>1282</v>
      </c>
      <c r="AT214" s="19" t="s">
        <v>315</v>
      </c>
      <c r="AU214" s="19" t="s">
        <v>102</v>
      </c>
      <c r="AY214" s="19" t="s">
        <v>267</v>
      </c>
      <c r="BE214" s="143">
        <f t="shared" si="74"/>
        <v>0</v>
      </c>
      <c r="BF214" s="143">
        <f t="shared" si="75"/>
        <v>0</v>
      </c>
      <c r="BG214" s="143">
        <f t="shared" si="76"/>
        <v>0</v>
      </c>
      <c r="BH214" s="143">
        <f t="shared" si="77"/>
        <v>0</v>
      </c>
      <c r="BI214" s="143">
        <f t="shared" si="78"/>
        <v>0</v>
      </c>
      <c r="BJ214" s="19" t="s">
        <v>102</v>
      </c>
      <c r="BK214" s="143">
        <f t="shared" si="79"/>
        <v>0</v>
      </c>
      <c r="BL214" s="19" t="s">
        <v>518</v>
      </c>
      <c r="BM214" s="19" t="s">
        <v>1773</v>
      </c>
    </row>
    <row r="215" spans="2:65" s="1" customFormat="1" ht="16.5" customHeight="1">
      <c r="B215" s="134"/>
      <c r="C215" s="144" t="s">
        <v>1037</v>
      </c>
      <c r="D215" s="144" t="s">
        <v>315</v>
      </c>
      <c r="E215" s="145" t="s">
        <v>3155</v>
      </c>
      <c r="F215" s="221" t="s">
        <v>3156</v>
      </c>
      <c r="G215" s="221"/>
      <c r="H215" s="221"/>
      <c r="I215" s="221"/>
      <c r="J215" s="146" t="s">
        <v>374</v>
      </c>
      <c r="K215" s="147">
        <v>10</v>
      </c>
      <c r="L215" s="222"/>
      <c r="M215" s="222"/>
      <c r="N215" s="222">
        <f t="shared" si="70"/>
        <v>0</v>
      </c>
      <c r="O215" s="220"/>
      <c r="P215" s="220"/>
      <c r="Q215" s="220"/>
      <c r="R215" s="139"/>
      <c r="T215" s="140" t="s">
        <v>5</v>
      </c>
      <c r="U215" s="38" t="s">
        <v>42</v>
      </c>
      <c r="V215" s="141">
        <v>0</v>
      </c>
      <c r="W215" s="141">
        <f t="shared" si="71"/>
        <v>0</v>
      </c>
      <c r="X215" s="141">
        <v>0</v>
      </c>
      <c r="Y215" s="141">
        <f t="shared" si="72"/>
        <v>0</v>
      </c>
      <c r="Z215" s="141">
        <v>0</v>
      </c>
      <c r="AA215" s="142">
        <f t="shared" si="73"/>
        <v>0</v>
      </c>
      <c r="AR215" s="19" t="s">
        <v>1282</v>
      </c>
      <c r="AT215" s="19" t="s">
        <v>315</v>
      </c>
      <c r="AU215" s="19" t="s">
        <v>102</v>
      </c>
      <c r="AY215" s="19" t="s">
        <v>267</v>
      </c>
      <c r="BE215" s="143">
        <f t="shared" si="74"/>
        <v>0</v>
      </c>
      <c r="BF215" s="143">
        <f t="shared" si="75"/>
        <v>0</v>
      </c>
      <c r="BG215" s="143">
        <f t="shared" si="76"/>
        <v>0</v>
      </c>
      <c r="BH215" s="143">
        <f t="shared" si="77"/>
        <v>0</v>
      </c>
      <c r="BI215" s="143">
        <f t="shared" si="78"/>
        <v>0</v>
      </c>
      <c r="BJ215" s="19" t="s">
        <v>102</v>
      </c>
      <c r="BK215" s="143">
        <f t="shared" si="79"/>
        <v>0</v>
      </c>
      <c r="BL215" s="19" t="s">
        <v>518</v>
      </c>
      <c r="BM215" s="19" t="s">
        <v>1776</v>
      </c>
    </row>
    <row r="216" spans="2:65" s="1" customFormat="1" ht="25.5" customHeight="1">
      <c r="B216" s="134"/>
      <c r="C216" s="144" t="s">
        <v>1041</v>
      </c>
      <c r="D216" s="144" t="s">
        <v>315</v>
      </c>
      <c r="E216" s="145" t="s">
        <v>3186</v>
      </c>
      <c r="F216" s="221" t="s">
        <v>3187</v>
      </c>
      <c r="G216" s="221"/>
      <c r="H216" s="221"/>
      <c r="I216" s="221"/>
      <c r="J216" s="146" t="s">
        <v>374</v>
      </c>
      <c r="K216" s="147">
        <v>2</v>
      </c>
      <c r="L216" s="222"/>
      <c r="M216" s="222"/>
      <c r="N216" s="222">
        <f t="shared" si="70"/>
        <v>0</v>
      </c>
      <c r="O216" s="220"/>
      <c r="P216" s="220"/>
      <c r="Q216" s="220"/>
      <c r="R216" s="139"/>
      <c r="T216" s="140" t="s">
        <v>5</v>
      </c>
      <c r="U216" s="38" t="s">
        <v>42</v>
      </c>
      <c r="V216" s="141">
        <v>0</v>
      </c>
      <c r="W216" s="141">
        <f t="shared" si="71"/>
        <v>0</v>
      </c>
      <c r="X216" s="141">
        <v>0</v>
      </c>
      <c r="Y216" s="141">
        <f t="shared" si="72"/>
        <v>0</v>
      </c>
      <c r="Z216" s="141">
        <v>0</v>
      </c>
      <c r="AA216" s="142">
        <f t="shared" si="73"/>
        <v>0</v>
      </c>
      <c r="AR216" s="19" t="s">
        <v>1282</v>
      </c>
      <c r="AT216" s="19" t="s">
        <v>315</v>
      </c>
      <c r="AU216" s="19" t="s">
        <v>102</v>
      </c>
      <c r="AY216" s="19" t="s">
        <v>267</v>
      </c>
      <c r="BE216" s="143">
        <f t="shared" si="74"/>
        <v>0</v>
      </c>
      <c r="BF216" s="143">
        <f t="shared" si="75"/>
        <v>0</v>
      </c>
      <c r="BG216" s="143">
        <f t="shared" si="76"/>
        <v>0</v>
      </c>
      <c r="BH216" s="143">
        <f t="shared" si="77"/>
        <v>0</v>
      </c>
      <c r="BI216" s="143">
        <f t="shared" si="78"/>
        <v>0</v>
      </c>
      <c r="BJ216" s="19" t="s">
        <v>102</v>
      </c>
      <c r="BK216" s="143">
        <f t="shared" si="79"/>
        <v>0</v>
      </c>
      <c r="BL216" s="19" t="s">
        <v>518</v>
      </c>
      <c r="BM216" s="19" t="s">
        <v>1779</v>
      </c>
    </row>
    <row r="217" spans="2:65" s="1" customFormat="1" ht="16.5" customHeight="1">
      <c r="B217" s="134"/>
      <c r="C217" s="144" t="s">
        <v>1044</v>
      </c>
      <c r="D217" s="144" t="s">
        <v>315</v>
      </c>
      <c r="E217" s="145" t="s">
        <v>3184</v>
      </c>
      <c r="F217" s="221" t="s">
        <v>3185</v>
      </c>
      <c r="G217" s="221"/>
      <c r="H217" s="221"/>
      <c r="I217" s="221"/>
      <c r="J217" s="146" t="s">
        <v>374</v>
      </c>
      <c r="K217" s="147">
        <v>1</v>
      </c>
      <c r="L217" s="222"/>
      <c r="M217" s="222"/>
      <c r="N217" s="222">
        <f t="shared" si="70"/>
        <v>0</v>
      </c>
      <c r="O217" s="220"/>
      <c r="P217" s="220"/>
      <c r="Q217" s="220"/>
      <c r="R217" s="139"/>
      <c r="T217" s="140" t="s">
        <v>5</v>
      </c>
      <c r="U217" s="38" t="s">
        <v>42</v>
      </c>
      <c r="V217" s="141">
        <v>0</v>
      </c>
      <c r="W217" s="141">
        <f t="shared" si="71"/>
        <v>0</v>
      </c>
      <c r="X217" s="141">
        <v>0</v>
      </c>
      <c r="Y217" s="141">
        <f t="shared" si="72"/>
        <v>0</v>
      </c>
      <c r="Z217" s="141">
        <v>0</v>
      </c>
      <c r="AA217" s="142">
        <f t="shared" si="73"/>
        <v>0</v>
      </c>
      <c r="AR217" s="19" t="s">
        <v>1282</v>
      </c>
      <c r="AT217" s="19" t="s">
        <v>315</v>
      </c>
      <c r="AU217" s="19" t="s">
        <v>102</v>
      </c>
      <c r="AY217" s="19" t="s">
        <v>267</v>
      </c>
      <c r="BE217" s="143">
        <f t="shared" si="74"/>
        <v>0</v>
      </c>
      <c r="BF217" s="143">
        <f t="shared" si="75"/>
        <v>0</v>
      </c>
      <c r="BG217" s="143">
        <f t="shared" si="76"/>
        <v>0</v>
      </c>
      <c r="BH217" s="143">
        <f t="shared" si="77"/>
        <v>0</v>
      </c>
      <c r="BI217" s="143">
        <f t="shared" si="78"/>
        <v>0</v>
      </c>
      <c r="BJ217" s="19" t="s">
        <v>102</v>
      </c>
      <c r="BK217" s="143">
        <f t="shared" si="79"/>
        <v>0</v>
      </c>
      <c r="BL217" s="19" t="s">
        <v>518</v>
      </c>
      <c r="BM217" s="19" t="s">
        <v>1782</v>
      </c>
    </row>
    <row r="218" spans="2:65" s="1" customFormat="1" ht="16.5" customHeight="1">
      <c r="B218" s="134"/>
      <c r="C218" s="144" t="s">
        <v>1048</v>
      </c>
      <c r="D218" s="144" t="s">
        <v>315</v>
      </c>
      <c r="E218" s="145" t="s">
        <v>3161</v>
      </c>
      <c r="F218" s="221" t="s">
        <v>3162</v>
      </c>
      <c r="G218" s="221"/>
      <c r="H218" s="221"/>
      <c r="I218" s="221"/>
      <c r="J218" s="146" t="s">
        <v>374</v>
      </c>
      <c r="K218" s="147">
        <v>2</v>
      </c>
      <c r="L218" s="222"/>
      <c r="M218" s="222"/>
      <c r="N218" s="222">
        <f t="shared" si="70"/>
        <v>0</v>
      </c>
      <c r="O218" s="220"/>
      <c r="P218" s="220"/>
      <c r="Q218" s="220"/>
      <c r="R218" s="139"/>
      <c r="T218" s="140" t="s">
        <v>5</v>
      </c>
      <c r="U218" s="38" t="s">
        <v>42</v>
      </c>
      <c r="V218" s="141">
        <v>0</v>
      </c>
      <c r="W218" s="141">
        <f t="shared" si="71"/>
        <v>0</v>
      </c>
      <c r="X218" s="141">
        <v>0</v>
      </c>
      <c r="Y218" s="141">
        <f t="shared" si="72"/>
        <v>0</v>
      </c>
      <c r="Z218" s="141">
        <v>0</v>
      </c>
      <c r="AA218" s="142">
        <f t="shared" si="73"/>
        <v>0</v>
      </c>
      <c r="AR218" s="19" t="s">
        <v>1282</v>
      </c>
      <c r="AT218" s="19" t="s">
        <v>315</v>
      </c>
      <c r="AU218" s="19" t="s">
        <v>102</v>
      </c>
      <c r="AY218" s="19" t="s">
        <v>267</v>
      </c>
      <c r="BE218" s="143">
        <f t="shared" si="74"/>
        <v>0</v>
      </c>
      <c r="BF218" s="143">
        <f t="shared" si="75"/>
        <v>0</v>
      </c>
      <c r="BG218" s="143">
        <f t="shared" si="76"/>
        <v>0</v>
      </c>
      <c r="BH218" s="143">
        <f t="shared" si="77"/>
        <v>0</v>
      </c>
      <c r="BI218" s="143">
        <f t="shared" si="78"/>
        <v>0</v>
      </c>
      <c r="BJ218" s="19" t="s">
        <v>102</v>
      </c>
      <c r="BK218" s="143">
        <f t="shared" si="79"/>
        <v>0</v>
      </c>
      <c r="BL218" s="19" t="s">
        <v>518</v>
      </c>
      <c r="BM218" s="19" t="s">
        <v>1785</v>
      </c>
    </row>
    <row r="219" spans="2:65" s="1" customFormat="1" ht="16.5" customHeight="1">
      <c r="B219" s="134"/>
      <c r="C219" s="144" t="s">
        <v>1052</v>
      </c>
      <c r="D219" s="144" t="s">
        <v>315</v>
      </c>
      <c r="E219" s="145" t="s">
        <v>3188</v>
      </c>
      <c r="F219" s="221" t="s">
        <v>3189</v>
      </c>
      <c r="G219" s="221"/>
      <c r="H219" s="221"/>
      <c r="I219" s="221"/>
      <c r="J219" s="146" t="s">
        <v>374</v>
      </c>
      <c r="K219" s="147">
        <v>6</v>
      </c>
      <c r="L219" s="222"/>
      <c r="M219" s="222"/>
      <c r="N219" s="222">
        <f t="shared" si="70"/>
        <v>0</v>
      </c>
      <c r="O219" s="220"/>
      <c r="P219" s="220"/>
      <c r="Q219" s="220"/>
      <c r="R219" s="139"/>
      <c r="T219" s="140" t="s">
        <v>5</v>
      </c>
      <c r="U219" s="38" t="s">
        <v>42</v>
      </c>
      <c r="V219" s="141">
        <v>0</v>
      </c>
      <c r="W219" s="141">
        <f t="shared" si="71"/>
        <v>0</v>
      </c>
      <c r="X219" s="141">
        <v>0</v>
      </c>
      <c r="Y219" s="141">
        <f t="shared" si="72"/>
        <v>0</v>
      </c>
      <c r="Z219" s="141">
        <v>0</v>
      </c>
      <c r="AA219" s="142">
        <f t="shared" si="73"/>
        <v>0</v>
      </c>
      <c r="AR219" s="19" t="s">
        <v>1282</v>
      </c>
      <c r="AT219" s="19" t="s">
        <v>315</v>
      </c>
      <c r="AU219" s="19" t="s">
        <v>102</v>
      </c>
      <c r="AY219" s="19" t="s">
        <v>267</v>
      </c>
      <c r="BE219" s="143">
        <f t="shared" si="74"/>
        <v>0</v>
      </c>
      <c r="BF219" s="143">
        <f t="shared" si="75"/>
        <v>0</v>
      </c>
      <c r="BG219" s="143">
        <f t="shared" si="76"/>
        <v>0</v>
      </c>
      <c r="BH219" s="143">
        <f t="shared" si="77"/>
        <v>0</v>
      </c>
      <c r="BI219" s="143">
        <f t="shared" si="78"/>
        <v>0</v>
      </c>
      <c r="BJ219" s="19" t="s">
        <v>102</v>
      </c>
      <c r="BK219" s="143">
        <f t="shared" si="79"/>
        <v>0</v>
      </c>
      <c r="BL219" s="19" t="s">
        <v>518</v>
      </c>
      <c r="BM219" s="19" t="s">
        <v>1788</v>
      </c>
    </row>
    <row r="220" spans="2:65" s="1" customFormat="1" ht="16.5" customHeight="1">
      <c r="B220" s="134"/>
      <c r="C220" s="144" t="s">
        <v>1056</v>
      </c>
      <c r="D220" s="144" t="s">
        <v>315</v>
      </c>
      <c r="E220" s="145" t="s">
        <v>3070</v>
      </c>
      <c r="F220" s="221" t="s">
        <v>3071</v>
      </c>
      <c r="G220" s="221"/>
      <c r="H220" s="221"/>
      <c r="I220" s="221"/>
      <c r="J220" s="146" t="s">
        <v>374</v>
      </c>
      <c r="K220" s="147">
        <v>100</v>
      </c>
      <c r="L220" s="222"/>
      <c r="M220" s="222"/>
      <c r="N220" s="222">
        <f t="shared" si="70"/>
        <v>0</v>
      </c>
      <c r="O220" s="220"/>
      <c r="P220" s="220"/>
      <c r="Q220" s="220"/>
      <c r="R220" s="139"/>
      <c r="T220" s="140" t="s">
        <v>5</v>
      </c>
      <c r="U220" s="38" t="s">
        <v>42</v>
      </c>
      <c r="V220" s="141">
        <v>0</v>
      </c>
      <c r="W220" s="141">
        <f t="shared" si="71"/>
        <v>0</v>
      </c>
      <c r="X220" s="141">
        <v>0</v>
      </c>
      <c r="Y220" s="141">
        <f t="shared" si="72"/>
        <v>0</v>
      </c>
      <c r="Z220" s="141">
        <v>0</v>
      </c>
      <c r="AA220" s="142">
        <f t="shared" si="73"/>
        <v>0</v>
      </c>
      <c r="AR220" s="19" t="s">
        <v>1282</v>
      </c>
      <c r="AT220" s="19" t="s">
        <v>315</v>
      </c>
      <c r="AU220" s="19" t="s">
        <v>102</v>
      </c>
      <c r="AY220" s="19" t="s">
        <v>267</v>
      </c>
      <c r="BE220" s="143">
        <f t="shared" si="74"/>
        <v>0</v>
      </c>
      <c r="BF220" s="143">
        <f t="shared" si="75"/>
        <v>0</v>
      </c>
      <c r="BG220" s="143">
        <f t="shared" si="76"/>
        <v>0</v>
      </c>
      <c r="BH220" s="143">
        <f t="shared" si="77"/>
        <v>0</v>
      </c>
      <c r="BI220" s="143">
        <f t="shared" si="78"/>
        <v>0</v>
      </c>
      <c r="BJ220" s="19" t="s">
        <v>102</v>
      </c>
      <c r="BK220" s="143">
        <f t="shared" si="79"/>
        <v>0</v>
      </c>
      <c r="BL220" s="19" t="s">
        <v>518</v>
      </c>
      <c r="BM220" s="19" t="s">
        <v>1791</v>
      </c>
    </row>
    <row r="221" spans="2:65" s="1" customFormat="1" ht="25.5" customHeight="1">
      <c r="B221" s="134"/>
      <c r="C221" s="144" t="s">
        <v>1060</v>
      </c>
      <c r="D221" s="144" t="s">
        <v>315</v>
      </c>
      <c r="E221" s="145" t="s">
        <v>3190</v>
      </c>
      <c r="F221" s="221" t="s">
        <v>3191</v>
      </c>
      <c r="G221" s="221"/>
      <c r="H221" s="221"/>
      <c r="I221" s="221"/>
      <c r="J221" s="146" t="s">
        <v>374</v>
      </c>
      <c r="K221" s="147">
        <v>1</v>
      </c>
      <c r="L221" s="222"/>
      <c r="M221" s="222"/>
      <c r="N221" s="222">
        <f t="shared" si="70"/>
        <v>0</v>
      </c>
      <c r="O221" s="220"/>
      <c r="P221" s="220"/>
      <c r="Q221" s="220"/>
      <c r="R221" s="139"/>
      <c r="T221" s="140" t="s">
        <v>5</v>
      </c>
      <c r="U221" s="38" t="s">
        <v>42</v>
      </c>
      <c r="V221" s="141">
        <v>0</v>
      </c>
      <c r="W221" s="141">
        <f t="shared" si="71"/>
        <v>0</v>
      </c>
      <c r="X221" s="141">
        <v>0</v>
      </c>
      <c r="Y221" s="141">
        <f t="shared" si="72"/>
        <v>0</v>
      </c>
      <c r="Z221" s="141">
        <v>0</v>
      </c>
      <c r="AA221" s="142">
        <f t="shared" si="73"/>
        <v>0</v>
      </c>
      <c r="AR221" s="19" t="s">
        <v>1282</v>
      </c>
      <c r="AT221" s="19" t="s">
        <v>315</v>
      </c>
      <c r="AU221" s="19" t="s">
        <v>102</v>
      </c>
      <c r="AY221" s="19" t="s">
        <v>267</v>
      </c>
      <c r="BE221" s="143">
        <f t="shared" si="74"/>
        <v>0</v>
      </c>
      <c r="BF221" s="143">
        <f t="shared" si="75"/>
        <v>0</v>
      </c>
      <c r="BG221" s="143">
        <f t="shared" si="76"/>
        <v>0</v>
      </c>
      <c r="BH221" s="143">
        <f t="shared" si="77"/>
        <v>0</v>
      </c>
      <c r="BI221" s="143">
        <f t="shared" si="78"/>
        <v>0</v>
      </c>
      <c r="BJ221" s="19" t="s">
        <v>102</v>
      </c>
      <c r="BK221" s="143">
        <f t="shared" si="79"/>
        <v>0</v>
      </c>
      <c r="BL221" s="19" t="s">
        <v>518</v>
      </c>
      <c r="BM221" s="19" t="s">
        <v>2296</v>
      </c>
    </row>
    <row r="222" spans="2:65" s="1" customFormat="1" ht="16.5" customHeight="1">
      <c r="B222" s="134"/>
      <c r="C222" s="163" t="s">
        <v>1064</v>
      </c>
      <c r="D222" s="163" t="s">
        <v>268</v>
      </c>
      <c r="E222" s="164" t="s">
        <v>3192</v>
      </c>
      <c r="F222" s="240" t="s">
        <v>4300</v>
      </c>
      <c r="G222" s="240"/>
      <c r="H222" s="240"/>
      <c r="I222" s="240"/>
      <c r="J222" s="165" t="s">
        <v>785</v>
      </c>
      <c r="K222" s="166">
        <v>0.33</v>
      </c>
      <c r="L222" s="241"/>
      <c r="M222" s="241"/>
      <c r="N222" s="241">
        <f t="shared" si="70"/>
        <v>0</v>
      </c>
      <c r="O222" s="241"/>
      <c r="P222" s="241"/>
      <c r="Q222" s="241"/>
      <c r="R222" s="139"/>
      <c r="T222" s="140" t="s">
        <v>5</v>
      </c>
      <c r="U222" s="38" t="s">
        <v>42</v>
      </c>
      <c r="V222" s="141">
        <v>0</v>
      </c>
      <c r="W222" s="141">
        <f t="shared" si="71"/>
        <v>0</v>
      </c>
      <c r="X222" s="141">
        <v>0</v>
      </c>
      <c r="Y222" s="141">
        <f t="shared" si="72"/>
        <v>0</v>
      </c>
      <c r="Z222" s="141">
        <v>0</v>
      </c>
      <c r="AA222" s="142">
        <f t="shared" si="73"/>
        <v>0</v>
      </c>
      <c r="AR222" s="19" t="s">
        <v>518</v>
      </c>
      <c r="AT222" s="19" t="s">
        <v>268</v>
      </c>
      <c r="AU222" s="19" t="s">
        <v>102</v>
      </c>
      <c r="AY222" s="19" t="s">
        <v>267</v>
      </c>
      <c r="BE222" s="143">
        <f t="shared" si="74"/>
        <v>0</v>
      </c>
      <c r="BF222" s="143">
        <f t="shared" si="75"/>
        <v>0</v>
      </c>
      <c r="BG222" s="143">
        <f t="shared" si="76"/>
        <v>0</v>
      </c>
      <c r="BH222" s="143">
        <f t="shared" si="77"/>
        <v>0</v>
      </c>
      <c r="BI222" s="143">
        <f t="shared" si="78"/>
        <v>0</v>
      </c>
      <c r="BJ222" s="19" t="s">
        <v>102</v>
      </c>
      <c r="BK222" s="143">
        <f t="shared" si="79"/>
        <v>0</v>
      </c>
      <c r="BL222" s="19" t="s">
        <v>518</v>
      </c>
      <c r="BM222" s="19" t="s">
        <v>2299</v>
      </c>
    </row>
    <row r="223" spans="2:65" s="1" customFormat="1" ht="16.5" customHeight="1">
      <c r="B223" s="134"/>
      <c r="C223" s="163" t="s">
        <v>1068</v>
      </c>
      <c r="D223" s="163" t="s">
        <v>268</v>
      </c>
      <c r="E223" s="164" t="s">
        <v>3166</v>
      </c>
      <c r="F223" s="240" t="s">
        <v>4199</v>
      </c>
      <c r="G223" s="240"/>
      <c r="H223" s="240"/>
      <c r="I223" s="240"/>
      <c r="J223" s="165" t="s">
        <v>374</v>
      </c>
      <c r="K223" s="166">
        <v>1</v>
      </c>
      <c r="L223" s="241"/>
      <c r="M223" s="241"/>
      <c r="N223" s="241">
        <f t="shared" si="70"/>
        <v>0</v>
      </c>
      <c r="O223" s="241"/>
      <c r="P223" s="241"/>
      <c r="Q223" s="241"/>
      <c r="R223" s="139"/>
      <c r="T223" s="140" t="s">
        <v>5</v>
      </c>
      <c r="U223" s="38" t="s">
        <v>42</v>
      </c>
      <c r="V223" s="141">
        <v>0</v>
      </c>
      <c r="W223" s="141">
        <f t="shared" si="71"/>
        <v>0</v>
      </c>
      <c r="X223" s="141">
        <v>0</v>
      </c>
      <c r="Y223" s="141">
        <f t="shared" si="72"/>
        <v>0</v>
      </c>
      <c r="Z223" s="141">
        <v>0</v>
      </c>
      <c r="AA223" s="142">
        <f t="shared" si="73"/>
        <v>0</v>
      </c>
      <c r="AR223" s="19" t="s">
        <v>518</v>
      </c>
      <c r="AT223" s="19" t="s">
        <v>268</v>
      </c>
      <c r="AU223" s="19" t="s">
        <v>102</v>
      </c>
      <c r="AY223" s="19" t="s">
        <v>267</v>
      </c>
      <c r="BE223" s="143">
        <f t="shared" si="74"/>
        <v>0</v>
      </c>
      <c r="BF223" s="143">
        <f t="shared" si="75"/>
        <v>0</v>
      </c>
      <c r="BG223" s="143">
        <f t="shared" si="76"/>
        <v>0</v>
      </c>
      <c r="BH223" s="143">
        <f t="shared" si="77"/>
        <v>0</v>
      </c>
      <c r="BI223" s="143">
        <f t="shared" si="78"/>
        <v>0</v>
      </c>
      <c r="BJ223" s="19" t="s">
        <v>102</v>
      </c>
      <c r="BK223" s="143">
        <f t="shared" si="79"/>
        <v>0</v>
      </c>
      <c r="BL223" s="19" t="s">
        <v>518</v>
      </c>
      <c r="BM223" s="19" t="s">
        <v>2302</v>
      </c>
    </row>
    <row r="224" spans="2:65" s="1" customFormat="1" ht="16.5" customHeight="1">
      <c r="B224" s="134"/>
      <c r="C224" s="163" t="s">
        <v>1072</v>
      </c>
      <c r="D224" s="163" t="s">
        <v>268</v>
      </c>
      <c r="E224" s="164" t="s">
        <v>3193</v>
      </c>
      <c r="F224" s="240" t="s">
        <v>3075</v>
      </c>
      <c r="G224" s="240"/>
      <c r="H224" s="240"/>
      <c r="I224" s="240"/>
      <c r="J224" s="165" t="s">
        <v>785</v>
      </c>
      <c r="K224" s="166">
        <v>1</v>
      </c>
      <c r="L224" s="241"/>
      <c r="M224" s="241"/>
      <c r="N224" s="241">
        <f t="shared" si="70"/>
        <v>0</v>
      </c>
      <c r="O224" s="241"/>
      <c r="P224" s="241"/>
      <c r="Q224" s="241"/>
      <c r="R224" s="139"/>
      <c r="T224" s="140" t="s">
        <v>5</v>
      </c>
      <c r="U224" s="38" t="s">
        <v>42</v>
      </c>
      <c r="V224" s="141">
        <v>0</v>
      </c>
      <c r="W224" s="141">
        <f t="shared" si="71"/>
        <v>0</v>
      </c>
      <c r="X224" s="141">
        <v>0</v>
      </c>
      <c r="Y224" s="141">
        <f t="shared" si="72"/>
        <v>0</v>
      </c>
      <c r="Z224" s="141">
        <v>0</v>
      </c>
      <c r="AA224" s="142">
        <f t="shared" si="73"/>
        <v>0</v>
      </c>
      <c r="AR224" s="19" t="s">
        <v>518</v>
      </c>
      <c r="AT224" s="19" t="s">
        <v>268</v>
      </c>
      <c r="AU224" s="19" t="s">
        <v>102</v>
      </c>
      <c r="AY224" s="19" t="s">
        <v>267</v>
      </c>
      <c r="BE224" s="143">
        <f t="shared" si="74"/>
        <v>0</v>
      </c>
      <c r="BF224" s="143">
        <f t="shared" si="75"/>
        <v>0</v>
      </c>
      <c r="BG224" s="143">
        <f t="shared" si="76"/>
        <v>0</v>
      </c>
      <c r="BH224" s="143">
        <f t="shared" si="77"/>
        <v>0</v>
      </c>
      <c r="BI224" s="143">
        <f t="shared" si="78"/>
        <v>0</v>
      </c>
      <c r="BJ224" s="19" t="s">
        <v>102</v>
      </c>
      <c r="BK224" s="143">
        <f t="shared" si="79"/>
        <v>0</v>
      </c>
      <c r="BL224" s="19" t="s">
        <v>518</v>
      </c>
      <c r="BM224" s="19" t="s">
        <v>2305</v>
      </c>
    </row>
    <row r="225" spans="2:65" s="10" customFormat="1" ht="29.85" customHeight="1">
      <c r="B225" s="124"/>
      <c r="D225" s="133" t="s">
        <v>2981</v>
      </c>
      <c r="E225" s="133"/>
      <c r="F225" s="133"/>
      <c r="G225" s="133"/>
      <c r="H225" s="133"/>
      <c r="I225" s="133"/>
      <c r="J225" s="133"/>
      <c r="K225" s="133"/>
      <c r="L225" s="133"/>
      <c r="M225" s="133"/>
      <c r="N225" s="208">
        <f>BK225</f>
        <v>0</v>
      </c>
      <c r="O225" s="209"/>
      <c r="P225" s="209"/>
      <c r="Q225" s="209"/>
      <c r="R225" s="126"/>
      <c r="T225" s="127"/>
      <c r="W225" s="128">
        <f>SUM(W226:W251)</f>
        <v>0</v>
      </c>
      <c r="Y225" s="128">
        <f>SUM(Y226:Y251)</f>
        <v>0</v>
      </c>
      <c r="AA225" s="129">
        <f>SUM(AA226:AA251)</f>
        <v>0</v>
      </c>
      <c r="AR225" s="130" t="s">
        <v>277</v>
      </c>
      <c r="AT225" s="131" t="s">
        <v>74</v>
      </c>
      <c r="AU225" s="131" t="s">
        <v>83</v>
      </c>
      <c r="AY225" s="130" t="s">
        <v>267</v>
      </c>
      <c r="BK225" s="132">
        <f>SUM(BK226:BK251)</f>
        <v>0</v>
      </c>
    </row>
    <row r="226" spans="2:65" s="1" customFormat="1" ht="51" customHeight="1">
      <c r="B226" s="134"/>
      <c r="C226" s="144" t="s">
        <v>1076</v>
      </c>
      <c r="D226" s="144" t="s">
        <v>315</v>
      </c>
      <c r="E226" s="145" t="s">
        <v>3194</v>
      </c>
      <c r="F226" s="221" t="s">
        <v>3195</v>
      </c>
      <c r="G226" s="221"/>
      <c r="H226" s="221"/>
      <c r="I226" s="221"/>
      <c r="J226" s="146" t="s">
        <v>374</v>
      </c>
      <c r="K226" s="147">
        <v>1</v>
      </c>
      <c r="L226" s="222"/>
      <c r="M226" s="222"/>
      <c r="N226" s="222">
        <f t="shared" ref="N226:N251" si="80">ROUND(L226*K226,2)</f>
        <v>0</v>
      </c>
      <c r="O226" s="220"/>
      <c r="P226" s="220"/>
      <c r="Q226" s="220"/>
      <c r="R226" s="139"/>
      <c r="T226" s="140" t="s">
        <v>5</v>
      </c>
      <c r="U226" s="38" t="s">
        <v>42</v>
      </c>
      <c r="V226" s="141">
        <v>0</v>
      </c>
      <c r="W226" s="141">
        <f t="shared" ref="W226:W251" si="81">V226*K226</f>
        <v>0</v>
      </c>
      <c r="X226" s="141">
        <v>0</v>
      </c>
      <c r="Y226" s="141">
        <f t="shared" ref="Y226:Y251" si="82">X226*K226</f>
        <v>0</v>
      </c>
      <c r="Z226" s="141">
        <v>0</v>
      </c>
      <c r="AA226" s="142">
        <f t="shared" ref="AA226:AA251" si="83">Z226*K226</f>
        <v>0</v>
      </c>
      <c r="AR226" s="19" t="s">
        <v>1282</v>
      </c>
      <c r="AT226" s="19" t="s">
        <v>315</v>
      </c>
      <c r="AU226" s="19" t="s">
        <v>102</v>
      </c>
      <c r="AY226" s="19" t="s">
        <v>267</v>
      </c>
      <c r="BE226" s="143">
        <f t="shared" ref="BE226:BE251" si="84">IF(U226="základná",N226,0)</f>
        <v>0</v>
      </c>
      <c r="BF226" s="143">
        <f t="shared" ref="BF226:BF251" si="85">IF(U226="znížená",N226,0)</f>
        <v>0</v>
      </c>
      <c r="BG226" s="143">
        <f t="shared" ref="BG226:BG251" si="86">IF(U226="zákl. prenesená",N226,0)</f>
        <v>0</v>
      </c>
      <c r="BH226" s="143">
        <f t="shared" ref="BH226:BH251" si="87">IF(U226="zníž. prenesená",N226,0)</f>
        <v>0</v>
      </c>
      <c r="BI226" s="143">
        <f t="shared" ref="BI226:BI251" si="88">IF(U226="nulová",N226,0)</f>
        <v>0</v>
      </c>
      <c r="BJ226" s="19" t="s">
        <v>102</v>
      </c>
      <c r="BK226" s="143">
        <f t="shared" ref="BK226:BK251" si="89">ROUND(L226*K226,2)</f>
        <v>0</v>
      </c>
      <c r="BL226" s="19" t="s">
        <v>518</v>
      </c>
      <c r="BM226" s="19" t="s">
        <v>2308</v>
      </c>
    </row>
    <row r="227" spans="2:65" s="1" customFormat="1" ht="16.5" customHeight="1">
      <c r="B227" s="134"/>
      <c r="C227" s="144" t="s">
        <v>1080</v>
      </c>
      <c r="D227" s="144" t="s">
        <v>315</v>
      </c>
      <c r="E227" s="145" t="s">
        <v>2972</v>
      </c>
      <c r="F227" s="221" t="s">
        <v>2993</v>
      </c>
      <c r="G227" s="221"/>
      <c r="H227" s="221"/>
      <c r="I227" s="221"/>
      <c r="J227" s="146" t="s">
        <v>374</v>
      </c>
      <c r="K227" s="147">
        <v>2</v>
      </c>
      <c r="L227" s="222"/>
      <c r="M227" s="222"/>
      <c r="N227" s="222">
        <f t="shared" si="80"/>
        <v>0</v>
      </c>
      <c r="O227" s="220"/>
      <c r="P227" s="220"/>
      <c r="Q227" s="220"/>
      <c r="R227" s="139"/>
      <c r="T227" s="140" t="s">
        <v>5</v>
      </c>
      <c r="U227" s="38" t="s">
        <v>42</v>
      </c>
      <c r="V227" s="141">
        <v>0</v>
      </c>
      <c r="W227" s="141">
        <f t="shared" si="81"/>
        <v>0</v>
      </c>
      <c r="X227" s="141">
        <v>0</v>
      </c>
      <c r="Y227" s="141">
        <f t="shared" si="82"/>
        <v>0</v>
      </c>
      <c r="Z227" s="141">
        <v>0</v>
      </c>
      <c r="AA227" s="142">
        <f t="shared" si="83"/>
        <v>0</v>
      </c>
      <c r="AR227" s="19" t="s">
        <v>1282</v>
      </c>
      <c r="AT227" s="19" t="s">
        <v>315</v>
      </c>
      <c r="AU227" s="19" t="s">
        <v>102</v>
      </c>
      <c r="AY227" s="19" t="s">
        <v>267</v>
      </c>
      <c r="BE227" s="143">
        <f t="shared" si="84"/>
        <v>0</v>
      </c>
      <c r="BF227" s="143">
        <f t="shared" si="85"/>
        <v>0</v>
      </c>
      <c r="BG227" s="143">
        <f t="shared" si="86"/>
        <v>0</v>
      </c>
      <c r="BH227" s="143">
        <f t="shared" si="87"/>
        <v>0</v>
      </c>
      <c r="BI227" s="143">
        <f t="shared" si="88"/>
        <v>0</v>
      </c>
      <c r="BJ227" s="19" t="s">
        <v>102</v>
      </c>
      <c r="BK227" s="143">
        <f t="shared" si="89"/>
        <v>0</v>
      </c>
      <c r="BL227" s="19" t="s">
        <v>518</v>
      </c>
      <c r="BM227" s="19" t="s">
        <v>2311</v>
      </c>
    </row>
    <row r="228" spans="2:65" s="1" customFormat="1" ht="16.5" customHeight="1">
      <c r="B228" s="134"/>
      <c r="C228" s="144" t="s">
        <v>1084</v>
      </c>
      <c r="D228" s="144" t="s">
        <v>315</v>
      </c>
      <c r="E228" s="145" t="s">
        <v>3178</v>
      </c>
      <c r="F228" s="221" t="s">
        <v>3179</v>
      </c>
      <c r="G228" s="221"/>
      <c r="H228" s="221"/>
      <c r="I228" s="221"/>
      <c r="J228" s="146" t="s">
        <v>374</v>
      </c>
      <c r="K228" s="147">
        <v>1</v>
      </c>
      <c r="L228" s="222"/>
      <c r="M228" s="222"/>
      <c r="N228" s="222">
        <f t="shared" si="80"/>
        <v>0</v>
      </c>
      <c r="O228" s="220"/>
      <c r="P228" s="220"/>
      <c r="Q228" s="220"/>
      <c r="R228" s="139"/>
      <c r="T228" s="140" t="s">
        <v>5</v>
      </c>
      <c r="U228" s="38" t="s">
        <v>42</v>
      </c>
      <c r="V228" s="141">
        <v>0</v>
      </c>
      <c r="W228" s="141">
        <f t="shared" si="81"/>
        <v>0</v>
      </c>
      <c r="X228" s="141">
        <v>0</v>
      </c>
      <c r="Y228" s="141">
        <f t="shared" si="82"/>
        <v>0</v>
      </c>
      <c r="Z228" s="141">
        <v>0</v>
      </c>
      <c r="AA228" s="142">
        <f t="shared" si="83"/>
        <v>0</v>
      </c>
      <c r="AR228" s="19" t="s">
        <v>1282</v>
      </c>
      <c r="AT228" s="19" t="s">
        <v>315</v>
      </c>
      <c r="AU228" s="19" t="s">
        <v>102</v>
      </c>
      <c r="AY228" s="19" t="s">
        <v>267</v>
      </c>
      <c r="BE228" s="143">
        <f t="shared" si="84"/>
        <v>0</v>
      </c>
      <c r="BF228" s="143">
        <f t="shared" si="85"/>
        <v>0</v>
      </c>
      <c r="BG228" s="143">
        <f t="shared" si="86"/>
        <v>0</v>
      </c>
      <c r="BH228" s="143">
        <f t="shared" si="87"/>
        <v>0</v>
      </c>
      <c r="BI228" s="143">
        <f t="shared" si="88"/>
        <v>0</v>
      </c>
      <c r="BJ228" s="19" t="s">
        <v>102</v>
      </c>
      <c r="BK228" s="143">
        <f t="shared" si="89"/>
        <v>0</v>
      </c>
      <c r="BL228" s="19" t="s">
        <v>518</v>
      </c>
      <c r="BM228" s="19" t="s">
        <v>2314</v>
      </c>
    </row>
    <row r="229" spans="2:65" s="1" customFormat="1" ht="16.5" customHeight="1">
      <c r="B229" s="134"/>
      <c r="C229" s="144" t="s">
        <v>1088</v>
      </c>
      <c r="D229" s="144" t="s">
        <v>315</v>
      </c>
      <c r="E229" s="145" t="s">
        <v>3180</v>
      </c>
      <c r="F229" s="221" t="s">
        <v>3181</v>
      </c>
      <c r="G229" s="221"/>
      <c r="H229" s="221"/>
      <c r="I229" s="221"/>
      <c r="J229" s="146" t="s">
        <v>374</v>
      </c>
      <c r="K229" s="147">
        <v>1</v>
      </c>
      <c r="L229" s="222"/>
      <c r="M229" s="222"/>
      <c r="N229" s="222">
        <f t="shared" si="80"/>
        <v>0</v>
      </c>
      <c r="O229" s="220"/>
      <c r="P229" s="220"/>
      <c r="Q229" s="220"/>
      <c r="R229" s="139"/>
      <c r="T229" s="140" t="s">
        <v>5</v>
      </c>
      <c r="U229" s="38" t="s">
        <v>42</v>
      </c>
      <c r="V229" s="141">
        <v>0</v>
      </c>
      <c r="W229" s="141">
        <f t="shared" si="81"/>
        <v>0</v>
      </c>
      <c r="X229" s="141">
        <v>0</v>
      </c>
      <c r="Y229" s="141">
        <f t="shared" si="82"/>
        <v>0</v>
      </c>
      <c r="Z229" s="141">
        <v>0</v>
      </c>
      <c r="AA229" s="142">
        <f t="shared" si="83"/>
        <v>0</v>
      </c>
      <c r="AR229" s="19" t="s">
        <v>1282</v>
      </c>
      <c r="AT229" s="19" t="s">
        <v>315</v>
      </c>
      <c r="AU229" s="19" t="s">
        <v>102</v>
      </c>
      <c r="AY229" s="19" t="s">
        <v>267</v>
      </c>
      <c r="BE229" s="143">
        <f t="shared" si="84"/>
        <v>0</v>
      </c>
      <c r="BF229" s="143">
        <f t="shared" si="85"/>
        <v>0</v>
      </c>
      <c r="BG229" s="143">
        <f t="shared" si="86"/>
        <v>0</v>
      </c>
      <c r="BH229" s="143">
        <f t="shared" si="87"/>
        <v>0</v>
      </c>
      <c r="BI229" s="143">
        <f t="shared" si="88"/>
        <v>0</v>
      </c>
      <c r="BJ229" s="19" t="s">
        <v>102</v>
      </c>
      <c r="BK229" s="143">
        <f t="shared" si="89"/>
        <v>0</v>
      </c>
      <c r="BL229" s="19" t="s">
        <v>518</v>
      </c>
      <c r="BM229" s="19" t="s">
        <v>2317</v>
      </c>
    </row>
    <row r="230" spans="2:65" s="1" customFormat="1" ht="16.5" customHeight="1">
      <c r="B230" s="134"/>
      <c r="C230" s="144" t="s">
        <v>1092</v>
      </c>
      <c r="D230" s="144" t="s">
        <v>315</v>
      </c>
      <c r="E230" s="145" t="s">
        <v>3142</v>
      </c>
      <c r="F230" s="221" t="s">
        <v>3143</v>
      </c>
      <c r="G230" s="221"/>
      <c r="H230" s="221"/>
      <c r="I230" s="221"/>
      <c r="J230" s="146" t="s">
        <v>374</v>
      </c>
      <c r="K230" s="147">
        <v>2</v>
      </c>
      <c r="L230" s="222"/>
      <c r="M230" s="222"/>
      <c r="N230" s="222">
        <f t="shared" si="80"/>
        <v>0</v>
      </c>
      <c r="O230" s="220"/>
      <c r="P230" s="220"/>
      <c r="Q230" s="220"/>
      <c r="R230" s="139"/>
      <c r="T230" s="140" t="s">
        <v>5</v>
      </c>
      <c r="U230" s="38" t="s">
        <v>42</v>
      </c>
      <c r="V230" s="141">
        <v>0</v>
      </c>
      <c r="W230" s="141">
        <f t="shared" si="81"/>
        <v>0</v>
      </c>
      <c r="X230" s="141">
        <v>0</v>
      </c>
      <c r="Y230" s="141">
        <f t="shared" si="82"/>
        <v>0</v>
      </c>
      <c r="Z230" s="141">
        <v>0</v>
      </c>
      <c r="AA230" s="142">
        <f t="shared" si="83"/>
        <v>0</v>
      </c>
      <c r="AR230" s="19" t="s">
        <v>1282</v>
      </c>
      <c r="AT230" s="19" t="s">
        <v>315</v>
      </c>
      <c r="AU230" s="19" t="s">
        <v>102</v>
      </c>
      <c r="AY230" s="19" t="s">
        <v>267</v>
      </c>
      <c r="BE230" s="143">
        <f t="shared" si="84"/>
        <v>0</v>
      </c>
      <c r="BF230" s="143">
        <f t="shared" si="85"/>
        <v>0</v>
      </c>
      <c r="BG230" s="143">
        <f t="shared" si="86"/>
        <v>0</v>
      </c>
      <c r="BH230" s="143">
        <f t="shared" si="87"/>
        <v>0</v>
      </c>
      <c r="BI230" s="143">
        <f t="shared" si="88"/>
        <v>0</v>
      </c>
      <c r="BJ230" s="19" t="s">
        <v>102</v>
      </c>
      <c r="BK230" s="143">
        <f t="shared" si="89"/>
        <v>0</v>
      </c>
      <c r="BL230" s="19" t="s">
        <v>518</v>
      </c>
      <c r="BM230" s="19" t="s">
        <v>2320</v>
      </c>
    </row>
    <row r="231" spans="2:65" s="1" customFormat="1" ht="25.5" customHeight="1">
      <c r="B231" s="134"/>
      <c r="C231" s="144" t="s">
        <v>1095</v>
      </c>
      <c r="D231" s="144" t="s">
        <v>315</v>
      </c>
      <c r="E231" s="145" t="s">
        <v>3144</v>
      </c>
      <c r="F231" s="221" t="s">
        <v>3145</v>
      </c>
      <c r="G231" s="221"/>
      <c r="H231" s="221"/>
      <c r="I231" s="221"/>
      <c r="J231" s="146" t="s">
        <v>374</v>
      </c>
      <c r="K231" s="147">
        <v>2</v>
      </c>
      <c r="L231" s="222"/>
      <c r="M231" s="222"/>
      <c r="N231" s="222">
        <f t="shared" si="80"/>
        <v>0</v>
      </c>
      <c r="O231" s="220"/>
      <c r="P231" s="220"/>
      <c r="Q231" s="220"/>
      <c r="R231" s="139"/>
      <c r="T231" s="140" t="s">
        <v>5</v>
      </c>
      <c r="U231" s="38" t="s">
        <v>42</v>
      </c>
      <c r="V231" s="141">
        <v>0</v>
      </c>
      <c r="W231" s="141">
        <f t="shared" si="81"/>
        <v>0</v>
      </c>
      <c r="X231" s="141">
        <v>0</v>
      </c>
      <c r="Y231" s="141">
        <f t="shared" si="82"/>
        <v>0</v>
      </c>
      <c r="Z231" s="141">
        <v>0</v>
      </c>
      <c r="AA231" s="142">
        <f t="shared" si="83"/>
        <v>0</v>
      </c>
      <c r="AR231" s="19" t="s">
        <v>1282</v>
      </c>
      <c r="AT231" s="19" t="s">
        <v>315</v>
      </c>
      <c r="AU231" s="19" t="s">
        <v>102</v>
      </c>
      <c r="AY231" s="19" t="s">
        <v>267</v>
      </c>
      <c r="BE231" s="143">
        <f t="shared" si="84"/>
        <v>0</v>
      </c>
      <c r="BF231" s="143">
        <f t="shared" si="85"/>
        <v>0</v>
      </c>
      <c r="BG231" s="143">
        <f t="shared" si="86"/>
        <v>0</v>
      </c>
      <c r="BH231" s="143">
        <f t="shared" si="87"/>
        <v>0</v>
      </c>
      <c r="BI231" s="143">
        <f t="shared" si="88"/>
        <v>0</v>
      </c>
      <c r="BJ231" s="19" t="s">
        <v>102</v>
      </c>
      <c r="BK231" s="143">
        <f t="shared" si="89"/>
        <v>0</v>
      </c>
      <c r="BL231" s="19" t="s">
        <v>518</v>
      </c>
      <c r="BM231" s="19" t="s">
        <v>2323</v>
      </c>
    </row>
    <row r="232" spans="2:65" s="1" customFormat="1" ht="16.5" customHeight="1">
      <c r="B232" s="134"/>
      <c r="C232" s="144" t="s">
        <v>1099</v>
      </c>
      <c r="D232" s="144" t="s">
        <v>315</v>
      </c>
      <c r="E232" s="145" t="s">
        <v>3146</v>
      </c>
      <c r="F232" s="221" t="s">
        <v>3147</v>
      </c>
      <c r="G232" s="221"/>
      <c r="H232" s="221"/>
      <c r="I232" s="221"/>
      <c r="J232" s="146" t="s">
        <v>374</v>
      </c>
      <c r="K232" s="147">
        <v>3</v>
      </c>
      <c r="L232" s="222"/>
      <c r="M232" s="222"/>
      <c r="N232" s="222">
        <f t="shared" si="80"/>
        <v>0</v>
      </c>
      <c r="O232" s="220"/>
      <c r="P232" s="220"/>
      <c r="Q232" s="220"/>
      <c r="R232" s="139"/>
      <c r="T232" s="140" t="s">
        <v>5</v>
      </c>
      <c r="U232" s="38" t="s">
        <v>42</v>
      </c>
      <c r="V232" s="141">
        <v>0</v>
      </c>
      <c r="W232" s="141">
        <f t="shared" si="81"/>
        <v>0</v>
      </c>
      <c r="X232" s="141">
        <v>0</v>
      </c>
      <c r="Y232" s="141">
        <f t="shared" si="82"/>
        <v>0</v>
      </c>
      <c r="Z232" s="141">
        <v>0</v>
      </c>
      <c r="AA232" s="142">
        <f t="shared" si="83"/>
        <v>0</v>
      </c>
      <c r="AR232" s="19" t="s">
        <v>1282</v>
      </c>
      <c r="AT232" s="19" t="s">
        <v>315</v>
      </c>
      <c r="AU232" s="19" t="s">
        <v>102</v>
      </c>
      <c r="AY232" s="19" t="s">
        <v>267</v>
      </c>
      <c r="BE232" s="143">
        <f t="shared" si="84"/>
        <v>0</v>
      </c>
      <c r="BF232" s="143">
        <f t="shared" si="85"/>
        <v>0</v>
      </c>
      <c r="BG232" s="143">
        <f t="shared" si="86"/>
        <v>0</v>
      </c>
      <c r="BH232" s="143">
        <f t="shared" si="87"/>
        <v>0</v>
      </c>
      <c r="BI232" s="143">
        <f t="shared" si="88"/>
        <v>0</v>
      </c>
      <c r="BJ232" s="19" t="s">
        <v>102</v>
      </c>
      <c r="BK232" s="143">
        <f t="shared" si="89"/>
        <v>0</v>
      </c>
      <c r="BL232" s="19" t="s">
        <v>518</v>
      </c>
      <c r="BM232" s="19" t="s">
        <v>2326</v>
      </c>
    </row>
    <row r="233" spans="2:65" s="1" customFormat="1" ht="25.5" customHeight="1">
      <c r="B233" s="134"/>
      <c r="C233" s="144" t="s">
        <v>1103</v>
      </c>
      <c r="D233" s="144" t="s">
        <v>315</v>
      </c>
      <c r="E233" s="145" t="s">
        <v>3050</v>
      </c>
      <c r="F233" s="221" t="s">
        <v>3051</v>
      </c>
      <c r="G233" s="221"/>
      <c r="H233" s="221"/>
      <c r="I233" s="221"/>
      <c r="J233" s="146" t="s">
        <v>374</v>
      </c>
      <c r="K233" s="147">
        <v>1</v>
      </c>
      <c r="L233" s="222"/>
      <c r="M233" s="222"/>
      <c r="N233" s="222">
        <f t="shared" si="80"/>
        <v>0</v>
      </c>
      <c r="O233" s="220"/>
      <c r="P233" s="220"/>
      <c r="Q233" s="220"/>
      <c r="R233" s="139"/>
      <c r="T233" s="140" t="s">
        <v>5</v>
      </c>
      <c r="U233" s="38" t="s">
        <v>42</v>
      </c>
      <c r="V233" s="141">
        <v>0</v>
      </c>
      <c r="W233" s="141">
        <f t="shared" si="81"/>
        <v>0</v>
      </c>
      <c r="X233" s="141">
        <v>0</v>
      </c>
      <c r="Y233" s="141">
        <f t="shared" si="82"/>
        <v>0</v>
      </c>
      <c r="Z233" s="141">
        <v>0</v>
      </c>
      <c r="AA233" s="142">
        <f t="shared" si="83"/>
        <v>0</v>
      </c>
      <c r="AR233" s="19" t="s">
        <v>1282</v>
      </c>
      <c r="AT233" s="19" t="s">
        <v>315</v>
      </c>
      <c r="AU233" s="19" t="s">
        <v>102</v>
      </c>
      <c r="AY233" s="19" t="s">
        <v>267</v>
      </c>
      <c r="BE233" s="143">
        <f t="shared" si="84"/>
        <v>0</v>
      </c>
      <c r="BF233" s="143">
        <f t="shared" si="85"/>
        <v>0</v>
      </c>
      <c r="BG233" s="143">
        <f t="shared" si="86"/>
        <v>0</v>
      </c>
      <c r="BH233" s="143">
        <f t="shared" si="87"/>
        <v>0</v>
      </c>
      <c r="BI233" s="143">
        <f t="shared" si="88"/>
        <v>0</v>
      </c>
      <c r="BJ233" s="19" t="s">
        <v>102</v>
      </c>
      <c r="BK233" s="143">
        <f t="shared" si="89"/>
        <v>0</v>
      </c>
      <c r="BL233" s="19" t="s">
        <v>518</v>
      </c>
      <c r="BM233" s="19" t="s">
        <v>2329</v>
      </c>
    </row>
    <row r="234" spans="2:65" s="1" customFormat="1" ht="38.25" customHeight="1">
      <c r="B234" s="134"/>
      <c r="C234" s="144" t="s">
        <v>1107</v>
      </c>
      <c r="D234" s="144" t="s">
        <v>315</v>
      </c>
      <c r="E234" s="145" t="s">
        <v>3148</v>
      </c>
      <c r="F234" s="221" t="s">
        <v>3149</v>
      </c>
      <c r="G234" s="221"/>
      <c r="H234" s="221"/>
      <c r="I234" s="221"/>
      <c r="J234" s="146" t="s">
        <v>374</v>
      </c>
      <c r="K234" s="147">
        <v>1</v>
      </c>
      <c r="L234" s="222"/>
      <c r="M234" s="222"/>
      <c r="N234" s="222">
        <f t="shared" si="80"/>
        <v>0</v>
      </c>
      <c r="O234" s="220"/>
      <c r="P234" s="220"/>
      <c r="Q234" s="220"/>
      <c r="R234" s="139"/>
      <c r="T234" s="140" t="s">
        <v>5</v>
      </c>
      <c r="U234" s="38" t="s">
        <v>42</v>
      </c>
      <c r="V234" s="141">
        <v>0</v>
      </c>
      <c r="W234" s="141">
        <f t="shared" si="81"/>
        <v>0</v>
      </c>
      <c r="X234" s="141">
        <v>0</v>
      </c>
      <c r="Y234" s="141">
        <f t="shared" si="82"/>
        <v>0</v>
      </c>
      <c r="Z234" s="141">
        <v>0</v>
      </c>
      <c r="AA234" s="142">
        <f t="shared" si="83"/>
        <v>0</v>
      </c>
      <c r="AR234" s="19" t="s">
        <v>1282</v>
      </c>
      <c r="AT234" s="19" t="s">
        <v>315</v>
      </c>
      <c r="AU234" s="19" t="s">
        <v>102</v>
      </c>
      <c r="AY234" s="19" t="s">
        <v>267</v>
      </c>
      <c r="BE234" s="143">
        <f t="shared" si="84"/>
        <v>0</v>
      </c>
      <c r="BF234" s="143">
        <f t="shared" si="85"/>
        <v>0</v>
      </c>
      <c r="BG234" s="143">
        <f t="shared" si="86"/>
        <v>0</v>
      </c>
      <c r="BH234" s="143">
        <f t="shared" si="87"/>
        <v>0</v>
      </c>
      <c r="BI234" s="143">
        <f t="shared" si="88"/>
        <v>0</v>
      </c>
      <c r="BJ234" s="19" t="s">
        <v>102</v>
      </c>
      <c r="BK234" s="143">
        <f t="shared" si="89"/>
        <v>0</v>
      </c>
      <c r="BL234" s="19" t="s">
        <v>518</v>
      </c>
      <c r="BM234" s="19" t="s">
        <v>2332</v>
      </c>
    </row>
    <row r="235" spans="2:65" s="1" customFormat="1" ht="25.5" customHeight="1">
      <c r="B235" s="134"/>
      <c r="C235" s="144" t="s">
        <v>1111</v>
      </c>
      <c r="D235" s="144" t="s">
        <v>315</v>
      </c>
      <c r="E235" s="145" t="s">
        <v>3150</v>
      </c>
      <c r="F235" s="221" t="s">
        <v>3151</v>
      </c>
      <c r="G235" s="221"/>
      <c r="H235" s="221"/>
      <c r="I235" s="221"/>
      <c r="J235" s="146" t="s">
        <v>374</v>
      </c>
      <c r="K235" s="147">
        <v>6</v>
      </c>
      <c r="L235" s="222"/>
      <c r="M235" s="222"/>
      <c r="N235" s="222">
        <f t="shared" si="80"/>
        <v>0</v>
      </c>
      <c r="O235" s="220"/>
      <c r="P235" s="220"/>
      <c r="Q235" s="220"/>
      <c r="R235" s="139"/>
      <c r="T235" s="140" t="s">
        <v>5</v>
      </c>
      <c r="U235" s="38" t="s">
        <v>42</v>
      </c>
      <c r="V235" s="141">
        <v>0</v>
      </c>
      <c r="W235" s="141">
        <f t="shared" si="81"/>
        <v>0</v>
      </c>
      <c r="X235" s="141">
        <v>0</v>
      </c>
      <c r="Y235" s="141">
        <f t="shared" si="82"/>
        <v>0</v>
      </c>
      <c r="Z235" s="141">
        <v>0</v>
      </c>
      <c r="AA235" s="142">
        <f t="shared" si="83"/>
        <v>0</v>
      </c>
      <c r="AR235" s="19" t="s">
        <v>1282</v>
      </c>
      <c r="AT235" s="19" t="s">
        <v>315</v>
      </c>
      <c r="AU235" s="19" t="s">
        <v>102</v>
      </c>
      <c r="AY235" s="19" t="s">
        <v>267</v>
      </c>
      <c r="BE235" s="143">
        <f t="shared" si="84"/>
        <v>0</v>
      </c>
      <c r="BF235" s="143">
        <f t="shared" si="85"/>
        <v>0</v>
      </c>
      <c r="BG235" s="143">
        <f t="shared" si="86"/>
        <v>0</v>
      </c>
      <c r="BH235" s="143">
        <f t="shared" si="87"/>
        <v>0</v>
      </c>
      <c r="BI235" s="143">
        <f t="shared" si="88"/>
        <v>0</v>
      </c>
      <c r="BJ235" s="19" t="s">
        <v>102</v>
      </c>
      <c r="BK235" s="143">
        <f t="shared" si="89"/>
        <v>0</v>
      </c>
      <c r="BL235" s="19" t="s">
        <v>518</v>
      </c>
      <c r="BM235" s="19" t="s">
        <v>2334</v>
      </c>
    </row>
    <row r="236" spans="2:65" s="1" customFormat="1" ht="16.5" customHeight="1">
      <c r="B236" s="134"/>
      <c r="C236" s="144" t="s">
        <v>1115</v>
      </c>
      <c r="D236" s="144" t="s">
        <v>315</v>
      </c>
      <c r="E236" s="145" t="s">
        <v>3152</v>
      </c>
      <c r="F236" s="221" t="s">
        <v>3153</v>
      </c>
      <c r="G236" s="221"/>
      <c r="H236" s="221"/>
      <c r="I236" s="221"/>
      <c r="J236" s="146" t="s">
        <v>374</v>
      </c>
      <c r="K236" s="147">
        <v>1</v>
      </c>
      <c r="L236" s="222"/>
      <c r="M236" s="222"/>
      <c r="N236" s="222">
        <f t="shared" si="80"/>
        <v>0</v>
      </c>
      <c r="O236" s="220"/>
      <c r="P236" s="220"/>
      <c r="Q236" s="220"/>
      <c r="R236" s="139"/>
      <c r="T236" s="140" t="s">
        <v>5</v>
      </c>
      <c r="U236" s="38" t="s">
        <v>42</v>
      </c>
      <c r="V236" s="141">
        <v>0</v>
      </c>
      <c r="W236" s="141">
        <f t="shared" si="81"/>
        <v>0</v>
      </c>
      <c r="X236" s="141">
        <v>0</v>
      </c>
      <c r="Y236" s="141">
        <f t="shared" si="82"/>
        <v>0</v>
      </c>
      <c r="Z236" s="141">
        <v>0</v>
      </c>
      <c r="AA236" s="142">
        <f t="shared" si="83"/>
        <v>0</v>
      </c>
      <c r="AR236" s="19" t="s">
        <v>1282</v>
      </c>
      <c r="AT236" s="19" t="s">
        <v>315</v>
      </c>
      <c r="AU236" s="19" t="s">
        <v>102</v>
      </c>
      <c r="AY236" s="19" t="s">
        <v>267</v>
      </c>
      <c r="BE236" s="143">
        <f t="shared" si="84"/>
        <v>0</v>
      </c>
      <c r="BF236" s="143">
        <f t="shared" si="85"/>
        <v>0</v>
      </c>
      <c r="BG236" s="143">
        <f t="shared" si="86"/>
        <v>0</v>
      </c>
      <c r="BH236" s="143">
        <f t="shared" si="87"/>
        <v>0</v>
      </c>
      <c r="BI236" s="143">
        <f t="shared" si="88"/>
        <v>0</v>
      </c>
      <c r="BJ236" s="19" t="s">
        <v>102</v>
      </c>
      <c r="BK236" s="143">
        <f t="shared" si="89"/>
        <v>0</v>
      </c>
      <c r="BL236" s="19" t="s">
        <v>518</v>
      </c>
      <c r="BM236" s="19" t="s">
        <v>2336</v>
      </c>
    </row>
    <row r="237" spans="2:65" s="1" customFormat="1" ht="16.5" customHeight="1">
      <c r="B237" s="134"/>
      <c r="C237" s="144" t="s">
        <v>1119</v>
      </c>
      <c r="D237" s="144" t="s">
        <v>315</v>
      </c>
      <c r="E237" s="145" t="s">
        <v>3042</v>
      </c>
      <c r="F237" s="221" t="s">
        <v>3043</v>
      </c>
      <c r="G237" s="221"/>
      <c r="H237" s="221"/>
      <c r="I237" s="221"/>
      <c r="J237" s="146" t="s">
        <v>374</v>
      </c>
      <c r="K237" s="147">
        <v>1</v>
      </c>
      <c r="L237" s="222"/>
      <c r="M237" s="222"/>
      <c r="N237" s="222">
        <f t="shared" si="80"/>
        <v>0</v>
      </c>
      <c r="O237" s="220"/>
      <c r="P237" s="220"/>
      <c r="Q237" s="220"/>
      <c r="R237" s="139"/>
      <c r="T237" s="140" t="s">
        <v>5</v>
      </c>
      <c r="U237" s="38" t="s">
        <v>42</v>
      </c>
      <c r="V237" s="141">
        <v>0</v>
      </c>
      <c r="W237" s="141">
        <f t="shared" si="81"/>
        <v>0</v>
      </c>
      <c r="X237" s="141">
        <v>0</v>
      </c>
      <c r="Y237" s="141">
        <f t="shared" si="82"/>
        <v>0</v>
      </c>
      <c r="Z237" s="141">
        <v>0</v>
      </c>
      <c r="AA237" s="142">
        <f t="shared" si="83"/>
        <v>0</v>
      </c>
      <c r="AR237" s="19" t="s">
        <v>1282</v>
      </c>
      <c r="AT237" s="19" t="s">
        <v>315</v>
      </c>
      <c r="AU237" s="19" t="s">
        <v>102</v>
      </c>
      <c r="AY237" s="19" t="s">
        <v>267</v>
      </c>
      <c r="BE237" s="143">
        <f t="shared" si="84"/>
        <v>0</v>
      </c>
      <c r="BF237" s="143">
        <f t="shared" si="85"/>
        <v>0</v>
      </c>
      <c r="BG237" s="143">
        <f t="shared" si="86"/>
        <v>0</v>
      </c>
      <c r="BH237" s="143">
        <f t="shared" si="87"/>
        <v>0</v>
      </c>
      <c r="BI237" s="143">
        <f t="shared" si="88"/>
        <v>0</v>
      </c>
      <c r="BJ237" s="19" t="s">
        <v>102</v>
      </c>
      <c r="BK237" s="143">
        <f t="shared" si="89"/>
        <v>0</v>
      </c>
      <c r="BL237" s="19" t="s">
        <v>518</v>
      </c>
      <c r="BM237" s="19" t="s">
        <v>2339</v>
      </c>
    </row>
    <row r="238" spans="2:65" s="1" customFormat="1" ht="16.5" customHeight="1">
      <c r="B238" s="134"/>
      <c r="C238" s="144" t="s">
        <v>1123</v>
      </c>
      <c r="D238" s="144" t="s">
        <v>315</v>
      </c>
      <c r="E238" s="145" t="s">
        <v>3155</v>
      </c>
      <c r="F238" s="221" t="s">
        <v>3156</v>
      </c>
      <c r="G238" s="221"/>
      <c r="H238" s="221"/>
      <c r="I238" s="221"/>
      <c r="J238" s="146" t="s">
        <v>374</v>
      </c>
      <c r="K238" s="147">
        <v>6</v>
      </c>
      <c r="L238" s="222"/>
      <c r="M238" s="222"/>
      <c r="N238" s="222">
        <f t="shared" si="80"/>
        <v>0</v>
      </c>
      <c r="O238" s="220"/>
      <c r="P238" s="220"/>
      <c r="Q238" s="220"/>
      <c r="R238" s="139"/>
      <c r="T238" s="140" t="s">
        <v>5</v>
      </c>
      <c r="U238" s="38" t="s">
        <v>42</v>
      </c>
      <c r="V238" s="141">
        <v>0</v>
      </c>
      <c r="W238" s="141">
        <f t="shared" si="81"/>
        <v>0</v>
      </c>
      <c r="X238" s="141">
        <v>0</v>
      </c>
      <c r="Y238" s="141">
        <f t="shared" si="82"/>
        <v>0</v>
      </c>
      <c r="Z238" s="141">
        <v>0</v>
      </c>
      <c r="AA238" s="142">
        <f t="shared" si="83"/>
        <v>0</v>
      </c>
      <c r="AR238" s="19" t="s">
        <v>1282</v>
      </c>
      <c r="AT238" s="19" t="s">
        <v>315</v>
      </c>
      <c r="AU238" s="19" t="s">
        <v>102</v>
      </c>
      <c r="AY238" s="19" t="s">
        <v>267</v>
      </c>
      <c r="BE238" s="143">
        <f t="shared" si="84"/>
        <v>0</v>
      </c>
      <c r="BF238" s="143">
        <f t="shared" si="85"/>
        <v>0</v>
      </c>
      <c r="BG238" s="143">
        <f t="shared" si="86"/>
        <v>0</v>
      </c>
      <c r="BH238" s="143">
        <f t="shared" si="87"/>
        <v>0</v>
      </c>
      <c r="BI238" s="143">
        <f t="shared" si="88"/>
        <v>0</v>
      </c>
      <c r="BJ238" s="19" t="s">
        <v>102</v>
      </c>
      <c r="BK238" s="143">
        <f t="shared" si="89"/>
        <v>0</v>
      </c>
      <c r="BL238" s="19" t="s">
        <v>518</v>
      </c>
      <c r="BM238" s="19" t="s">
        <v>2342</v>
      </c>
    </row>
    <row r="239" spans="2:65" s="1" customFormat="1" ht="16.5" customHeight="1">
      <c r="B239" s="134"/>
      <c r="C239" s="144" t="s">
        <v>1127</v>
      </c>
      <c r="D239" s="144" t="s">
        <v>315</v>
      </c>
      <c r="E239" s="145" t="s">
        <v>3184</v>
      </c>
      <c r="F239" s="221" t="s">
        <v>3185</v>
      </c>
      <c r="G239" s="221"/>
      <c r="H239" s="221"/>
      <c r="I239" s="221"/>
      <c r="J239" s="146" t="s">
        <v>374</v>
      </c>
      <c r="K239" s="147">
        <v>1</v>
      </c>
      <c r="L239" s="222"/>
      <c r="M239" s="222"/>
      <c r="N239" s="222">
        <f t="shared" si="80"/>
        <v>0</v>
      </c>
      <c r="O239" s="220"/>
      <c r="P239" s="220"/>
      <c r="Q239" s="220"/>
      <c r="R239" s="139"/>
      <c r="T239" s="140" t="s">
        <v>5</v>
      </c>
      <c r="U239" s="38" t="s">
        <v>42</v>
      </c>
      <c r="V239" s="141">
        <v>0</v>
      </c>
      <c r="W239" s="141">
        <f t="shared" si="81"/>
        <v>0</v>
      </c>
      <c r="X239" s="141">
        <v>0</v>
      </c>
      <c r="Y239" s="141">
        <f t="shared" si="82"/>
        <v>0</v>
      </c>
      <c r="Z239" s="141">
        <v>0</v>
      </c>
      <c r="AA239" s="142">
        <f t="shared" si="83"/>
        <v>0</v>
      </c>
      <c r="AR239" s="19" t="s">
        <v>1282</v>
      </c>
      <c r="AT239" s="19" t="s">
        <v>315</v>
      </c>
      <c r="AU239" s="19" t="s">
        <v>102</v>
      </c>
      <c r="AY239" s="19" t="s">
        <v>267</v>
      </c>
      <c r="BE239" s="143">
        <f t="shared" si="84"/>
        <v>0</v>
      </c>
      <c r="BF239" s="143">
        <f t="shared" si="85"/>
        <v>0</v>
      </c>
      <c r="BG239" s="143">
        <f t="shared" si="86"/>
        <v>0</v>
      </c>
      <c r="BH239" s="143">
        <f t="shared" si="87"/>
        <v>0</v>
      </c>
      <c r="BI239" s="143">
        <f t="shared" si="88"/>
        <v>0</v>
      </c>
      <c r="BJ239" s="19" t="s">
        <v>102</v>
      </c>
      <c r="BK239" s="143">
        <f t="shared" si="89"/>
        <v>0</v>
      </c>
      <c r="BL239" s="19" t="s">
        <v>518</v>
      </c>
      <c r="BM239" s="19" t="s">
        <v>2345</v>
      </c>
    </row>
    <row r="240" spans="2:65" s="1" customFormat="1" ht="25.5" customHeight="1">
      <c r="B240" s="134"/>
      <c r="C240" s="144" t="s">
        <v>1131</v>
      </c>
      <c r="D240" s="144" t="s">
        <v>315</v>
      </c>
      <c r="E240" s="145" t="s">
        <v>3150</v>
      </c>
      <c r="F240" s="221" t="s">
        <v>3151</v>
      </c>
      <c r="G240" s="221"/>
      <c r="H240" s="221"/>
      <c r="I240" s="221"/>
      <c r="J240" s="146" t="s">
        <v>374</v>
      </c>
      <c r="K240" s="147">
        <v>3</v>
      </c>
      <c r="L240" s="222"/>
      <c r="M240" s="222"/>
      <c r="N240" s="222">
        <f t="shared" si="80"/>
        <v>0</v>
      </c>
      <c r="O240" s="220"/>
      <c r="P240" s="220"/>
      <c r="Q240" s="220"/>
      <c r="R240" s="139"/>
      <c r="T240" s="140" t="s">
        <v>5</v>
      </c>
      <c r="U240" s="38" t="s">
        <v>42</v>
      </c>
      <c r="V240" s="141">
        <v>0</v>
      </c>
      <c r="W240" s="141">
        <f t="shared" si="81"/>
        <v>0</v>
      </c>
      <c r="X240" s="141">
        <v>0</v>
      </c>
      <c r="Y240" s="141">
        <f t="shared" si="82"/>
        <v>0</v>
      </c>
      <c r="Z240" s="141">
        <v>0</v>
      </c>
      <c r="AA240" s="142">
        <f t="shared" si="83"/>
        <v>0</v>
      </c>
      <c r="AR240" s="19" t="s">
        <v>1282</v>
      </c>
      <c r="AT240" s="19" t="s">
        <v>315</v>
      </c>
      <c r="AU240" s="19" t="s">
        <v>102</v>
      </c>
      <c r="AY240" s="19" t="s">
        <v>267</v>
      </c>
      <c r="BE240" s="143">
        <f t="shared" si="84"/>
        <v>0</v>
      </c>
      <c r="BF240" s="143">
        <f t="shared" si="85"/>
        <v>0</v>
      </c>
      <c r="BG240" s="143">
        <f t="shared" si="86"/>
        <v>0</v>
      </c>
      <c r="BH240" s="143">
        <f t="shared" si="87"/>
        <v>0</v>
      </c>
      <c r="BI240" s="143">
        <f t="shared" si="88"/>
        <v>0</v>
      </c>
      <c r="BJ240" s="19" t="s">
        <v>102</v>
      </c>
      <c r="BK240" s="143">
        <f t="shared" si="89"/>
        <v>0</v>
      </c>
      <c r="BL240" s="19" t="s">
        <v>518</v>
      </c>
      <c r="BM240" s="19" t="s">
        <v>2348</v>
      </c>
    </row>
    <row r="241" spans="2:65" s="1" customFormat="1" ht="16.5" customHeight="1">
      <c r="B241" s="134"/>
      <c r="C241" s="144" t="s">
        <v>1135</v>
      </c>
      <c r="D241" s="144" t="s">
        <v>315</v>
      </c>
      <c r="E241" s="145" t="s">
        <v>3152</v>
      </c>
      <c r="F241" s="221" t="s">
        <v>3153</v>
      </c>
      <c r="G241" s="221"/>
      <c r="H241" s="221"/>
      <c r="I241" s="221"/>
      <c r="J241" s="146" t="s">
        <v>374</v>
      </c>
      <c r="K241" s="147">
        <v>1</v>
      </c>
      <c r="L241" s="222"/>
      <c r="M241" s="222"/>
      <c r="N241" s="222">
        <f t="shared" si="80"/>
        <v>0</v>
      </c>
      <c r="O241" s="220"/>
      <c r="P241" s="220"/>
      <c r="Q241" s="220"/>
      <c r="R241" s="139"/>
      <c r="T241" s="140" t="s">
        <v>5</v>
      </c>
      <c r="U241" s="38" t="s">
        <v>42</v>
      </c>
      <c r="V241" s="141">
        <v>0</v>
      </c>
      <c r="W241" s="141">
        <f t="shared" si="81"/>
        <v>0</v>
      </c>
      <c r="X241" s="141">
        <v>0</v>
      </c>
      <c r="Y241" s="141">
        <f t="shared" si="82"/>
        <v>0</v>
      </c>
      <c r="Z241" s="141">
        <v>0</v>
      </c>
      <c r="AA241" s="142">
        <f t="shared" si="83"/>
        <v>0</v>
      </c>
      <c r="AR241" s="19" t="s">
        <v>1282</v>
      </c>
      <c r="AT241" s="19" t="s">
        <v>315</v>
      </c>
      <c r="AU241" s="19" t="s">
        <v>102</v>
      </c>
      <c r="AY241" s="19" t="s">
        <v>267</v>
      </c>
      <c r="BE241" s="143">
        <f t="shared" si="84"/>
        <v>0</v>
      </c>
      <c r="BF241" s="143">
        <f t="shared" si="85"/>
        <v>0</v>
      </c>
      <c r="BG241" s="143">
        <f t="shared" si="86"/>
        <v>0</v>
      </c>
      <c r="BH241" s="143">
        <f t="shared" si="87"/>
        <v>0</v>
      </c>
      <c r="BI241" s="143">
        <f t="shared" si="88"/>
        <v>0</v>
      </c>
      <c r="BJ241" s="19" t="s">
        <v>102</v>
      </c>
      <c r="BK241" s="143">
        <f t="shared" si="89"/>
        <v>0</v>
      </c>
      <c r="BL241" s="19" t="s">
        <v>518</v>
      </c>
      <c r="BM241" s="19" t="s">
        <v>2351</v>
      </c>
    </row>
    <row r="242" spans="2:65" s="1" customFormat="1" ht="16.5" customHeight="1">
      <c r="B242" s="134"/>
      <c r="C242" s="144" t="s">
        <v>1139</v>
      </c>
      <c r="D242" s="144" t="s">
        <v>315</v>
      </c>
      <c r="E242" s="145" t="s">
        <v>3155</v>
      </c>
      <c r="F242" s="221" t="s">
        <v>3156</v>
      </c>
      <c r="G242" s="221"/>
      <c r="H242" s="221"/>
      <c r="I242" s="221"/>
      <c r="J242" s="146" t="s">
        <v>374</v>
      </c>
      <c r="K242" s="147">
        <v>7</v>
      </c>
      <c r="L242" s="222"/>
      <c r="M242" s="222"/>
      <c r="N242" s="222">
        <f t="shared" si="80"/>
        <v>0</v>
      </c>
      <c r="O242" s="220"/>
      <c r="P242" s="220"/>
      <c r="Q242" s="220"/>
      <c r="R242" s="139"/>
      <c r="T242" s="140" t="s">
        <v>5</v>
      </c>
      <c r="U242" s="38" t="s">
        <v>42</v>
      </c>
      <c r="V242" s="141">
        <v>0</v>
      </c>
      <c r="W242" s="141">
        <f t="shared" si="81"/>
        <v>0</v>
      </c>
      <c r="X242" s="141">
        <v>0</v>
      </c>
      <c r="Y242" s="141">
        <f t="shared" si="82"/>
        <v>0</v>
      </c>
      <c r="Z242" s="141">
        <v>0</v>
      </c>
      <c r="AA242" s="142">
        <f t="shared" si="83"/>
        <v>0</v>
      </c>
      <c r="AR242" s="19" t="s">
        <v>1282</v>
      </c>
      <c r="AT242" s="19" t="s">
        <v>315</v>
      </c>
      <c r="AU242" s="19" t="s">
        <v>102</v>
      </c>
      <c r="AY242" s="19" t="s">
        <v>267</v>
      </c>
      <c r="BE242" s="143">
        <f t="shared" si="84"/>
        <v>0</v>
      </c>
      <c r="BF242" s="143">
        <f t="shared" si="85"/>
        <v>0</v>
      </c>
      <c r="BG242" s="143">
        <f t="shared" si="86"/>
        <v>0</v>
      </c>
      <c r="BH242" s="143">
        <f t="shared" si="87"/>
        <v>0</v>
      </c>
      <c r="BI242" s="143">
        <f t="shared" si="88"/>
        <v>0</v>
      </c>
      <c r="BJ242" s="19" t="s">
        <v>102</v>
      </c>
      <c r="BK242" s="143">
        <f t="shared" si="89"/>
        <v>0</v>
      </c>
      <c r="BL242" s="19" t="s">
        <v>518</v>
      </c>
      <c r="BM242" s="19" t="s">
        <v>2354</v>
      </c>
    </row>
    <row r="243" spans="2:65" s="1" customFormat="1" ht="25.5" customHeight="1">
      <c r="B243" s="134"/>
      <c r="C243" s="144" t="s">
        <v>1143</v>
      </c>
      <c r="D243" s="144" t="s">
        <v>315</v>
      </c>
      <c r="E243" s="145" t="s">
        <v>3159</v>
      </c>
      <c r="F243" s="221" t="s">
        <v>3160</v>
      </c>
      <c r="G243" s="221"/>
      <c r="H243" s="221"/>
      <c r="I243" s="221"/>
      <c r="J243" s="146" t="s">
        <v>374</v>
      </c>
      <c r="K243" s="147">
        <v>1</v>
      </c>
      <c r="L243" s="222"/>
      <c r="M243" s="222"/>
      <c r="N243" s="222">
        <f t="shared" si="80"/>
        <v>0</v>
      </c>
      <c r="O243" s="220"/>
      <c r="P243" s="220"/>
      <c r="Q243" s="220"/>
      <c r="R243" s="139"/>
      <c r="T243" s="140" t="s">
        <v>5</v>
      </c>
      <c r="U243" s="38" t="s">
        <v>42</v>
      </c>
      <c r="V243" s="141">
        <v>0</v>
      </c>
      <c r="W243" s="141">
        <f t="shared" si="81"/>
        <v>0</v>
      </c>
      <c r="X243" s="141">
        <v>0</v>
      </c>
      <c r="Y243" s="141">
        <f t="shared" si="82"/>
        <v>0</v>
      </c>
      <c r="Z243" s="141">
        <v>0</v>
      </c>
      <c r="AA243" s="142">
        <f t="shared" si="83"/>
        <v>0</v>
      </c>
      <c r="AR243" s="19" t="s">
        <v>1282</v>
      </c>
      <c r="AT243" s="19" t="s">
        <v>315</v>
      </c>
      <c r="AU243" s="19" t="s">
        <v>102</v>
      </c>
      <c r="AY243" s="19" t="s">
        <v>267</v>
      </c>
      <c r="BE243" s="143">
        <f t="shared" si="84"/>
        <v>0</v>
      </c>
      <c r="BF243" s="143">
        <f t="shared" si="85"/>
        <v>0</v>
      </c>
      <c r="BG243" s="143">
        <f t="shared" si="86"/>
        <v>0</v>
      </c>
      <c r="BH243" s="143">
        <f t="shared" si="87"/>
        <v>0</v>
      </c>
      <c r="BI243" s="143">
        <f t="shared" si="88"/>
        <v>0</v>
      </c>
      <c r="BJ243" s="19" t="s">
        <v>102</v>
      </c>
      <c r="BK243" s="143">
        <f t="shared" si="89"/>
        <v>0</v>
      </c>
      <c r="BL243" s="19" t="s">
        <v>518</v>
      </c>
      <c r="BM243" s="19" t="s">
        <v>2357</v>
      </c>
    </row>
    <row r="244" spans="2:65" s="1" customFormat="1" ht="16.5" customHeight="1">
      <c r="B244" s="134"/>
      <c r="C244" s="144" t="s">
        <v>1147</v>
      </c>
      <c r="D244" s="144" t="s">
        <v>315</v>
      </c>
      <c r="E244" s="145" t="s">
        <v>3184</v>
      </c>
      <c r="F244" s="221" t="s">
        <v>3185</v>
      </c>
      <c r="G244" s="221"/>
      <c r="H244" s="221"/>
      <c r="I244" s="221"/>
      <c r="J244" s="146" t="s">
        <v>374</v>
      </c>
      <c r="K244" s="147">
        <v>1</v>
      </c>
      <c r="L244" s="222"/>
      <c r="M244" s="222"/>
      <c r="N244" s="222">
        <f t="shared" si="80"/>
        <v>0</v>
      </c>
      <c r="O244" s="220"/>
      <c r="P244" s="220"/>
      <c r="Q244" s="220"/>
      <c r="R244" s="139"/>
      <c r="T244" s="140" t="s">
        <v>5</v>
      </c>
      <c r="U244" s="38" t="s">
        <v>42</v>
      </c>
      <c r="V244" s="141">
        <v>0</v>
      </c>
      <c r="W244" s="141">
        <f t="shared" si="81"/>
        <v>0</v>
      </c>
      <c r="X244" s="141">
        <v>0</v>
      </c>
      <c r="Y244" s="141">
        <f t="shared" si="82"/>
        <v>0</v>
      </c>
      <c r="Z244" s="141">
        <v>0</v>
      </c>
      <c r="AA244" s="142">
        <f t="shared" si="83"/>
        <v>0</v>
      </c>
      <c r="AR244" s="19" t="s">
        <v>1282</v>
      </c>
      <c r="AT244" s="19" t="s">
        <v>315</v>
      </c>
      <c r="AU244" s="19" t="s">
        <v>102</v>
      </c>
      <c r="AY244" s="19" t="s">
        <v>267</v>
      </c>
      <c r="BE244" s="143">
        <f t="shared" si="84"/>
        <v>0</v>
      </c>
      <c r="BF244" s="143">
        <f t="shared" si="85"/>
        <v>0</v>
      </c>
      <c r="BG244" s="143">
        <f t="shared" si="86"/>
        <v>0</v>
      </c>
      <c r="BH244" s="143">
        <f t="shared" si="87"/>
        <v>0</v>
      </c>
      <c r="BI244" s="143">
        <f t="shared" si="88"/>
        <v>0</v>
      </c>
      <c r="BJ244" s="19" t="s">
        <v>102</v>
      </c>
      <c r="BK244" s="143">
        <f t="shared" si="89"/>
        <v>0</v>
      </c>
      <c r="BL244" s="19" t="s">
        <v>518</v>
      </c>
      <c r="BM244" s="19" t="s">
        <v>2360</v>
      </c>
    </row>
    <row r="245" spans="2:65" s="1" customFormat="1" ht="16.5" customHeight="1">
      <c r="B245" s="134"/>
      <c r="C245" s="144" t="s">
        <v>1151</v>
      </c>
      <c r="D245" s="144" t="s">
        <v>315</v>
      </c>
      <c r="E245" s="145" t="s">
        <v>3161</v>
      </c>
      <c r="F245" s="221" t="s">
        <v>3162</v>
      </c>
      <c r="G245" s="221"/>
      <c r="H245" s="221"/>
      <c r="I245" s="221"/>
      <c r="J245" s="146" t="s">
        <v>374</v>
      </c>
      <c r="K245" s="147">
        <v>2</v>
      </c>
      <c r="L245" s="222"/>
      <c r="M245" s="222"/>
      <c r="N245" s="222">
        <f t="shared" si="80"/>
        <v>0</v>
      </c>
      <c r="O245" s="220"/>
      <c r="P245" s="220"/>
      <c r="Q245" s="220"/>
      <c r="R245" s="139"/>
      <c r="T245" s="140" t="s">
        <v>5</v>
      </c>
      <c r="U245" s="38" t="s">
        <v>42</v>
      </c>
      <c r="V245" s="141">
        <v>0</v>
      </c>
      <c r="W245" s="141">
        <f t="shared" si="81"/>
        <v>0</v>
      </c>
      <c r="X245" s="141">
        <v>0</v>
      </c>
      <c r="Y245" s="141">
        <f t="shared" si="82"/>
        <v>0</v>
      </c>
      <c r="Z245" s="141">
        <v>0</v>
      </c>
      <c r="AA245" s="142">
        <f t="shared" si="83"/>
        <v>0</v>
      </c>
      <c r="AR245" s="19" t="s">
        <v>1282</v>
      </c>
      <c r="AT245" s="19" t="s">
        <v>315</v>
      </c>
      <c r="AU245" s="19" t="s">
        <v>102</v>
      </c>
      <c r="AY245" s="19" t="s">
        <v>267</v>
      </c>
      <c r="BE245" s="143">
        <f t="shared" si="84"/>
        <v>0</v>
      </c>
      <c r="BF245" s="143">
        <f t="shared" si="85"/>
        <v>0</v>
      </c>
      <c r="BG245" s="143">
        <f t="shared" si="86"/>
        <v>0</v>
      </c>
      <c r="BH245" s="143">
        <f t="shared" si="87"/>
        <v>0</v>
      </c>
      <c r="BI245" s="143">
        <f t="shared" si="88"/>
        <v>0</v>
      </c>
      <c r="BJ245" s="19" t="s">
        <v>102</v>
      </c>
      <c r="BK245" s="143">
        <f t="shared" si="89"/>
        <v>0</v>
      </c>
      <c r="BL245" s="19" t="s">
        <v>518</v>
      </c>
      <c r="BM245" s="19" t="s">
        <v>2363</v>
      </c>
    </row>
    <row r="246" spans="2:65" s="1" customFormat="1" ht="16.5" customHeight="1">
      <c r="B246" s="134"/>
      <c r="C246" s="144" t="s">
        <v>1155</v>
      </c>
      <c r="D246" s="144" t="s">
        <v>315</v>
      </c>
      <c r="E246" s="145" t="s">
        <v>3188</v>
      </c>
      <c r="F246" s="221" t="s">
        <v>3189</v>
      </c>
      <c r="G246" s="221"/>
      <c r="H246" s="221"/>
      <c r="I246" s="221"/>
      <c r="J246" s="146" t="s">
        <v>374</v>
      </c>
      <c r="K246" s="147">
        <v>6</v>
      </c>
      <c r="L246" s="222"/>
      <c r="M246" s="222"/>
      <c r="N246" s="222">
        <f t="shared" si="80"/>
        <v>0</v>
      </c>
      <c r="O246" s="220"/>
      <c r="P246" s="220"/>
      <c r="Q246" s="220"/>
      <c r="R246" s="139"/>
      <c r="T246" s="140" t="s">
        <v>5</v>
      </c>
      <c r="U246" s="38" t="s">
        <v>42</v>
      </c>
      <c r="V246" s="141">
        <v>0</v>
      </c>
      <c r="W246" s="141">
        <f t="shared" si="81"/>
        <v>0</v>
      </c>
      <c r="X246" s="141">
        <v>0</v>
      </c>
      <c r="Y246" s="141">
        <f t="shared" si="82"/>
        <v>0</v>
      </c>
      <c r="Z246" s="141">
        <v>0</v>
      </c>
      <c r="AA246" s="142">
        <f t="shared" si="83"/>
        <v>0</v>
      </c>
      <c r="AR246" s="19" t="s">
        <v>1282</v>
      </c>
      <c r="AT246" s="19" t="s">
        <v>315</v>
      </c>
      <c r="AU246" s="19" t="s">
        <v>102</v>
      </c>
      <c r="AY246" s="19" t="s">
        <v>267</v>
      </c>
      <c r="BE246" s="143">
        <f t="shared" si="84"/>
        <v>0</v>
      </c>
      <c r="BF246" s="143">
        <f t="shared" si="85"/>
        <v>0</v>
      </c>
      <c r="BG246" s="143">
        <f t="shared" si="86"/>
        <v>0</v>
      </c>
      <c r="BH246" s="143">
        <f t="shared" si="87"/>
        <v>0</v>
      </c>
      <c r="BI246" s="143">
        <f t="shared" si="88"/>
        <v>0</v>
      </c>
      <c r="BJ246" s="19" t="s">
        <v>102</v>
      </c>
      <c r="BK246" s="143">
        <f t="shared" si="89"/>
        <v>0</v>
      </c>
      <c r="BL246" s="19" t="s">
        <v>518</v>
      </c>
      <c r="BM246" s="19" t="s">
        <v>2364</v>
      </c>
    </row>
    <row r="247" spans="2:65" s="1" customFormat="1" ht="16.5" customHeight="1">
      <c r="B247" s="134"/>
      <c r="C247" s="144" t="s">
        <v>1159</v>
      </c>
      <c r="D247" s="144" t="s">
        <v>315</v>
      </c>
      <c r="E247" s="145" t="s">
        <v>3070</v>
      </c>
      <c r="F247" s="221" t="s">
        <v>3071</v>
      </c>
      <c r="G247" s="221"/>
      <c r="H247" s="221"/>
      <c r="I247" s="221"/>
      <c r="J247" s="146" t="s">
        <v>374</v>
      </c>
      <c r="K247" s="147">
        <v>100</v>
      </c>
      <c r="L247" s="222"/>
      <c r="M247" s="222"/>
      <c r="N247" s="222">
        <f t="shared" si="80"/>
        <v>0</v>
      </c>
      <c r="O247" s="220"/>
      <c r="P247" s="220"/>
      <c r="Q247" s="220"/>
      <c r="R247" s="139"/>
      <c r="T247" s="140" t="s">
        <v>5</v>
      </c>
      <c r="U247" s="38" t="s">
        <v>42</v>
      </c>
      <c r="V247" s="141">
        <v>0</v>
      </c>
      <c r="W247" s="141">
        <f t="shared" si="81"/>
        <v>0</v>
      </c>
      <c r="X247" s="141">
        <v>0</v>
      </c>
      <c r="Y247" s="141">
        <f t="shared" si="82"/>
        <v>0</v>
      </c>
      <c r="Z247" s="141">
        <v>0</v>
      </c>
      <c r="AA247" s="142">
        <f t="shared" si="83"/>
        <v>0</v>
      </c>
      <c r="AR247" s="19" t="s">
        <v>1282</v>
      </c>
      <c r="AT247" s="19" t="s">
        <v>315</v>
      </c>
      <c r="AU247" s="19" t="s">
        <v>102</v>
      </c>
      <c r="AY247" s="19" t="s">
        <v>267</v>
      </c>
      <c r="BE247" s="143">
        <f t="shared" si="84"/>
        <v>0</v>
      </c>
      <c r="BF247" s="143">
        <f t="shared" si="85"/>
        <v>0</v>
      </c>
      <c r="BG247" s="143">
        <f t="shared" si="86"/>
        <v>0</v>
      </c>
      <c r="BH247" s="143">
        <f t="shared" si="87"/>
        <v>0</v>
      </c>
      <c r="BI247" s="143">
        <f t="shared" si="88"/>
        <v>0</v>
      </c>
      <c r="BJ247" s="19" t="s">
        <v>102</v>
      </c>
      <c r="BK247" s="143">
        <f t="shared" si="89"/>
        <v>0</v>
      </c>
      <c r="BL247" s="19" t="s">
        <v>518</v>
      </c>
      <c r="BM247" s="19" t="s">
        <v>2365</v>
      </c>
    </row>
    <row r="248" spans="2:65" s="1" customFormat="1" ht="25.5" customHeight="1">
      <c r="B248" s="134"/>
      <c r="C248" s="144" t="s">
        <v>1163</v>
      </c>
      <c r="D248" s="144" t="s">
        <v>315</v>
      </c>
      <c r="E248" s="145" t="s">
        <v>3190</v>
      </c>
      <c r="F248" s="221" t="s">
        <v>3191</v>
      </c>
      <c r="G248" s="221"/>
      <c r="H248" s="221"/>
      <c r="I248" s="221"/>
      <c r="J248" s="146" t="s">
        <v>374</v>
      </c>
      <c r="K248" s="147">
        <v>1</v>
      </c>
      <c r="L248" s="222"/>
      <c r="M248" s="222"/>
      <c r="N248" s="222">
        <f t="shared" si="80"/>
        <v>0</v>
      </c>
      <c r="O248" s="220"/>
      <c r="P248" s="220"/>
      <c r="Q248" s="220"/>
      <c r="R248" s="139"/>
      <c r="T248" s="140" t="s">
        <v>5</v>
      </c>
      <c r="U248" s="38" t="s">
        <v>42</v>
      </c>
      <c r="V248" s="141">
        <v>0</v>
      </c>
      <c r="W248" s="141">
        <f t="shared" si="81"/>
        <v>0</v>
      </c>
      <c r="X248" s="141">
        <v>0</v>
      </c>
      <c r="Y248" s="141">
        <f t="shared" si="82"/>
        <v>0</v>
      </c>
      <c r="Z248" s="141">
        <v>0</v>
      </c>
      <c r="AA248" s="142">
        <f t="shared" si="83"/>
        <v>0</v>
      </c>
      <c r="AR248" s="19" t="s">
        <v>1282</v>
      </c>
      <c r="AT248" s="19" t="s">
        <v>315</v>
      </c>
      <c r="AU248" s="19" t="s">
        <v>102</v>
      </c>
      <c r="AY248" s="19" t="s">
        <v>267</v>
      </c>
      <c r="BE248" s="143">
        <f t="shared" si="84"/>
        <v>0</v>
      </c>
      <c r="BF248" s="143">
        <f t="shared" si="85"/>
        <v>0</v>
      </c>
      <c r="BG248" s="143">
        <f t="shared" si="86"/>
        <v>0</v>
      </c>
      <c r="BH248" s="143">
        <f t="shared" si="87"/>
        <v>0</v>
      </c>
      <c r="BI248" s="143">
        <f t="shared" si="88"/>
        <v>0</v>
      </c>
      <c r="BJ248" s="19" t="s">
        <v>102</v>
      </c>
      <c r="BK248" s="143">
        <f t="shared" si="89"/>
        <v>0</v>
      </c>
      <c r="BL248" s="19" t="s">
        <v>518</v>
      </c>
      <c r="BM248" s="19" t="s">
        <v>2367</v>
      </c>
    </row>
    <row r="249" spans="2:65" s="1" customFormat="1" ht="16.5" customHeight="1">
      <c r="B249" s="134"/>
      <c r="C249" s="163" t="s">
        <v>1167</v>
      </c>
      <c r="D249" s="163" t="s">
        <v>268</v>
      </c>
      <c r="E249" s="164" t="s">
        <v>3196</v>
      </c>
      <c r="F249" s="240" t="s">
        <v>4299</v>
      </c>
      <c r="G249" s="240"/>
      <c r="H249" s="240"/>
      <c r="I249" s="240"/>
      <c r="J249" s="165" t="s">
        <v>785</v>
      </c>
      <c r="K249" s="166">
        <v>0.33</v>
      </c>
      <c r="L249" s="241"/>
      <c r="M249" s="241"/>
      <c r="N249" s="241">
        <f t="shared" si="80"/>
        <v>0</v>
      </c>
      <c r="O249" s="241"/>
      <c r="P249" s="241"/>
      <c r="Q249" s="241"/>
      <c r="R249" s="139"/>
      <c r="T249" s="140" t="s">
        <v>5</v>
      </c>
      <c r="U249" s="38" t="s">
        <v>42</v>
      </c>
      <c r="V249" s="141">
        <v>0</v>
      </c>
      <c r="W249" s="141">
        <f t="shared" si="81"/>
        <v>0</v>
      </c>
      <c r="X249" s="141">
        <v>0</v>
      </c>
      <c r="Y249" s="141">
        <f t="shared" si="82"/>
        <v>0</v>
      </c>
      <c r="Z249" s="141">
        <v>0</v>
      </c>
      <c r="AA249" s="142">
        <f t="shared" si="83"/>
        <v>0</v>
      </c>
      <c r="AR249" s="19" t="s">
        <v>518</v>
      </c>
      <c r="AT249" s="19" t="s">
        <v>268</v>
      </c>
      <c r="AU249" s="19" t="s">
        <v>102</v>
      </c>
      <c r="AY249" s="19" t="s">
        <v>267</v>
      </c>
      <c r="BE249" s="143">
        <f t="shared" si="84"/>
        <v>0</v>
      </c>
      <c r="BF249" s="143">
        <f t="shared" si="85"/>
        <v>0</v>
      </c>
      <c r="BG249" s="143">
        <f t="shared" si="86"/>
        <v>0</v>
      </c>
      <c r="BH249" s="143">
        <f t="shared" si="87"/>
        <v>0</v>
      </c>
      <c r="BI249" s="143">
        <f t="shared" si="88"/>
        <v>0</v>
      </c>
      <c r="BJ249" s="19" t="s">
        <v>102</v>
      </c>
      <c r="BK249" s="143">
        <f t="shared" si="89"/>
        <v>0</v>
      </c>
      <c r="BL249" s="19" t="s">
        <v>518</v>
      </c>
      <c r="BM249" s="19" t="s">
        <v>2370</v>
      </c>
    </row>
    <row r="250" spans="2:65" s="1" customFormat="1" ht="16.5" customHeight="1">
      <c r="B250" s="134"/>
      <c r="C250" s="163" t="s">
        <v>1171</v>
      </c>
      <c r="D250" s="163" t="s">
        <v>268</v>
      </c>
      <c r="E250" s="164" t="s">
        <v>3166</v>
      </c>
      <c r="F250" s="240" t="s">
        <v>4199</v>
      </c>
      <c r="G250" s="240"/>
      <c r="H250" s="240"/>
      <c r="I250" s="240"/>
      <c r="J250" s="165" t="s">
        <v>374</v>
      </c>
      <c r="K250" s="166">
        <v>1</v>
      </c>
      <c r="L250" s="241"/>
      <c r="M250" s="241"/>
      <c r="N250" s="241">
        <f t="shared" si="80"/>
        <v>0</v>
      </c>
      <c r="O250" s="241"/>
      <c r="P250" s="241"/>
      <c r="Q250" s="241"/>
      <c r="R250" s="139"/>
      <c r="T250" s="140" t="s">
        <v>5</v>
      </c>
      <c r="U250" s="38" t="s">
        <v>42</v>
      </c>
      <c r="V250" s="141">
        <v>0</v>
      </c>
      <c r="W250" s="141">
        <f t="shared" si="81"/>
        <v>0</v>
      </c>
      <c r="X250" s="141">
        <v>0</v>
      </c>
      <c r="Y250" s="141">
        <f t="shared" si="82"/>
        <v>0</v>
      </c>
      <c r="Z250" s="141">
        <v>0</v>
      </c>
      <c r="AA250" s="142">
        <f t="shared" si="83"/>
        <v>0</v>
      </c>
      <c r="AR250" s="19" t="s">
        <v>518</v>
      </c>
      <c r="AT250" s="19" t="s">
        <v>268</v>
      </c>
      <c r="AU250" s="19" t="s">
        <v>102</v>
      </c>
      <c r="AY250" s="19" t="s">
        <v>267</v>
      </c>
      <c r="BE250" s="143">
        <f t="shared" si="84"/>
        <v>0</v>
      </c>
      <c r="BF250" s="143">
        <f t="shared" si="85"/>
        <v>0</v>
      </c>
      <c r="BG250" s="143">
        <f t="shared" si="86"/>
        <v>0</v>
      </c>
      <c r="BH250" s="143">
        <f t="shared" si="87"/>
        <v>0</v>
      </c>
      <c r="BI250" s="143">
        <f t="shared" si="88"/>
        <v>0</v>
      </c>
      <c r="BJ250" s="19" t="s">
        <v>102</v>
      </c>
      <c r="BK250" s="143">
        <f t="shared" si="89"/>
        <v>0</v>
      </c>
      <c r="BL250" s="19" t="s">
        <v>518</v>
      </c>
      <c r="BM250" s="19" t="s">
        <v>2677</v>
      </c>
    </row>
    <row r="251" spans="2:65" s="1" customFormat="1" ht="16.5" customHeight="1">
      <c r="B251" s="134"/>
      <c r="C251" s="163" t="s">
        <v>1175</v>
      </c>
      <c r="D251" s="163" t="s">
        <v>268</v>
      </c>
      <c r="E251" s="164" t="s">
        <v>3197</v>
      </c>
      <c r="F251" s="240" t="s">
        <v>3075</v>
      </c>
      <c r="G251" s="240"/>
      <c r="H251" s="240"/>
      <c r="I251" s="240"/>
      <c r="J251" s="165" t="s">
        <v>785</v>
      </c>
      <c r="K251" s="166">
        <v>1</v>
      </c>
      <c r="L251" s="241"/>
      <c r="M251" s="241"/>
      <c r="N251" s="241">
        <f t="shared" si="80"/>
        <v>0</v>
      </c>
      <c r="O251" s="241"/>
      <c r="P251" s="241"/>
      <c r="Q251" s="241"/>
      <c r="R251" s="139"/>
      <c r="T251" s="140" t="s">
        <v>5</v>
      </c>
      <c r="U251" s="38" t="s">
        <v>42</v>
      </c>
      <c r="V251" s="141">
        <v>0</v>
      </c>
      <c r="W251" s="141">
        <f t="shared" si="81"/>
        <v>0</v>
      </c>
      <c r="X251" s="141">
        <v>0</v>
      </c>
      <c r="Y251" s="141">
        <f t="shared" si="82"/>
        <v>0</v>
      </c>
      <c r="Z251" s="141">
        <v>0</v>
      </c>
      <c r="AA251" s="142">
        <f t="shared" si="83"/>
        <v>0</v>
      </c>
      <c r="AR251" s="19" t="s">
        <v>518</v>
      </c>
      <c r="AT251" s="19" t="s">
        <v>268</v>
      </c>
      <c r="AU251" s="19" t="s">
        <v>102</v>
      </c>
      <c r="AY251" s="19" t="s">
        <v>267</v>
      </c>
      <c r="BE251" s="143">
        <f t="shared" si="84"/>
        <v>0</v>
      </c>
      <c r="BF251" s="143">
        <f t="shared" si="85"/>
        <v>0</v>
      </c>
      <c r="BG251" s="143">
        <f t="shared" si="86"/>
        <v>0</v>
      </c>
      <c r="BH251" s="143">
        <f t="shared" si="87"/>
        <v>0</v>
      </c>
      <c r="BI251" s="143">
        <f t="shared" si="88"/>
        <v>0</v>
      </c>
      <c r="BJ251" s="19" t="s">
        <v>102</v>
      </c>
      <c r="BK251" s="143">
        <f t="shared" si="89"/>
        <v>0</v>
      </c>
      <c r="BL251" s="19" t="s">
        <v>518</v>
      </c>
      <c r="BM251" s="19" t="s">
        <v>2679</v>
      </c>
    </row>
    <row r="252" spans="2:65" s="10" customFormat="1" ht="29.85" customHeight="1">
      <c r="B252" s="124"/>
      <c r="D252" s="133" t="s">
        <v>2982</v>
      </c>
      <c r="E252" s="133"/>
      <c r="F252" s="133"/>
      <c r="G252" s="133"/>
      <c r="H252" s="133"/>
      <c r="I252" s="133"/>
      <c r="J252" s="133"/>
      <c r="K252" s="133"/>
      <c r="L252" s="133"/>
      <c r="M252" s="133"/>
      <c r="N252" s="208">
        <f>BK252</f>
        <v>0</v>
      </c>
      <c r="O252" s="209"/>
      <c r="P252" s="209"/>
      <c r="Q252" s="209"/>
      <c r="R252" s="126"/>
      <c r="T252" s="127"/>
      <c r="W252" s="128">
        <f>SUM(W253:W277)</f>
        <v>0</v>
      </c>
      <c r="Y252" s="128">
        <f>SUM(Y253:Y277)</f>
        <v>0</v>
      </c>
      <c r="AA252" s="129">
        <f>SUM(AA253:AA277)</f>
        <v>0</v>
      </c>
      <c r="AR252" s="130" t="s">
        <v>277</v>
      </c>
      <c r="AT252" s="131" t="s">
        <v>74</v>
      </c>
      <c r="AU252" s="131" t="s">
        <v>83</v>
      </c>
      <c r="AY252" s="130" t="s">
        <v>267</v>
      </c>
      <c r="BK252" s="132">
        <f>SUM(BK253:BK277)</f>
        <v>0</v>
      </c>
    </row>
    <row r="253" spans="2:65" s="1" customFormat="1" ht="51" customHeight="1">
      <c r="B253" s="134"/>
      <c r="C253" s="144" t="s">
        <v>1179</v>
      </c>
      <c r="D253" s="144" t="s">
        <v>315</v>
      </c>
      <c r="E253" s="145" t="s">
        <v>3176</v>
      </c>
      <c r="F253" s="221" t="s">
        <v>3177</v>
      </c>
      <c r="G253" s="221"/>
      <c r="H253" s="221"/>
      <c r="I253" s="221"/>
      <c r="J253" s="146" t="s">
        <v>374</v>
      </c>
      <c r="K253" s="147">
        <v>1</v>
      </c>
      <c r="L253" s="222"/>
      <c r="M253" s="222"/>
      <c r="N253" s="222">
        <f t="shared" ref="N253:N277" si="90">ROUND(L253*K253,2)</f>
        <v>0</v>
      </c>
      <c r="O253" s="220"/>
      <c r="P253" s="220"/>
      <c r="Q253" s="220"/>
      <c r="R253" s="139"/>
      <c r="T253" s="140" t="s">
        <v>5</v>
      </c>
      <c r="U253" s="38" t="s">
        <v>42</v>
      </c>
      <c r="V253" s="141">
        <v>0</v>
      </c>
      <c r="W253" s="141">
        <f t="shared" ref="W253:W277" si="91">V253*K253</f>
        <v>0</v>
      </c>
      <c r="X253" s="141">
        <v>0</v>
      </c>
      <c r="Y253" s="141">
        <f t="shared" ref="Y253:Y277" si="92">X253*K253</f>
        <v>0</v>
      </c>
      <c r="Z253" s="141">
        <v>0</v>
      </c>
      <c r="AA253" s="142">
        <f t="shared" ref="AA253:AA277" si="93">Z253*K253</f>
        <v>0</v>
      </c>
      <c r="AR253" s="19" t="s">
        <v>1282</v>
      </c>
      <c r="AT253" s="19" t="s">
        <v>315</v>
      </c>
      <c r="AU253" s="19" t="s">
        <v>102</v>
      </c>
      <c r="AY253" s="19" t="s">
        <v>267</v>
      </c>
      <c r="BE253" s="143">
        <f t="shared" ref="BE253:BE277" si="94">IF(U253="základná",N253,0)</f>
        <v>0</v>
      </c>
      <c r="BF253" s="143">
        <f t="shared" ref="BF253:BF277" si="95">IF(U253="znížená",N253,0)</f>
        <v>0</v>
      </c>
      <c r="BG253" s="143">
        <f t="shared" ref="BG253:BG277" si="96">IF(U253="zákl. prenesená",N253,0)</f>
        <v>0</v>
      </c>
      <c r="BH253" s="143">
        <f t="shared" ref="BH253:BH277" si="97">IF(U253="zníž. prenesená",N253,0)</f>
        <v>0</v>
      </c>
      <c r="BI253" s="143">
        <f t="shared" ref="BI253:BI277" si="98">IF(U253="nulová",N253,0)</f>
        <v>0</v>
      </c>
      <c r="BJ253" s="19" t="s">
        <v>102</v>
      </c>
      <c r="BK253" s="143">
        <f t="shared" ref="BK253:BK277" si="99">ROUND(L253*K253,2)</f>
        <v>0</v>
      </c>
      <c r="BL253" s="19" t="s">
        <v>518</v>
      </c>
      <c r="BM253" s="19" t="s">
        <v>2681</v>
      </c>
    </row>
    <row r="254" spans="2:65" s="1" customFormat="1" ht="16.5" customHeight="1">
      <c r="B254" s="134"/>
      <c r="C254" s="144" t="s">
        <v>1183</v>
      </c>
      <c r="D254" s="144" t="s">
        <v>315</v>
      </c>
      <c r="E254" s="145" t="s">
        <v>2972</v>
      </c>
      <c r="F254" s="221" t="s">
        <v>2993</v>
      </c>
      <c r="G254" s="221"/>
      <c r="H254" s="221"/>
      <c r="I254" s="221"/>
      <c r="J254" s="146" t="s">
        <v>374</v>
      </c>
      <c r="K254" s="147">
        <v>2</v>
      </c>
      <c r="L254" s="222"/>
      <c r="M254" s="222"/>
      <c r="N254" s="222">
        <f t="shared" si="90"/>
        <v>0</v>
      </c>
      <c r="O254" s="220"/>
      <c r="P254" s="220"/>
      <c r="Q254" s="220"/>
      <c r="R254" s="139"/>
      <c r="T254" s="140" t="s">
        <v>5</v>
      </c>
      <c r="U254" s="38" t="s">
        <v>42</v>
      </c>
      <c r="V254" s="141">
        <v>0</v>
      </c>
      <c r="W254" s="141">
        <f t="shared" si="91"/>
        <v>0</v>
      </c>
      <c r="X254" s="141">
        <v>0</v>
      </c>
      <c r="Y254" s="141">
        <f t="shared" si="92"/>
        <v>0</v>
      </c>
      <c r="Z254" s="141">
        <v>0</v>
      </c>
      <c r="AA254" s="142">
        <f t="shared" si="93"/>
        <v>0</v>
      </c>
      <c r="AR254" s="19" t="s">
        <v>1282</v>
      </c>
      <c r="AT254" s="19" t="s">
        <v>315</v>
      </c>
      <c r="AU254" s="19" t="s">
        <v>102</v>
      </c>
      <c r="AY254" s="19" t="s">
        <v>267</v>
      </c>
      <c r="BE254" s="143">
        <f t="shared" si="94"/>
        <v>0</v>
      </c>
      <c r="BF254" s="143">
        <f t="shared" si="95"/>
        <v>0</v>
      </c>
      <c r="BG254" s="143">
        <f t="shared" si="96"/>
        <v>0</v>
      </c>
      <c r="BH254" s="143">
        <f t="shared" si="97"/>
        <v>0</v>
      </c>
      <c r="BI254" s="143">
        <f t="shared" si="98"/>
        <v>0</v>
      </c>
      <c r="BJ254" s="19" t="s">
        <v>102</v>
      </c>
      <c r="BK254" s="143">
        <f t="shared" si="99"/>
        <v>0</v>
      </c>
      <c r="BL254" s="19" t="s">
        <v>518</v>
      </c>
      <c r="BM254" s="19" t="s">
        <v>2684</v>
      </c>
    </row>
    <row r="255" spans="2:65" s="1" customFormat="1" ht="16.5" customHeight="1">
      <c r="B255" s="134"/>
      <c r="C255" s="144" t="s">
        <v>1187</v>
      </c>
      <c r="D255" s="144" t="s">
        <v>315</v>
      </c>
      <c r="E255" s="145" t="s">
        <v>3178</v>
      </c>
      <c r="F255" s="221" t="s">
        <v>3179</v>
      </c>
      <c r="G255" s="221"/>
      <c r="H255" s="221"/>
      <c r="I255" s="221"/>
      <c r="J255" s="146" t="s">
        <v>374</v>
      </c>
      <c r="K255" s="147">
        <v>1</v>
      </c>
      <c r="L255" s="222"/>
      <c r="M255" s="222"/>
      <c r="N255" s="222">
        <f t="shared" si="90"/>
        <v>0</v>
      </c>
      <c r="O255" s="220"/>
      <c r="P255" s="220"/>
      <c r="Q255" s="220"/>
      <c r="R255" s="139"/>
      <c r="T255" s="140" t="s">
        <v>5</v>
      </c>
      <c r="U255" s="38" t="s">
        <v>42</v>
      </c>
      <c r="V255" s="141">
        <v>0</v>
      </c>
      <c r="W255" s="141">
        <f t="shared" si="91"/>
        <v>0</v>
      </c>
      <c r="X255" s="141">
        <v>0</v>
      </c>
      <c r="Y255" s="141">
        <f t="shared" si="92"/>
        <v>0</v>
      </c>
      <c r="Z255" s="141">
        <v>0</v>
      </c>
      <c r="AA255" s="142">
        <f t="shared" si="93"/>
        <v>0</v>
      </c>
      <c r="AR255" s="19" t="s">
        <v>1282</v>
      </c>
      <c r="AT255" s="19" t="s">
        <v>315</v>
      </c>
      <c r="AU255" s="19" t="s">
        <v>102</v>
      </c>
      <c r="AY255" s="19" t="s">
        <v>267</v>
      </c>
      <c r="BE255" s="143">
        <f t="shared" si="94"/>
        <v>0</v>
      </c>
      <c r="BF255" s="143">
        <f t="shared" si="95"/>
        <v>0</v>
      </c>
      <c r="BG255" s="143">
        <f t="shared" si="96"/>
        <v>0</v>
      </c>
      <c r="BH255" s="143">
        <f t="shared" si="97"/>
        <v>0</v>
      </c>
      <c r="BI255" s="143">
        <f t="shared" si="98"/>
        <v>0</v>
      </c>
      <c r="BJ255" s="19" t="s">
        <v>102</v>
      </c>
      <c r="BK255" s="143">
        <f t="shared" si="99"/>
        <v>0</v>
      </c>
      <c r="BL255" s="19" t="s">
        <v>518</v>
      </c>
      <c r="BM255" s="19" t="s">
        <v>2687</v>
      </c>
    </row>
    <row r="256" spans="2:65" s="1" customFormat="1" ht="16.5" customHeight="1">
      <c r="B256" s="134"/>
      <c r="C256" s="144" t="s">
        <v>1191</v>
      </c>
      <c r="D256" s="144" t="s">
        <v>315</v>
      </c>
      <c r="E256" s="145" t="s">
        <v>3180</v>
      </c>
      <c r="F256" s="221" t="s">
        <v>3181</v>
      </c>
      <c r="G256" s="221"/>
      <c r="H256" s="221"/>
      <c r="I256" s="221"/>
      <c r="J256" s="146" t="s">
        <v>374</v>
      </c>
      <c r="K256" s="147">
        <v>1</v>
      </c>
      <c r="L256" s="222"/>
      <c r="M256" s="222"/>
      <c r="N256" s="222">
        <f t="shared" si="90"/>
        <v>0</v>
      </c>
      <c r="O256" s="220"/>
      <c r="P256" s="220"/>
      <c r="Q256" s="220"/>
      <c r="R256" s="139"/>
      <c r="T256" s="140" t="s">
        <v>5</v>
      </c>
      <c r="U256" s="38" t="s">
        <v>42</v>
      </c>
      <c r="V256" s="141">
        <v>0</v>
      </c>
      <c r="W256" s="141">
        <f t="shared" si="91"/>
        <v>0</v>
      </c>
      <c r="X256" s="141">
        <v>0</v>
      </c>
      <c r="Y256" s="141">
        <f t="shared" si="92"/>
        <v>0</v>
      </c>
      <c r="Z256" s="141">
        <v>0</v>
      </c>
      <c r="AA256" s="142">
        <f t="shared" si="93"/>
        <v>0</v>
      </c>
      <c r="AR256" s="19" t="s">
        <v>1282</v>
      </c>
      <c r="AT256" s="19" t="s">
        <v>315</v>
      </c>
      <c r="AU256" s="19" t="s">
        <v>102</v>
      </c>
      <c r="AY256" s="19" t="s">
        <v>267</v>
      </c>
      <c r="BE256" s="143">
        <f t="shared" si="94"/>
        <v>0</v>
      </c>
      <c r="BF256" s="143">
        <f t="shared" si="95"/>
        <v>0</v>
      </c>
      <c r="BG256" s="143">
        <f t="shared" si="96"/>
        <v>0</v>
      </c>
      <c r="BH256" s="143">
        <f t="shared" si="97"/>
        <v>0</v>
      </c>
      <c r="BI256" s="143">
        <f t="shared" si="98"/>
        <v>0</v>
      </c>
      <c r="BJ256" s="19" t="s">
        <v>102</v>
      </c>
      <c r="BK256" s="143">
        <f t="shared" si="99"/>
        <v>0</v>
      </c>
      <c r="BL256" s="19" t="s">
        <v>518</v>
      </c>
      <c r="BM256" s="19" t="s">
        <v>2690</v>
      </c>
    </row>
    <row r="257" spans="2:65" s="1" customFormat="1" ht="16.5" customHeight="1">
      <c r="B257" s="134"/>
      <c r="C257" s="144" t="s">
        <v>1195</v>
      </c>
      <c r="D257" s="144" t="s">
        <v>315</v>
      </c>
      <c r="E257" s="145" t="s">
        <v>3142</v>
      </c>
      <c r="F257" s="221" t="s">
        <v>3143</v>
      </c>
      <c r="G257" s="221"/>
      <c r="H257" s="221"/>
      <c r="I257" s="221"/>
      <c r="J257" s="146" t="s">
        <v>374</v>
      </c>
      <c r="K257" s="147">
        <v>2</v>
      </c>
      <c r="L257" s="222"/>
      <c r="M257" s="222"/>
      <c r="N257" s="222">
        <f t="shared" si="90"/>
        <v>0</v>
      </c>
      <c r="O257" s="220"/>
      <c r="P257" s="220"/>
      <c r="Q257" s="220"/>
      <c r="R257" s="139"/>
      <c r="T257" s="140" t="s">
        <v>5</v>
      </c>
      <c r="U257" s="38" t="s">
        <v>42</v>
      </c>
      <c r="V257" s="141">
        <v>0</v>
      </c>
      <c r="W257" s="141">
        <f t="shared" si="91"/>
        <v>0</v>
      </c>
      <c r="X257" s="141">
        <v>0</v>
      </c>
      <c r="Y257" s="141">
        <f t="shared" si="92"/>
        <v>0</v>
      </c>
      <c r="Z257" s="141">
        <v>0</v>
      </c>
      <c r="AA257" s="142">
        <f t="shared" si="93"/>
        <v>0</v>
      </c>
      <c r="AR257" s="19" t="s">
        <v>1282</v>
      </c>
      <c r="AT257" s="19" t="s">
        <v>315</v>
      </c>
      <c r="AU257" s="19" t="s">
        <v>102</v>
      </c>
      <c r="AY257" s="19" t="s">
        <v>267</v>
      </c>
      <c r="BE257" s="143">
        <f t="shared" si="94"/>
        <v>0</v>
      </c>
      <c r="BF257" s="143">
        <f t="shared" si="95"/>
        <v>0</v>
      </c>
      <c r="BG257" s="143">
        <f t="shared" si="96"/>
        <v>0</v>
      </c>
      <c r="BH257" s="143">
        <f t="shared" si="97"/>
        <v>0</v>
      </c>
      <c r="BI257" s="143">
        <f t="shared" si="98"/>
        <v>0</v>
      </c>
      <c r="BJ257" s="19" t="s">
        <v>102</v>
      </c>
      <c r="BK257" s="143">
        <f t="shared" si="99"/>
        <v>0</v>
      </c>
      <c r="BL257" s="19" t="s">
        <v>518</v>
      </c>
      <c r="BM257" s="19" t="s">
        <v>2691</v>
      </c>
    </row>
    <row r="258" spans="2:65" s="1" customFormat="1" ht="25.5" customHeight="1">
      <c r="B258" s="134"/>
      <c r="C258" s="144" t="s">
        <v>1199</v>
      </c>
      <c r="D258" s="144" t="s">
        <v>315</v>
      </c>
      <c r="E258" s="145" t="s">
        <v>3144</v>
      </c>
      <c r="F258" s="221" t="s">
        <v>3145</v>
      </c>
      <c r="G258" s="221"/>
      <c r="H258" s="221"/>
      <c r="I258" s="221"/>
      <c r="J258" s="146" t="s">
        <v>374</v>
      </c>
      <c r="K258" s="147">
        <v>2</v>
      </c>
      <c r="L258" s="222"/>
      <c r="M258" s="222"/>
      <c r="N258" s="222">
        <f t="shared" si="90"/>
        <v>0</v>
      </c>
      <c r="O258" s="220"/>
      <c r="P258" s="220"/>
      <c r="Q258" s="220"/>
      <c r="R258" s="139"/>
      <c r="T258" s="140" t="s">
        <v>5</v>
      </c>
      <c r="U258" s="38" t="s">
        <v>42</v>
      </c>
      <c r="V258" s="141">
        <v>0</v>
      </c>
      <c r="W258" s="141">
        <f t="shared" si="91"/>
        <v>0</v>
      </c>
      <c r="X258" s="141">
        <v>0</v>
      </c>
      <c r="Y258" s="141">
        <f t="shared" si="92"/>
        <v>0</v>
      </c>
      <c r="Z258" s="141">
        <v>0</v>
      </c>
      <c r="AA258" s="142">
        <f t="shared" si="93"/>
        <v>0</v>
      </c>
      <c r="AR258" s="19" t="s">
        <v>1282</v>
      </c>
      <c r="AT258" s="19" t="s">
        <v>315</v>
      </c>
      <c r="AU258" s="19" t="s">
        <v>102</v>
      </c>
      <c r="AY258" s="19" t="s">
        <v>267</v>
      </c>
      <c r="BE258" s="143">
        <f t="shared" si="94"/>
        <v>0</v>
      </c>
      <c r="BF258" s="143">
        <f t="shared" si="95"/>
        <v>0</v>
      </c>
      <c r="BG258" s="143">
        <f t="shared" si="96"/>
        <v>0</v>
      </c>
      <c r="BH258" s="143">
        <f t="shared" si="97"/>
        <v>0</v>
      </c>
      <c r="BI258" s="143">
        <f t="shared" si="98"/>
        <v>0</v>
      </c>
      <c r="BJ258" s="19" t="s">
        <v>102</v>
      </c>
      <c r="BK258" s="143">
        <f t="shared" si="99"/>
        <v>0</v>
      </c>
      <c r="BL258" s="19" t="s">
        <v>518</v>
      </c>
      <c r="BM258" s="19" t="s">
        <v>2692</v>
      </c>
    </row>
    <row r="259" spans="2:65" s="1" customFormat="1" ht="16.5" customHeight="1">
      <c r="B259" s="134"/>
      <c r="C259" s="144" t="s">
        <v>1203</v>
      </c>
      <c r="D259" s="144" t="s">
        <v>315</v>
      </c>
      <c r="E259" s="145" t="s">
        <v>3146</v>
      </c>
      <c r="F259" s="221" t="s">
        <v>3147</v>
      </c>
      <c r="G259" s="221"/>
      <c r="H259" s="221"/>
      <c r="I259" s="221"/>
      <c r="J259" s="146" t="s">
        <v>374</v>
      </c>
      <c r="K259" s="147">
        <v>3</v>
      </c>
      <c r="L259" s="222"/>
      <c r="M259" s="222"/>
      <c r="N259" s="222">
        <f t="shared" si="90"/>
        <v>0</v>
      </c>
      <c r="O259" s="220"/>
      <c r="P259" s="220"/>
      <c r="Q259" s="220"/>
      <c r="R259" s="139"/>
      <c r="T259" s="140" t="s">
        <v>5</v>
      </c>
      <c r="U259" s="38" t="s">
        <v>42</v>
      </c>
      <c r="V259" s="141">
        <v>0</v>
      </c>
      <c r="W259" s="141">
        <f t="shared" si="91"/>
        <v>0</v>
      </c>
      <c r="X259" s="141">
        <v>0</v>
      </c>
      <c r="Y259" s="141">
        <f t="shared" si="92"/>
        <v>0</v>
      </c>
      <c r="Z259" s="141">
        <v>0</v>
      </c>
      <c r="AA259" s="142">
        <f t="shared" si="93"/>
        <v>0</v>
      </c>
      <c r="AR259" s="19" t="s">
        <v>1282</v>
      </c>
      <c r="AT259" s="19" t="s">
        <v>315</v>
      </c>
      <c r="AU259" s="19" t="s">
        <v>102</v>
      </c>
      <c r="AY259" s="19" t="s">
        <v>267</v>
      </c>
      <c r="BE259" s="143">
        <f t="shared" si="94"/>
        <v>0</v>
      </c>
      <c r="BF259" s="143">
        <f t="shared" si="95"/>
        <v>0</v>
      </c>
      <c r="BG259" s="143">
        <f t="shared" si="96"/>
        <v>0</v>
      </c>
      <c r="BH259" s="143">
        <f t="shared" si="97"/>
        <v>0</v>
      </c>
      <c r="BI259" s="143">
        <f t="shared" si="98"/>
        <v>0</v>
      </c>
      <c r="BJ259" s="19" t="s">
        <v>102</v>
      </c>
      <c r="BK259" s="143">
        <f t="shared" si="99"/>
        <v>0</v>
      </c>
      <c r="BL259" s="19" t="s">
        <v>518</v>
      </c>
      <c r="BM259" s="19" t="s">
        <v>2693</v>
      </c>
    </row>
    <row r="260" spans="2:65" s="1" customFormat="1" ht="25.5" customHeight="1">
      <c r="B260" s="134"/>
      <c r="C260" s="144" t="s">
        <v>1207</v>
      </c>
      <c r="D260" s="144" t="s">
        <v>315</v>
      </c>
      <c r="E260" s="145" t="s">
        <v>3050</v>
      </c>
      <c r="F260" s="221" t="s">
        <v>3051</v>
      </c>
      <c r="G260" s="221"/>
      <c r="H260" s="221"/>
      <c r="I260" s="221"/>
      <c r="J260" s="146" t="s">
        <v>374</v>
      </c>
      <c r="K260" s="147">
        <v>1</v>
      </c>
      <c r="L260" s="222"/>
      <c r="M260" s="222"/>
      <c r="N260" s="222">
        <f t="shared" si="90"/>
        <v>0</v>
      </c>
      <c r="O260" s="220"/>
      <c r="P260" s="220"/>
      <c r="Q260" s="220"/>
      <c r="R260" s="139"/>
      <c r="T260" s="140" t="s">
        <v>5</v>
      </c>
      <c r="U260" s="38" t="s">
        <v>42</v>
      </c>
      <c r="V260" s="141">
        <v>0</v>
      </c>
      <c r="W260" s="141">
        <f t="shared" si="91"/>
        <v>0</v>
      </c>
      <c r="X260" s="141">
        <v>0</v>
      </c>
      <c r="Y260" s="141">
        <f t="shared" si="92"/>
        <v>0</v>
      </c>
      <c r="Z260" s="141">
        <v>0</v>
      </c>
      <c r="AA260" s="142">
        <f t="shared" si="93"/>
        <v>0</v>
      </c>
      <c r="AR260" s="19" t="s">
        <v>1282</v>
      </c>
      <c r="AT260" s="19" t="s">
        <v>315</v>
      </c>
      <c r="AU260" s="19" t="s">
        <v>102</v>
      </c>
      <c r="AY260" s="19" t="s">
        <v>267</v>
      </c>
      <c r="BE260" s="143">
        <f t="shared" si="94"/>
        <v>0</v>
      </c>
      <c r="BF260" s="143">
        <f t="shared" si="95"/>
        <v>0</v>
      </c>
      <c r="BG260" s="143">
        <f t="shared" si="96"/>
        <v>0</v>
      </c>
      <c r="BH260" s="143">
        <f t="shared" si="97"/>
        <v>0</v>
      </c>
      <c r="BI260" s="143">
        <f t="shared" si="98"/>
        <v>0</v>
      </c>
      <c r="BJ260" s="19" t="s">
        <v>102</v>
      </c>
      <c r="BK260" s="143">
        <f t="shared" si="99"/>
        <v>0</v>
      </c>
      <c r="BL260" s="19" t="s">
        <v>518</v>
      </c>
      <c r="BM260" s="19" t="s">
        <v>2695</v>
      </c>
    </row>
    <row r="261" spans="2:65" s="1" customFormat="1" ht="38.25" customHeight="1">
      <c r="B261" s="134"/>
      <c r="C261" s="144" t="s">
        <v>1211</v>
      </c>
      <c r="D261" s="144" t="s">
        <v>315</v>
      </c>
      <c r="E261" s="145" t="s">
        <v>3148</v>
      </c>
      <c r="F261" s="221" t="s">
        <v>3149</v>
      </c>
      <c r="G261" s="221"/>
      <c r="H261" s="221"/>
      <c r="I261" s="221"/>
      <c r="J261" s="146" t="s">
        <v>374</v>
      </c>
      <c r="K261" s="147">
        <v>1</v>
      </c>
      <c r="L261" s="222"/>
      <c r="M261" s="222"/>
      <c r="N261" s="222">
        <f t="shared" si="90"/>
        <v>0</v>
      </c>
      <c r="O261" s="220"/>
      <c r="P261" s="220"/>
      <c r="Q261" s="220"/>
      <c r="R261" s="139"/>
      <c r="T261" s="140" t="s">
        <v>5</v>
      </c>
      <c r="U261" s="38" t="s">
        <v>42</v>
      </c>
      <c r="V261" s="141">
        <v>0</v>
      </c>
      <c r="W261" s="141">
        <f t="shared" si="91"/>
        <v>0</v>
      </c>
      <c r="X261" s="141">
        <v>0</v>
      </c>
      <c r="Y261" s="141">
        <f t="shared" si="92"/>
        <v>0</v>
      </c>
      <c r="Z261" s="141">
        <v>0</v>
      </c>
      <c r="AA261" s="142">
        <f t="shared" si="93"/>
        <v>0</v>
      </c>
      <c r="AR261" s="19" t="s">
        <v>1282</v>
      </c>
      <c r="AT261" s="19" t="s">
        <v>315</v>
      </c>
      <c r="AU261" s="19" t="s">
        <v>102</v>
      </c>
      <c r="AY261" s="19" t="s">
        <v>267</v>
      </c>
      <c r="BE261" s="143">
        <f t="shared" si="94"/>
        <v>0</v>
      </c>
      <c r="BF261" s="143">
        <f t="shared" si="95"/>
        <v>0</v>
      </c>
      <c r="BG261" s="143">
        <f t="shared" si="96"/>
        <v>0</v>
      </c>
      <c r="BH261" s="143">
        <f t="shared" si="97"/>
        <v>0</v>
      </c>
      <c r="BI261" s="143">
        <f t="shared" si="98"/>
        <v>0</v>
      </c>
      <c r="BJ261" s="19" t="s">
        <v>102</v>
      </c>
      <c r="BK261" s="143">
        <f t="shared" si="99"/>
        <v>0</v>
      </c>
      <c r="BL261" s="19" t="s">
        <v>518</v>
      </c>
      <c r="BM261" s="19" t="s">
        <v>2698</v>
      </c>
    </row>
    <row r="262" spans="2:65" s="1" customFormat="1" ht="25.5" customHeight="1">
      <c r="B262" s="134"/>
      <c r="C262" s="144" t="s">
        <v>1215</v>
      </c>
      <c r="D262" s="144" t="s">
        <v>315</v>
      </c>
      <c r="E262" s="145" t="s">
        <v>3150</v>
      </c>
      <c r="F262" s="221" t="s">
        <v>3151</v>
      </c>
      <c r="G262" s="221"/>
      <c r="H262" s="221"/>
      <c r="I262" s="221"/>
      <c r="J262" s="146" t="s">
        <v>374</v>
      </c>
      <c r="K262" s="147">
        <v>10</v>
      </c>
      <c r="L262" s="222"/>
      <c r="M262" s="222"/>
      <c r="N262" s="222">
        <f t="shared" si="90"/>
        <v>0</v>
      </c>
      <c r="O262" s="220"/>
      <c r="P262" s="220"/>
      <c r="Q262" s="220"/>
      <c r="R262" s="139"/>
      <c r="T262" s="140" t="s">
        <v>5</v>
      </c>
      <c r="U262" s="38" t="s">
        <v>42</v>
      </c>
      <c r="V262" s="141">
        <v>0</v>
      </c>
      <c r="W262" s="141">
        <f t="shared" si="91"/>
        <v>0</v>
      </c>
      <c r="X262" s="141">
        <v>0</v>
      </c>
      <c r="Y262" s="141">
        <f t="shared" si="92"/>
        <v>0</v>
      </c>
      <c r="Z262" s="141">
        <v>0</v>
      </c>
      <c r="AA262" s="142">
        <f t="shared" si="93"/>
        <v>0</v>
      </c>
      <c r="AR262" s="19" t="s">
        <v>1282</v>
      </c>
      <c r="AT262" s="19" t="s">
        <v>315</v>
      </c>
      <c r="AU262" s="19" t="s">
        <v>102</v>
      </c>
      <c r="AY262" s="19" t="s">
        <v>267</v>
      </c>
      <c r="BE262" s="143">
        <f t="shared" si="94"/>
        <v>0</v>
      </c>
      <c r="BF262" s="143">
        <f t="shared" si="95"/>
        <v>0</v>
      </c>
      <c r="BG262" s="143">
        <f t="shared" si="96"/>
        <v>0</v>
      </c>
      <c r="BH262" s="143">
        <f t="shared" si="97"/>
        <v>0</v>
      </c>
      <c r="BI262" s="143">
        <f t="shared" si="98"/>
        <v>0</v>
      </c>
      <c r="BJ262" s="19" t="s">
        <v>102</v>
      </c>
      <c r="BK262" s="143">
        <f t="shared" si="99"/>
        <v>0</v>
      </c>
      <c r="BL262" s="19" t="s">
        <v>518</v>
      </c>
      <c r="BM262" s="19" t="s">
        <v>2701</v>
      </c>
    </row>
    <row r="263" spans="2:65" s="1" customFormat="1" ht="16.5" customHeight="1">
      <c r="B263" s="134"/>
      <c r="C263" s="144" t="s">
        <v>1219</v>
      </c>
      <c r="D263" s="144" t="s">
        <v>315</v>
      </c>
      <c r="E263" s="145" t="s">
        <v>3152</v>
      </c>
      <c r="F263" s="221" t="s">
        <v>3153</v>
      </c>
      <c r="G263" s="221"/>
      <c r="H263" s="221"/>
      <c r="I263" s="221"/>
      <c r="J263" s="146" t="s">
        <v>374</v>
      </c>
      <c r="K263" s="147">
        <v>1</v>
      </c>
      <c r="L263" s="222"/>
      <c r="M263" s="222"/>
      <c r="N263" s="222">
        <f t="shared" si="90"/>
        <v>0</v>
      </c>
      <c r="O263" s="220"/>
      <c r="P263" s="220"/>
      <c r="Q263" s="220"/>
      <c r="R263" s="139"/>
      <c r="T263" s="140" t="s">
        <v>5</v>
      </c>
      <c r="U263" s="38" t="s">
        <v>42</v>
      </c>
      <c r="V263" s="141">
        <v>0</v>
      </c>
      <c r="W263" s="141">
        <f t="shared" si="91"/>
        <v>0</v>
      </c>
      <c r="X263" s="141">
        <v>0</v>
      </c>
      <c r="Y263" s="141">
        <f t="shared" si="92"/>
        <v>0</v>
      </c>
      <c r="Z263" s="141">
        <v>0</v>
      </c>
      <c r="AA263" s="142">
        <f t="shared" si="93"/>
        <v>0</v>
      </c>
      <c r="AR263" s="19" t="s">
        <v>1282</v>
      </c>
      <c r="AT263" s="19" t="s">
        <v>315</v>
      </c>
      <c r="AU263" s="19" t="s">
        <v>102</v>
      </c>
      <c r="AY263" s="19" t="s">
        <v>267</v>
      </c>
      <c r="BE263" s="143">
        <f t="shared" si="94"/>
        <v>0</v>
      </c>
      <c r="BF263" s="143">
        <f t="shared" si="95"/>
        <v>0</v>
      </c>
      <c r="BG263" s="143">
        <f t="shared" si="96"/>
        <v>0</v>
      </c>
      <c r="BH263" s="143">
        <f t="shared" si="97"/>
        <v>0</v>
      </c>
      <c r="BI263" s="143">
        <f t="shared" si="98"/>
        <v>0</v>
      </c>
      <c r="BJ263" s="19" t="s">
        <v>102</v>
      </c>
      <c r="BK263" s="143">
        <f t="shared" si="99"/>
        <v>0</v>
      </c>
      <c r="BL263" s="19" t="s">
        <v>518</v>
      </c>
      <c r="BM263" s="19" t="s">
        <v>2704</v>
      </c>
    </row>
    <row r="264" spans="2:65" s="1" customFormat="1" ht="16.5" customHeight="1">
      <c r="B264" s="134"/>
      <c r="C264" s="144" t="s">
        <v>1223</v>
      </c>
      <c r="D264" s="144" t="s">
        <v>315</v>
      </c>
      <c r="E264" s="145" t="s">
        <v>3198</v>
      </c>
      <c r="F264" s="221" t="s">
        <v>3199</v>
      </c>
      <c r="G264" s="221"/>
      <c r="H264" s="221"/>
      <c r="I264" s="221"/>
      <c r="J264" s="146" t="s">
        <v>374</v>
      </c>
      <c r="K264" s="147">
        <v>3</v>
      </c>
      <c r="L264" s="222"/>
      <c r="M264" s="222"/>
      <c r="N264" s="222">
        <f t="shared" si="90"/>
        <v>0</v>
      </c>
      <c r="O264" s="220"/>
      <c r="P264" s="220"/>
      <c r="Q264" s="220"/>
      <c r="R264" s="139"/>
      <c r="T264" s="140" t="s">
        <v>5</v>
      </c>
      <c r="U264" s="38" t="s">
        <v>42</v>
      </c>
      <c r="V264" s="141">
        <v>0</v>
      </c>
      <c r="W264" s="141">
        <f t="shared" si="91"/>
        <v>0</v>
      </c>
      <c r="X264" s="141">
        <v>0</v>
      </c>
      <c r="Y264" s="141">
        <f t="shared" si="92"/>
        <v>0</v>
      </c>
      <c r="Z264" s="141">
        <v>0</v>
      </c>
      <c r="AA264" s="142">
        <f t="shared" si="93"/>
        <v>0</v>
      </c>
      <c r="AR264" s="19" t="s">
        <v>1282</v>
      </c>
      <c r="AT264" s="19" t="s">
        <v>315</v>
      </c>
      <c r="AU264" s="19" t="s">
        <v>102</v>
      </c>
      <c r="AY264" s="19" t="s">
        <v>267</v>
      </c>
      <c r="BE264" s="143">
        <f t="shared" si="94"/>
        <v>0</v>
      </c>
      <c r="BF264" s="143">
        <f t="shared" si="95"/>
        <v>0</v>
      </c>
      <c r="BG264" s="143">
        <f t="shared" si="96"/>
        <v>0</v>
      </c>
      <c r="BH264" s="143">
        <f t="shared" si="97"/>
        <v>0</v>
      </c>
      <c r="BI264" s="143">
        <f t="shared" si="98"/>
        <v>0</v>
      </c>
      <c r="BJ264" s="19" t="s">
        <v>102</v>
      </c>
      <c r="BK264" s="143">
        <f t="shared" si="99"/>
        <v>0</v>
      </c>
      <c r="BL264" s="19" t="s">
        <v>518</v>
      </c>
      <c r="BM264" s="19" t="s">
        <v>2707</v>
      </c>
    </row>
    <row r="265" spans="2:65" s="1" customFormat="1" ht="16.5" customHeight="1">
      <c r="B265" s="134"/>
      <c r="C265" s="144" t="s">
        <v>1227</v>
      </c>
      <c r="D265" s="144" t="s">
        <v>315</v>
      </c>
      <c r="E265" s="145" t="s">
        <v>3042</v>
      </c>
      <c r="F265" s="221" t="s">
        <v>3043</v>
      </c>
      <c r="G265" s="221"/>
      <c r="H265" s="221"/>
      <c r="I265" s="221"/>
      <c r="J265" s="146" t="s">
        <v>374</v>
      </c>
      <c r="K265" s="147">
        <v>1</v>
      </c>
      <c r="L265" s="222"/>
      <c r="M265" s="222"/>
      <c r="N265" s="222">
        <f t="shared" si="90"/>
        <v>0</v>
      </c>
      <c r="O265" s="220"/>
      <c r="P265" s="220"/>
      <c r="Q265" s="220"/>
      <c r="R265" s="139"/>
      <c r="T265" s="140" t="s">
        <v>5</v>
      </c>
      <c r="U265" s="38" t="s">
        <v>42</v>
      </c>
      <c r="V265" s="141">
        <v>0</v>
      </c>
      <c r="W265" s="141">
        <f t="shared" si="91"/>
        <v>0</v>
      </c>
      <c r="X265" s="141">
        <v>0</v>
      </c>
      <c r="Y265" s="141">
        <f t="shared" si="92"/>
        <v>0</v>
      </c>
      <c r="Z265" s="141">
        <v>0</v>
      </c>
      <c r="AA265" s="142">
        <f t="shared" si="93"/>
        <v>0</v>
      </c>
      <c r="AR265" s="19" t="s">
        <v>1282</v>
      </c>
      <c r="AT265" s="19" t="s">
        <v>315</v>
      </c>
      <c r="AU265" s="19" t="s">
        <v>102</v>
      </c>
      <c r="AY265" s="19" t="s">
        <v>267</v>
      </c>
      <c r="BE265" s="143">
        <f t="shared" si="94"/>
        <v>0</v>
      </c>
      <c r="BF265" s="143">
        <f t="shared" si="95"/>
        <v>0</v>
      </c>
      <c r="BG265" s="143">
        <f t="shared" si="96"/>
        <v>0</v>
      </c>
      <c r="BH265" s="143">
        <f t="shared" si="97"/>
        <v>0</v>
      </c>
      <c r="BI265" s="143">
        <f t="shared" si="98"/>
        <v>0</v>
      </c>
      <c r="BJ265" s="19" t="s">
        <v>102</v>
      </c>
      <c r="BK265" s="143">
        <f t="shared" si="99"/>
        <v>0</v>
      </c>
      <c r="BL265" s="19" t="s">
        <v>518</v>
      </c>
      <c r="BM265" s="19" t="s">
        <v>2710</v>
      </c>
    </row>
    <row r="266" spans="2:65" s="1" customFormat="1" ht="16.5" customHeight="1">
      <c r="B266" s="134"/>
      <c r="C266" s="144" t="s">
        <v>1231</v>
      </c>
      <c r="D266" s="144" t="s">
        <v>315</v>
      </c>
      <c r="E266" s="145" t="s">
        <v>3155</v>
      </c>
      <c r="F266" s="221" t="s">
        <v>3156</v>
      </c>
      <c r="G266" s="221"/>
      <c r="H266" s="221"/>
      <c r="I266" s="221"/>
      <c r="J266" s="146" t="s">
        <v>374</v>
      </c>
      <c r="K266" s="147">
        <v>6</v>
      </c>
      <c r="L266" s="222"/>
      <c r="M266" s="222"/>
      <c r="N266" s="222">
        <f t="shared" si="90"/>
        <v>0</v>
      </c>
      <c r="O266" s="220"/>
      <c r="P266" s="220"/>
      <c r="Q266" s="220"/>
      <c r="R266" s="139"/>
      <c r="T266" s="140" t="s">
        <v>5</v>
      </c>
      <c r="U266" s="38" t="s">
        <v>42</v>
      </c>
      <c r="V266" s="141">
        <v>0</v>
      </c>
      <c r="W266" s="141">
        <f t="shared" si="91"/>
        <v>0</v>
      </c>
      <c r="X266" s="141">
        <v>0</v>
      </c>
      <c r="Y266" s="141">
        <f t="shared" si="92"/>
        <v>0</v>
      </c>
      <c r="Z266" s="141">
        <v>0</v>
      </c>
      <c r="AA266" s="142">
        <f t="shared" si="93"/>
        <v>0</v>
      </c>
      <c r="AR266" s="19" t="s">
        <v>1282</v>
      </c>
      <c r="AT266" s="19" t="s">
        <v>315</v>
      </c>
      <c r="AU266" s="19" t="s">
        <v>102</v>
      </c>
      <c r="AY266" s="19" t="s">
        <v>267</v>
      </c>
      <c r="BE266" s="143">
        <f t="shared" si="94"/>
        <v>0</v>
      </c>
      <c r="BF266" s="143">
        <f t="shared" si="95"/>
        <v>0</v>
      </c>
      <c r="BG266" s="143">
        <f t="shared" si="96"/>
        <v>0</v>
      </c>
      <c r="BH266" s="143">
        <f t="shared" si="97"/>
        <v>0</v>
      </c>
      <c r="BI266" s="143">
        <f t="shared" si="98"/>
        <v>0</v>
      </c>
      <c r="BJ266" s="19" t="s">
        <v>102</v>
      </c>
      <c r="BK266" s="143">
        <f t="shared" si="99"/>
        <v>0</v>
      </c>
      <c r="BL266" s="19" t="s">
        <v>518</v>
      </c>
      <c r="BM266" s="19" t="s">
        <v>2713</v>
      </c>
    </row>
    <row r="267" spans="2:65" s="1" customFormat="1" ht="25.5" customHeight="1">
      <c r="B267" s="134"/>
      <c r="C267" s="144" t="s">
        <v>1235</v>
      </c>
      <c r="D267" s="144" t="s">
        <v>315</v>
      </c>
      <c r="E267" s="145" t="s">
        <v>3182</v>
      </c>
      <c r="F267" s="221" t="s">
        <v>3183</v>
      </c>
      <c r="G267" s="221"/>
      <c r="H267" s="221"/>
      <c r="I267" s="221"/>
      <c r="J267" s="146" t="s">
        <v>374</v>
      </c>
      <c r="K267" s="147">
        <v>8</v>
      </c>
      <c r="L267" s="222"/>
      <c r="M267" s="222"/>
      <c r="N267" s="222">
        <f t="shared" si="90"/>
        <v>0</v>
      </c>
      <c r="O267" s="220"/>
      <c r="P267" s="220"/>
      <c r="Q267" s="220"/>
      <c r="R267" s="139"/>
      <c r="T267" s="140" t="s">
        <v>5</v>
      </c>
      <c r="U267" s="38" t="s">
        <v>42</v>
      </c>
      <c r="V267" s="141">
        <v>0</v>
      </c>
      <c r="W267" s="141">
        <f t="shared" si="91"/>
        <v>0</v>
      </c>
      <c r="X267" s="141">
        <v>0</v>
      </c>
      <c r="Y267" s="141">
        <f t="shared" si="92"/>
        <v>0</v>
      </c>
      <c r="Z267" s="141">
        <v>0</v>
      </c>
      <c r="AA267" s="142">
        <f t="shared" si="93"/>
        <v>0</v>
      </c>
      <c r="AR267" s="19" t="s">
        <v>1282</v>
      </c>
      <c r="AT267" s="19" t="s">
        <v>315</v>
      </c>
      <c r="AU267" s="19" t="s">
        <v>102</v>
      </c>
      <c r="AY267" s="19" t="s">
        <v>267</v>
      </c>
      <c r="BE267" s="143">
        <f t="shared" si="94"/>
        <v>0</v>
      </c>
      <c r="BF267" s="143">
        <f t="shared" si="95"/>
        <v>0</v>
      </c>
      <c r="BG267" s="143">
        <f t="shared" si="96"/>
        <v>0</v>
      </c>
      <c r="BH267" s="143">
        <f t="shared" si="97"/>
        <v>0</v>
      </c>
      <c r="BI267" s="143">
        <f t="shared" si="98"/>
        <v>0</v>
      </c>
      <c r="BJ267" s="19" t="s">
        <v>102</v>
      </c>
      <c r="BK267" s="143">
        <f t="shared" si="99"/>
        <v>0</v>
      </c>
      <c r="BL267" s="19" t="s">
        <v>518</v>
      </c>
      <c r="BM267" s="19" t="s">
        <v>2716</v>
      </c>
    </row>
    <row r="268" spans="2:65" s="1" customFormat="1" ht="16.5" customHeight="1">
      <c r="B268" s="134"/>
      <c r="C268" s="144" t="s">
        <v>1239</v>
      </c>
      <c r="D268" s="144" t="s">
        <v>315</v>
      </c>
      <c r="E268" s="145" t="s">
        <v>3152</v>
      </c>
      <c r="F268" s="221" t="s">
        <v>3153</v>
      </c>
      <c r="G268" s="221"/>
      <c r="H268" s="221"/>
      <c r="I268" s="221"/>
      <c r="J268" s="146" t="s">
        <v>374</v>
      </c>
      <c r="K268" s="147">
        <v>1</v>
      </c>
      <c r="L268" s="222"/>
      <c r="M268" s="222"/>
      <c r="N268" s="222">
        <f t="shared" si="90"/>
        <v>0</v>
      </c>
      <c r="O268" s="220"/>
      <c r="P268" s="220"/>
      <c r="Q268" s="220"/>
      <c r="R268" s="139"/>
      <c r="T268" s="140" t="s">
        <v>5</v>
      </c>
      <c r="U268" s="38" t="s">
        <v>42</v>
      </c>
      <c r="V268" s="141">
        <v>0</v>
      </c>
      <c r="W268" s="141">
        <f t="shared" si="91"/>
        <v>0</v>
      </c>
      <c r="X268" s="141">
        <v>0</v>
      </c>
      <c r="Y268" s="141">
        <f t="shared" si="92"/>
        <v>0</v>
      </c>
      <c r="Z268" s="141">
        <v>0</v>
      </c>
      <c r="AA268" s="142">
        <f t="shared" si="93"/>
        <v>0</v>
      </c>
      <c r="AR268" s="19" t="s">
        <v>1282</v>
      </c>
      <c r="AT268" s="19" t="s">
        <v>315</v>
      </c>
      <c r="AU268" s="19" t="s">
        <v>102</v>
      </c>
      <c r="AY268" s="19" t="s">
        <v>267</v>
      </c>
      <c r="BE268" s="143">
        <f t="shared" si="94"/>
        <v>0</v>
      </c>
      <c r="BF268" s="143">
        <f t="shared" si="95"/>
        <v>0</v>
      </c>
      <c r="BG268" s="143">
        <f t="shared" si="96"/>
        <v>0</v>
      </c>
      <c r="BH268" s="143">
        <f t="shared" si="97"/>
        <v>0</v>
      </c>
      <c r="BI268" s="143">
        <f t="shared" si="98"/>
        <v>0</v>
      </c>
      <c r="BJ268" s="19" t="s">
        <v>102</v>
      </c>
      <c r="BK268" s="143">
        <f t="shared" si="99"/>
        <v>0</v>
      </c>
      <c r="BL268" s="19" t="s">
        <v>518</v>
      </c>
      <c r="BM268" s="19" t="s">
        <v>2719</v>
      </c>
    </row>
    <row r="269" spans="2:65" s="1" customFormat="1" ht="16.5" customHeight="1">
      <c r="B269" s="134"/>
      <c r="C269" s="144" t="s">
        <v>1243</v>
      </c>
      <c r="D269" s="144" t="s">
        <v>315</v>
      </c>
      <c r="E269" s="145" t="s">
        <v>3155</v>
      </c>
      <c r="F269" s="221" t="s">
        <v>3156</v>
      </c>
      <c r="G269" s="221"/>
      <c r="H269" s="221"/>
      <c r="I269" s="221"/>
      <c r="J269" s="146" t="s">
        <v>374</v>
      </c>
      <c r="K269" s="147">
        <v>6</v>
      </c>
      <c r="L269" s="222"/>
      <c r="M269" s="222"/>
      <c r="N269" s="222">
        <f t="shared" si="90"/>
        <v>0</v>
      </c>
      <c r="O269" s="220"/>
      <c r="P269" s="220"/>
      <c r="Q269" s="220"/>
      <c r="R269" s="139"/>
      <c r="T269" s="140" t="s">
        <v>5</v>
      </c>
      <c r="U269" s="38" t="s">
        <v>42</v>
      </c>
      <c r="V269" s="141">
        <v>0</v>
      </c>
      <c r="W269" s="141">
        <f t="shared" si="91"/>
        <v>0</v>
      </c>
      <c r="X269" s="141">
        <v>0</v>
      </c>
      <c r="Y269" s="141">
        <f t="shared" si="92"/>
        <v>0</v>
      </c>
      <c r="Z269" s="141">
        <v>0</v>
      </c>
      <c r="AA269" s="142">
        <f t="shared" si="93"/>
        <v>0</v>
      </c>
      <c r="AR269" s="19" t="s">
        <v>1282</v>
      </c>
      <c r="AT269" s="19" t="s">
        <v>315</v>
      </c>
      <c r="AU269" s="19" t="s">
        <v>102</v>
      </c>
      <c r="AY269" s="19" t="s">
        <v>267</v>
      </c>
      <c r="BE269" s="143">
        <f t="shared" si="94"/>
        <v>0</v>
      </c>
      <c r="BF269" s="143">
        <f t="shared" si="95"/>
        <v>0</v>
      </c>
      <c r="BG269" s="143">
        <f t="shared" si="96"/>
        <v>0</v>
      </c>
      <c r="BH269" s="143">
        <f t="shared" si="97"/>
        <v>0</v>
      </c>
      <c r="BI269" s="143">
        <f t="shared" si="98"/>
        <v>0</v>
      </c>
      <c r="BJ269" s="19" t="s">
        <v>102</v>
      </c>
      <c r="BK269" s="143">
        <f t="shared" si="99"/>
        <v>0</v>
      </c>
      <c r="BL269" s="19" t="s">
        <v>518</v>
      </c>
      <c r="BM269" s="19" t="s">
        <v>2722</v>
      </c>
    </row>
    <row r="270" spans="2:65" s="1" customFormat="1" ht="25.5" customHeight="1">
      <c r="B270" s="134"/>
      <c r="C270" s="144" t="s">
        <v>1247</v>
      </c>
      <c r="D270" s="144" t="s">
        <v>315</v>
      </c>
      <c r="E270" s="145" t="s">
        <v>3186</v>
      </c>
      <c r="F270" s="221" t="s">
        <v>3187</v>
      </c>
      <c r="G270" s="221"/>
      <c r="H270" s="221"/>
      <c r="I270" s="221"/>
      <c r="J270" s="146" t="s">
        <v>374</v>
      </c>
      <c r="K270" s="147">
        <v>2</v>
      </c>
      <c r="L270" s="222"/>
      <c r="M270" s="222"/>
      <c r="N270" s="222">
        <f t="shared" si="90"/>
        <v>0</v>
      </c>
      <c r="O270" s="220"/>
      <c r="P270" s="220"/>
      <c r="Q270" s="220"/>
      <c r="R270" s="139"/>
      <c r="T270" s="140" t="s">
        <v>5</v>
      </c>
      <c r="U270" s="38" t="s">
        <v>42</v>
      </c>
      <c r="V270" s="141">
        <v>0</v>
      </c>
      <c r="W270" s="141">
        <f t="shared" si="91"/>
        <v>0</v>
      </c>
      <c r="X270" s="141">
        <v>0</v>
      </c>
      <c r="Y270" s="141">
        <f t="shared" si="92"/>
        <v>0</v>
      </c>
      <c r="Z270" s="141">
        <v>0</v>
      </c>
      <c r="AA270" s="142">
        <f t="shared" si="93"/>
        <v>0</v>
      </c>
      <c r="AR270" s="19" t="s">
        <v>1282</v>
      </c>
      <c r="AT270" s="19" t="s">
        <v>315</v>
      </c>
      <c r="AU270" s="19" t="s">
        <v>102</v>
      </c>
      <c r="AY270" s="19" t="s">
        <v>267</v>
      </c>
      <c r="BE270" s="143">
        <f t="shared" si="94"/>
        <v>0</v>
      </c>
      <c r="BF270" s="143">
        <f t="shared" si="95"/>
        <v>0</v>
      </c>
      <c r="BG270" s="143">
        <f t="shared" si="96"/>
        <v>0</v>
      </c>
      <c r="BH270" s="143">
        <f t="shared" si="97"/>
        <v>0</v>
      </c>
      <c r="BI270" s="143">
        <f t="shared" si="98"/>
        <v>0</v>
      </c>
      <c r="BJ270" s="19" t="s">
        <v>102</v>
      </c>
      <c r="BK270" s="143">
        <f t="shared" si="99"/>
        <v>0</v>
      </c>
      <c r="BL270" s="19" t="s">
        <v>518</v>
      </c>
      <c r="BM270" s="19" t="s">
        <v>2725</v>
      </c>
    </row>
    <row r="271" spans="2:65" s="1" customFormat="1" ht="16.5" customHeight="1">
      <c r="B271" s="134"/>
      <c r="C271" s="144" t="s">
        <v>1251</v>
      </c>
      <c r="D271" s="144" t="s">
        <v>315</v>
      </c>
      <c r="E271" s="145" t="s">
        <v>3161</v>
      </c>
      <c r="F271" s="221" t="s">
        <v>3162</v>
      </c>
      <c r="G271" s="221"/>
      <c r="H271" s="221"/>
      <c r="I271" s="221"/>
      <c r="J271" s="146" t="s">
        <v>374</v>
      </c>
      <c r="K271" s="147">
        <v>2</v>
      </c>
      <c r="L271" s="222"/>
      <c r="M271" s="222"/>
      <c r="N271" s="222">
        <f t="shared" si="90"/>
        <v>0</v>
      </c>
      <c r="O271" s="220"/>
      <c r="P271" s="220"/>
      <c r="Q271" s="220"/>
      <c r="R271" s="139"/>
      <c r="T271" s="140" t="s">
        <v>5</v>
      </c>
      <c r="U271" s="38" t="s">
        <v>42</v>
      </c>
      <c r="V271" s="141">
        <v>0</v>
      </c>
      <c r="W271" s="141">
        <f t="shared" si="91"/>
        <v>0</v>
      </c>
      <c r="X271" s="141">
        <v>0</v>
      </c>
      <c r="Y271" s="141">
        <f t="shared" si="92"/>
        <v>0</v>
      </c>
      <c r="Z271" s="141">
        <v>0</v>
      </c>
      <c r="AA271" s="142">
        <f t="shared" si="93"/>
        <v>0</v>
      </c>
      <c r="AR271" s="19" t="s">
        <v>1282</v>
      </c>
      <c r="AT271" s="19" t="s">
        <v>315</v>
      </c>
      <c r="AU271" s="19" t="s">
        <v>102</v>
      </c>
      <c r="AY271" s="19" t="s">
        <v>267</v>
      </c>
      <c r="BE271" s="143">
        <f t="shared" si="94"/>
        <v>0</v>
      </c>
      <c r="BF271" s="143">
        <f t="shared" si="95"/>
        <v>0</v>
      </c>
      <c r="BG271" s="143">
        <f t="shared" si="96"/>
        <v>0</v>
      </c>
      <c r="BH271" s="143">
        <f t="shared" si="97"/>
        <v>0</v>
      </c>
      <c r="BI271" s="143">
        <f t="shared" si="98"/>
        <v>0</v>
      </c>
      <c r="BJ271" s="19" t="s">
        <v>102</v>
      </c>
      <c r="BK271" s="143">
        <f t="shared" si="99"/>
        <v>0</v>
      </c>
      <c r="BL271" s="19" t="s">
        <v>518</v>
      </c>
      <c r="BM271" s="19" t="s">
        <v>2728</v>
      </c>
    </row>
    <row r="272" spans="2:65" s="1" customFormat="1" ht="16.5" customHeight="1">
      <c r="B272" s="134"/>
      <c r="C272" s="144" t="s">
        <v>1255</v>
      </c>
      <c r="D272" s="144" t="s">
        <v>315</v>
      </c>
      <c r="E272" s="145" t="s">
        <v>3188</v>
      </c>
      <c r="F272" s="221" t="s">
        <v>3189</v>
      </c>
      <c r="G272" s="221"/>
      <c r="H272" s="221"/>
      <c r="I272" s="221"/>
      <c r="J272" s="146" t="s">
        <v>374</v>
      </c>
      <c r="K272" s="147">
        <v>6</v>
      </c>
      <c r="L272" s="222"/>
      <c r="M272" s="222"/>
      <c r="N272" s="222">
        <f t="shared" si="90"/>
        <v>0</v>
      </c>
      <c r="O272" s="220"/>
      <c r="P272" s="220"/>
      <c r="Q272" s="220"/>
      <c r="R272" s="139"/>
      <c r="T272" s="140" t="s">
        <v>5</v>
      </c>
      <c r="U272" s="38" t="s">
        <v>42</v>
      </c>
      <c r="V272" s="141">
        <v>0</v>
      </c>
      <c r="W272" s="141">
        <f t="shared" si="91"/>
        <v>0</v>
      </c>
      <c r="X272" s="141">
        <v>0</v>
      </c>
      <c r="Y272" s="141">
        <f t="shared" si="92"/>
        <v>0</v>
      </c>
      <c r="Z272" s="141">
        <v>0</v>
      </c>
      <c r="AA272" s="142">
        <f t="shared" si="93"/>
        <v>0</v>
      </c>
      <c r="AR272" s="19" t="s">
        <v>1282</v>
      </c>
      <c r="AT272" s="19" t="s">
        <v>315</v>
      </c>
      <c r="AU272" s="19" t="s">
        <v>102</v>
      </c>
      <c r="AY272" s="19" t="s">
        <v>267</v>
      </c>
      <c r="BE272" s="143">
        <f t="shared" si="94"/>
        <v>0</v>
      </c>
      <c r="BF272" s="143">
        <f t="shared" si="95"/>
        <v>0</v>
      </c>
      <c r="BG272" s="143">
        <f t="shared" si="96"/>
        <v>0</v>
      </c>
      <c r="BH272" s="143">
        <f t="shared" si="97"/>
        <v>0</v>
      </c>
      <c r="BI272" s="143">
        <f t="shared" si="98"/>
        <v>0</v>
      </c>
      <c r="BJ272" s="19" t="s">
        <v>102</v>
      </c>
      <c r="BK272" s="143">
        <f t="shared" si="99"/>
        <v>0</v>
      </c>
      <c r="BL272" s="19" t="s">
        <v>518</v>
      </c>
      <c r="BM272" s="19" t="s">
        <v>2731</v>
      </c>
    </row>
    <row r="273" spans="2:65" s="1" customFormat="1" ht="16.5" customHeight="1">
      <c r="B273" s="134"/>
      <c r="C273" s="144" t="s">
        <v>1259</v>
      </c>
      <c r="D273" s="144" t="s">
        <v>315</v>
      </c>
      <c r="E273" s="145" t="s">
        <v>3070</v>
      </c>
      <c r="F273" s="221" t="s">
        <v>3071</v>
      </c>
      <c r="G273" s="221"/>
      <c r="H273" s="221"/>
      <c r="I273" s="221"/>
      <c r="J273" s="146" t="s">
        <v>374</v>
      </c>
      <c r="K273" s="147">
        <v>100</v>
      </c>
      <c r="L273" s="222"/>
      <c r="M273" s="222"/>
      <c r="N273" s="222">
        <f t="shared" si="90"/>
        <v>0</v>
      </c>
      <c r="O273" s="220"/>
      <c r="P273" s="220"/>
      <c r="Q273" s="220"/>
      <c r="R273" s="139"/>
      <c r="T273" s="140" t="s">
        <v>5</v>
      </c>
      <c r="U273" s="38" t="s">
        <v>42</v>
      </c>
      <c r="V273" s="141">
        <v>0</v>
      </c>
      <c r="W273" s="141">
        <f t="shared" si="91"/>
        <v>0</v>
      </c>
      <c r="X273" s="141">
        <v>0</v>
      </c>
      <c r="Y273" s="141">
        <f t="shared" si="92"/>
        <v>0</v>
      </c>
      <c r="Z273" s="141">
        <v>0</v>
      </c>
      <c r="AA273" s="142">
        <f t="shared" si="93"/>
        <v>0</v>
      </c>
      <c r="AR273" s="19" t="s">
        <v>1282</v>
      </c>
      <c r="AT273" s="19" t="s">
        <v>315</v>
      </c>
      <c r="AU273" s="19" t="s">
        <v>102</v>
      </c>
      <c r="AY273" s="19" t="s">
        <v>267</v>
      </c>
      <c r="BE273" s="143">
        <f t="shared" si="94"/>
        <v>0</v>
      </c>
      <c r="BF273" s="143">
        <f t="shared" si="95"/>
        <v>0</v>
      </c>
      <c r="BG273" s="143">
        <f t="shared" si="96"/>
        <v>0</v>
      </c>
      <c r="BH273" s="143">
        <f t="shared" si="97"/>
        <v>0</v>
      </c>
      <c r="BI273" s="143">
        <f t="shared" si="98"/>
        <v>0</v>
      </c>
      <c r="BJ273" s="19" t="s">
        <v>102</v>
      </c>
      <c r="BK273" s="143">
        <f t="shared" si="99"/>
        <v>0</v>
      </c>
      <c r="BL273" s="19" t="s">
        <v>518</v>
      </c>
      <c r="BM273" s="19" t="s">
        <v>2734</v>
      </c>
    </row>
    <row r="274" spans="2:65" s="1" customFormat="1" ht="25.5" customHeight="1">
      <c r="B274" s="134"/>
      <c r="C274" s="144" t="s">
        <v>1263</v>
      </c>
      <c r="D274" s="144" t="s">
        <v>315</v>
      </c>
      <c r="E274" s="145" t="s">
        <v>3190</v>
      </c>
      <c r="F274" s="221" t="s">
        <v>3191</v>
      </c>
      <c r="G274" s="221"/>
      <c r="H274" s="221"/>
      <c r="I274" s="221"/>
      <c r="J274" s="146" t="s">
        <v>374</v>
      </c>
      <c r="K274" s="147">
        <v>1</v>
      </c>
      <c r="L274" s="222"/>
      <c r="M274" s="222"/>
      <c r="N274" s="222">
        <f t="shared" si="90"/>
        <v>0</v>
      </c>
      <c r="O274" s="220"/>
      <c r="P274" s="220"/>
      <c r="Q274" s="220"/>
      <c r="R274" s="139"/>
      <c r="T274" s="140" t="s">
        <v>5</v>
      </c>
      <c r="U274" s="38" t="s">
        <v>42</v>
      </c>
      <c r="V274" s="141">
        <v>0</v>
      </c>
      <c r="W274" s="141">
        <f t="shared" si="91"/>
        <v>0</v>
      </c>
      <c r="X274" s="141">
        <v>0</v>
      </c>
      <c r="Y274" s="141">
        <f t="shared" si="92"/>
        <v>0</v>
      </c>
      <c r="Z274" s="141">
        <v>0</v>
      </c>
      <c r="AA274" s="142">
        <f t="shared" si="93"/>
        <v>0</v>
      </c>
      <c r="AR274" s="19" t="s">
        <v>1282</v>
      </c>
      <c r="AT274" s="19" t="s">
        <v>315</v>
      </c>
      <c r="AU274" s="19" t="s">
        <v>102</v>
      </c>
      <c r="AY274" s="19" t="s">
        <v>267</v>
      </c>
      <c r="BE274" s="143">
        <f t="shared" si="94"/>
        <v>0</v>
      </c>
      <c r="BF274" s="143">
        <f t="shared" si="95"/>
        <v>0</v>
      </c>
      <c r="BG274" s="143">
        <f t="shared" si="96"/>
        <v>0</v>
      </c>
      <c r="BH274" s="143">
        <f t="shared" si="97"/>
        <v>0</v>
      </c>
      <c r="BI274" s="143">
        <f t="shared" si="98"/>
        <v>0</v>
      </c>
      <c r="BJ274" s="19" t="s">
        <v>102</v>
      </c>
      <c r="BK274" s="143">
        <f t="shared" si="99"/>
        <v>0</v>
      </c>
      <c r="BL274" s="19" t="s">
        <v>518</v>
      </c>
      <c r="BM274" s="19" t="s">
        <v>2737</v>
      </c>
    </row>
    <row r="275" spans="2:65" s="1" customFormat="1" ht="16.5" customHeight="1">
      <c r="B275" s="134"/>
      <c r="C275" s="163" t="s">
        <v>1267</v>
      </c>
      <c r="D275" s="163" t="s">
        <v>268</v>
      </c>
      <c r="E275" s="164" t="s">
        <v>3200</v>
      </c>
      <c r="F275" s="240" t="s">
        <v>4298</v>
      </c>
      <c r="G275" s="240"/>
      <c r="H275" s="240"/>
      <c r="I275" s="240"/>
      <c r="J275" s="165" t="s">
        <v>785</v>
      </c>
      <c r="K275" s="166">
        <v>0.33</v>
      </c>
      <c r="L275" s="241"/>
      <c r="M275" s="241"/>
      <c r="N275" s="241">
        <f t="shared" si="90"/>
        <v>0</v>
      </c>
      <c r="O275" s="241"/>
      <c r="P275" s="241"/>
      <c r="Q275" s="241"/>
      <c r="R275" s="139"/>
      <c r="T275" s="140" t="s">
        <v>5</v>
      </c>
      <c r="U275" s="38" t="s">
        <v>42</v>
      </c>
      <c r="V275" s="141">
        <v>0</v>
      </c>
      <c r="W275" s="141">
        <f t="shared" si="91"/>
        <v>0</v>
      </c>
      <c r="X275" s="141">
        <v>0</v>
      </c>
      <c r="Y275" s="141">
        <f t="shared" si="92"/>
        <v>0</v>
      </c>
      <c r="Z275" s="141">
        <v>0</v>
      </c>
      <c r="AA275" s="142">
        <f t="shared" si="93"/>
        <v>0</v>
      </c>
      <c r="AR275" s="19" t="s">
        <v>518</v>
      </c>
      <c r="AT275" s="19" t="s">
        <v>268</v>
      </c>
      <c r="AU275" s="19" t="s">
        <v>102</v>
      </c>
      <c r="AY275" s="19" t="s">
        <v>267</v>
      </c>
      <c r="BE275" s="143">
        <f t="shared" si="94"/>
        <v>0</v>
      </c>
      <c r="BF275" s="143">
        <f t="shared" si="95"/>
        <v>0</v>
      </c>
      <c r="BG275" s="143">
        <f t="shared" si="96"/>
        <v>0</v>
      </c>
      <c r="BH275" s="143">
        <f t="shared" si="97"/>
        <v>0</v>
      </c>
      <c r="BI275" s="143">
        <f t="shared" si="98"/>
        <v>0</v>
      </c>
      <c r="BJ275" s="19" t="s">
        <v>102</v>
      </c>
      <c r="BK275" s="143">
        <f t="shared" si="99"/>
        <v>0</v>
      </c>
      <c r="BL275" s="19" t="s">
        <v>518</v>
      </c>
      <c r="BM275" s="19" t="s">
        <v>2743</v>
      </c>
    </row>
    <row r="276" spans="2:65" s="1" customFormat="1" ht="16.5" customHeight="1">
      <c r="B276" s="134"/>
      <c r="C276" s="163" t="s">
        <v>1270</v>
      </c>
      <c r="D276" s="163" t="s">
        <v>268</v>
      </c>
      <c r="E276" s="164" t="s">
        <v>3166</v>
      </c>
      <c r="F276" s="240" t="s">
        <v>4199</v>
      </c>
      <c r="G276" s="240"/>
      <c r="H276" s="240"/>
      <c r="I276" s="240"/>
      <c r="J276" s="165" t="s">
        <v>374</v>
      </c>
      <c r="K276" s="166">
        <v>1</v>
      </c>
      <c r="L276" s="241"/>
      <c r="M276" s="241"/>
      <c r="N276" s="241">
        <f t="shared" si="90"/>
        <v>0</v>
      </c>
      <c r="O276" s="241"/>
      <c r="P276" s="241"/>
      <c r="Q276" s="241"/>
      <c r="R276" s="139"/>
      <c r="T276" s="140" t="s">
        <v>5</v>
      </c>
      <c r="U276" s="38" t="s">
        <v>42</v>
      </c>
      <c r="V276" s="141">
        <v>0</v>
      </c>
      <c r="W276" s="141">
        <f t="shared" si="91"/>
        <v>0</v>
      </c>
      <c r="X276" s="141">
        <v>0</v>
      </c>
      <c r="Y276" s="141">
        <f t="shared" si="92"/>
        <v>0</v>
      </c>
      <c r="Z276" s="141">
        <v>0</v>
      </c>
      <c r="AA276" s="142">
        <f t="shared" si="93"/>
        <v>0</v>
      </c>
      <c r="AR276" s="19" t="s">
        <v>518</v>
      </c>
      <c r="AT276" s="19" t="s">
        <v>268</v>
      </c>
      <c r="AU276" s="19" t="s">
        <v>102</v>
      </c>
      <c r="AY276" s="19" t="s">
        <v>267</v>
      </c>
      <c r="BE276" s="143">
        <f t="shared" si="94"/>
        <v>0</v>
      </c>
      <c r="BF276" s="143">
        <f t="shared" si="95"/>
        <v>0</v>
      </c>
      <c r="BG276" s="143">
        <f t="shared" si="96"/>
        <v>0</v>
      </c>
      <c r="BH276" s="143">
        <f t="shared" si="97"/>
        <v>0</v>
      </c>
      <c r="BI276" s="143">
        <f t="shared" si="98"/>
        <v>0</v>
      </c>
      <c r="BJ276" s="19" t="s">
        <v>102</v>
      </c>
      <c r="BK276" s="143">
        <f t="shared" si="99"/>
        <v>0</v>
      </c>
      <c r="BL276" s="19" t="s">
        <v>518</v>
      </c>
      <c r="BM276" s="19" t="s">
        <v>2746</v>
      </c>
    </row>
    <row r="277" spans="2:65" s="1" customFormat="1" ht="16.5" customHeight="1">
      <c r="B277" s="134"/>
      <c r="C277" s="163" t="s">
        <v>1274</v>
      </c>
      <c r="D277" s="163" t="s">
        <v>268</v>
      </c>
      <c r="E277" s="164" t="s">
        <v>3201</v>
      </c>
      <c r="F277" s="240" t="s">
        <v>3075</v>
      </c>
      <c r="G277" s="240"/>
      <c r="H277" s="240"/>
      <c r="I277" s="240"/>
      <c r="J277" s="165" t="s">
        <v>785</v>
      </c>
      <c r="K277" s="166">
        <v>1</v>
      </c>
      <c r="L277" s="241"/>
      <c r="M277" s="241"/>
      <c r="N277" s="241">
        <f t="shared" si="90"/>
        <v>0</v>
      </c>
      <c r="O277" s="241"/>
      <c r="P277" s="241"/>
      <c r="Q277" s="241"/>
      <c r="R277" s="139"/>
      <c r="T277" s="140" t="s">
        <v>5</v>
      </c>
      <c r="U277" s="38" t="s">
        <v>42</v>
      </c>
      <c r="V277" s="141">
        <v>0</v>
      </c>
      <c r="W277" s="141">
        <f t="shared" si="91"/>
        <v>0</v>
      </c>
      <c r="X277" s="141">
        <v>0</v>
      </c>
      <c r="Y277" s="141">
        <f t="shared" si="92"/>
        <v>0</v>
      </c>
      <c r="Z277" s="141">
        <v>0</v>
      </c>
      <c r="AA277" s="142">
        <f t="shared" si="93"/>
        <v>0</v>
      </c>
      <c r="AR277" s="19" t="s">
        <v>518</v>
      </c>
      <c r="AT277" s="19" t="s">
        <v>268</v>
      </c>
      <c r="AU277" s="19" t="s">
        <v>102</v>
      </c>
      <c r="AY277" s="19" t="s">
        <v>267</v>
      </c>
      <c r="BE277" s="143">
        <f t="shared" si="94"/>
        <v>0</v>
      </c>
      <c r="BF277" s="143">
        <f t="shared" si="95"/>
        <v>0</v>
      </c>
      <c r="BG277" s="143">
        <f t="shared" si="96"/>
        <v>0</v>
      </c>
      <c r="BH277" s="143">
        <f t="shared" si="97"/>
        <v>0</v>
      </c>
      <c r="BI277" s="143">
        <f t="shared" si="98"/>
        <v>0</v>
      </c>
      <c r="BJ277" s="19" t="s">
        <v>102</v>
      </c>
      <c r="BK277" s="143">
        <f t="shared" si="99"/>
        <v>0</v>
      </c>
      <c r="BL277" s="19" t="s">
        <v>518</v>
      </c>
      <c r="BM277" s="19" t="s">
        <v>2749</v>
      </c>
    </row>
    <row r="278" spans="2:65" s="10" customFormat="1" ht="29.85" customHeight="1">
      <c r="B278" s="124"/>
      <c r="D278" s="133" t="s">
        <v>2983</v>
      </c>
      <c r="E278" s="133"/>
      <c r="F278" s="133"/>
      <c r="G278" s="133"/>
      <c r="H278" s="133"/>
      <c r="I278" s="133"/>
      <c r="J278" s="133"/>
      <c r="K278" s="133"/>
      <c r="L278" s="133"/>
      <c r="M278" s="133"/>
      <c r="N278" s="208">
        <f>BK278</f>
        <v>0</v>
      </c>
      <c r="O278" s="209"/>
      <c r="P278" s="209"/>
      <c r="Q278" s="209"/>
      <c r="R278" s="126"/>
      <c r="T278" s="127"/>
      <c r="W278" s="128">
        <f>SUM(W279:W313)</f>
        <v>0</v>
      </c>
      <c r="Y278" s="128">
        <f>SUM(Y279:Y313)</f>
        <v>0</v>
      </c>
      <c r="AA278" s="129">
        <f>SUM(AA279:AA313)</f>
        <v>0</v>
      </c>
      <c r="AR278" s="130" t="s">
        <v>277</v>
      </c>
      <c r="AT278" s="131" t="s">
        <v>74</v>
      </c>
      <c r="AU278" s="131" t="s">
        <v>83</v>
      </c>
      <c r="AY278" s="130" t="s">
        <v>267</v>
      </c>
      <c r="BK278" s="132">
        <f>SUM(BK279:BK313)</f>
        <v>0</v>
      </c>
    </row>
    <row r="279" spans="2:65" s="1" customFormat="1" ht="76.5" customHeight="1">
      <c r="B279" s="134"/>
      <c r="C279" s="144" t="s">
        <v>1278</v>
      </c>
      <c r="D279" s="144" t="s">
        <v>315</v>
      </c>
      <c r="E279" s="145" t="s">
        <v>3202</v>
      </c>
      <c r="F279" s="221" t="s">
        <v>3203</v>
      </c>
      <c r="G279" s="221"/>
      <c r="H279" s="221"/>
      <c r="I279" s="221"/>
      <c r="J279" s="146" t="s">
        <v>374</v>
      </c>
      <c r="K279" s="147">
        <v>1</v>
      </c>
      <c r="L279" s="222"/>
      <c r="M279" s="222"/>
      <c r="N279" s="222">
        <f t="shared" ref="N279:N313" si="100">ROUND(L279*K279,2)</f>
        <v>0</v>
      </c>
      <c r="O279" s="220"/>
      <c r="P279" s="220"/>
      <c r="Q279" s="220"/>
      <c r="R279" s="139"/>
      <c r="T279" s="140" t="s">
        <v>5</v>
      </c>
      <c r="U279" s="38" t="s">
        <v>42</v>
      </c>
      <c r="V279" s="141">
        <v>0</v>
      </c>
      <c r="W279" s="141">
        <f t="shared" ref="W279:W313" si="101">V279*K279</f>
        <v>0</v>
      </c>
      <c r="X279" s="141">
        <v>0</v>
      </c>
      <c r="Y279" s="141">
        <f t="shared" ref="Y279:Y313" si="102">X279*K279</f>
        <v>0</v>
      </c>
      <c r="Z279" s="141">
        <v>0</v>
      </c>
      <c r="AA279" s="142">
        <f t="shared" ref="AA279:AA313" si="103">Z279*K279</f>
        <v>0</v>
      </c>
      <c r="AR279" s="19" t="s">
        <v>1282</v>
      </c>
      <c r="AT279" s="19" t="s">
        <v>315</v>
      </c>
      <c r="AU279" s="19" t="s">
        <v>102</v>
      </c>
      <c r="AY279" s="19" t="s">
        <v>267</v>
      </c>
      <c r="BE279" s="143">
        <f t="shared" ref="BE279:BE313" si="104">IF(U279="základná",N279,0)</f>
        <v>0</v>
      </c>
      <c r="BF279" s="143">
        <f t="shared" ref="BF279:BF313" si="105">IF(U279="znížená",N279,0)</f>
        <v>0</v>
      </c>
      <c r="BG279" s="143">
        <f t="shared" ref="BG279:BG313" si="106">IF(U279="zákl. prenesená",N279,0)</f>
        <v>0</v>
      </c>
      <c r="BH279" s="143">
        <f t="shared" ref="BH279:BH313" si="107">IF(U279="zníž. prenesená",N279,0)</f>
        <v>0</v>
      </c>
      <c r="BI279" s="143">
        <f t="shared" ref="BI279:BI313" si="108">IF(U279="nulová",N279,0)</f>
        <v>0</v>
      </c>
      <c r="BJ279" s="19" t="s">
        <v>102</v>
      </c>
      <c r="BK279" s="143">
        <f t="shared" ref="BK279:BK313" si="109">ROUND(L279*K279,2)</f>
        <v>0</v>
      </c>
      <c r="BL279" s="19" t="s">
        <v>518</v>
      </c>
      <c r="BM279" s="19" t="s">
        <v>2751</v>
      </c>
    </row>
    <row r="280" spans="2:65" s="1" customFormat="1" ht="16.5" customHeight="1">
      <c r="B280" s="134"/>
      <c r="C280" s="144" t="s">
        <v>1282</v>
      </c>
      <c r="D280" s="144" t="s">
        <v>315</v>
      </c>
      <c r="E280" s="145" t="s">
        <v>2972</v>
      </c>
      <c r="F280" s="221" t="s">
        <v>2993</v>
      </c>
      <c r="G280" s="221"/>
      <c r="H280" s="221"/>
      <c r="I280" s="221"/>
      <c r="J280" s="146" t="s">
        <v>374</v>
      </c>
      <c r="K280" s="147">
        <v>1</v>
      </c>
      <c r="L280" s="222"/>
      <c r="M280" s="222"/>
      <c r="N280" s="222">
        <f t="shared" si="100"/>
        <v>0</v>
      </c>
      <c r="O280" s="220"/>
      <c r="P280" s="220"/>
      <c r="Q280" s="220"/>
      <c r="R280" s="139"/>
      <c r="T280" s="140" t="s">
        <v>5</v>
      </c>
      <c r="U280" s="38" t="s">
        <v>42</v>
      </c>
      <c r="V280" s="141">
        <v>0</v>
      </c>
      <c r="W280" s="141">
        <f t="shared" si="101"/>
        <v>0</v>
      </c>
      <c r="X280" s="141">
        <v>0</v>
      </c>
      <c r="Y280" s="141">
        <f t="shared" si="102"/>
        <v>0</v>
      </c>
      <c r="Z280" s="141">
        <v>0</v>
      </c>
      <c r="AA280" s="142">
        <f t="shared" si="103"/>
        <v>0</v>
      </c>
      <c r="AR280" s="19" t="s">
        <v>1282</v>
      </c>
      <c r="AT280" s="19" t="s">
        <v>315</v>
      </c>
      <c r="AU280" s="19" t="s">
        <v>102</v>
      </c>
      <c r="AY280" s="19" t="s">
        <v>267</v>
      </c>
      <c r="BE280" s="143">
        <f t="shared" si="104"/>
        <v>0</v>
      </c>
      <c r="BF280" s="143">
        <f t="shared" si="105"/>
        <v>0</v>
      </c>
      <c r="BG280" s="143">
        <f t="shared" si="106"/>
        <v>0</v>
      </c>
      <c r="BH280" s="143">
        <f t="shared" si="107"/>
        <v>0</v>
      </c>
      <c r="BI280" s="143">
        <f t="shared" si="108"/>
        <v>0</v>
      </c>
      <c r="BJ280" s="19" t="s">
        <v>102</v>
      </c>
      <c r="BK280" s="143">
        <f t="shared" si="109"/>
        <v>0</v>
      </c>
      <c r="BL280" s="19" t="s">
        <v>518</v>
      </c>
      <c r="BM280" s="19" t="s">
        <v>2753</v>
      </c>
    </row>
    <row r="281" spans="2:65" s="1" customFormat="1" ht="16.5" customHeight="1">
      <c r="B281" s="134"/>
      <c r="C281" s="144" t="s">
        <v>1286</v>
      </c>
      <c r="D281" s="144" t="s">
        <v>315</v>
      </c>
      <c r="E281" s="145" t="s">
        <v>3204</v>
      </c>
      <c r="F281" s="221" t="s">
        <v>3205</v>
      </c>
      <c r="G281" s="221"/>
      <c r="H281" s="221"/>
      <c r="I281" s="221"/>
      <c r="J281" s="146" t="s">
        <v>374</v>
      </c>
      <c r="K281" s="147">
        <v>0</v>
      </c>
      <c r="L281" s="222"/>
      <c r="M281" s="222"/>
      <c r="N281" s="222">
        <f t="shared" si="100"/>
        <v>0</v>
      </c>
      <c r="O281" s="220"/>
      <c r="P281" s="220"/>
      <c r="Q281" s="220"/>
      <c r="R281" s="139"/>
      <c r="T281" s="140" t="s">
        <v>5</v>
      </c>
      <c r="U281" s="38" t="s">
        <v>42</v>
      </c>
      <c r="V281" s="141">
        <v>0</v>
      </c>
      <c r="W281" s="141">
        <f t="shared" si="101"/>
        <v>0</v>
      </c>
      <c r="X281" s="141">
        <v>0</v>
      </c>
      <c r="Y281" s="141">
        <f t="shared" si="102"/>
        <v>0</v>
      </c>
      <c r="Z281" s="141">
        <v>0</v>
      </c>
      <c r="AA281" s="142">
        <f t="shared" si="103"/>
        <v>0</v>
      </c>
      <c r="AR281" s="19" t="s">
        <v>1282</v>
      </c>
      <c r="AT281" s="19" t="s">
        <v>315</v>
      </c>
      <c r="AU281" s="19" t="s">
        <v>102</v>
      </c>
      <c r="AY281" s="19" t="s">
        <v>267</v>
      </c>
      <c r="BE281" s="143">
        <f t="shared" si="104"/>
        <v>0</v>
      </c>
      <c r="BF281" s="143">
        <f t="shared" si="105"/>
        <v>0</v>
      </c>
      <c r="BG281" s="143">
        <f t="shared" si="106"/>
        <v>0</v>
      </c>
      <c r="BH281" s="143">
        <f t="shared" si="107"/>
        <v>0</v>
      </c>
      <c r="BI281" s="143">
        <f t="shared" si="108"/>
        <v>0</v>
      </c>
      <c r="BJ281" s="19" t="s">
        <v>102</v>
      </c>
      <c r="BK281" s="143">
        <f t="shared" si="109"/>
        <v>0</v>
      </c>
      <c r="BL281" s="19" t="s">
        <v>518</v>
      </c>
      <c r="BM281" s="19" t="s">
        <v>2755</v>
      </c>
    </row>
    <row r="282" spans="2:65" s="1" customFormat="1" ht="25.5" customHeight="1">
      <c r="B282" s="134"/>
      <c r="C282" s="144" t="s">
        <v>1290</v>
      </c>
      <c r="D282" s="144" t="s">
        <v>315</v>
      </c>
      <c r="E282" s="145" t="s">
        <v>3206</v>
      </c>
      <c r="F282" s="221" t="s">
        <v>3207</v>
      </c>
      <c r="G282" s="221"/>
      <c r="H282" s="221"/>
      <c r="I282" s="221"/>
      <c r="J282" s="146" t="s">
        <v>374</v>
      </c>
      <c r="K282" s="147">
        <v>1</v>
      </c>
      <c r="L282" s="222"/>
      <c r="M282" s="222"/>
      <c r="N282" s="222">
        <f t="shared" si="100"/>
        <v>0</v>
      </c>
      <c r="O282" s="220"/>
      <c r="P282" s="220"/>
      <c r="Q282" s="220"/>
      <c r="R282" s="139"/>
      <c r="T282" s="140" t="s">
        <v>5</v>
      </c>
      <c r="U282" s="38" t="s">
        <v>42</v>
      </c>
      <c r="V282" s="141">
        <v>0</v>
      </c>
      <c r="W282" s="141">
        <f t="shared" si="101"/>
        <v>0</v>
      </c>
      <c r="X282" s="141">
        <v>0</v>
      </c>
      <c r="Y282" s="141">
        <f t="shared" si="102"/>
        <v>0</v>
      </c>
      <c r="Z282" s="141">
        <v>0</v>
      </c>
      <c r="AA282" s="142">
        <f t="shared" si="103"/>
        <v>0</v>
      </c>
      <c r="AR282" s="19" t="s">
        <v>1282</v>
      </c>
      <c r="AT282" s="19" t="s">
        <v>315</v>
      </c>
      <c r="AU282" s="19" t="s">
        <v>102</v>
      </c>
      <c r="AY282" s="19" t="s">
        <v>267</v>
      </c>
      <c r="BE282" s="143">
        <f t="shared" si="104"/>
        <v>0</v>
      </c>
      <c r="BF282" s="143">
        <f t="shared" si="105"/>
        <v>0</v>
      </c>
      <c r="BG282" s="143">
        <f t="shared" si="106"/>
        <v>0</v>
      </c>
      <c r="BH282" s="143">
        <f t="shared" si="107"/>
        <v>0</v>
      </c>
      <c r="BI282" s="143">
        <f t="shared" si="108"/>
        <v>0</v>
      </c>
      <c r="BJ282" s="19" t="s">
        <v>102</v>
      </c>
      <c r="BK282" s="143">
        <f t="shared" si="109"/>
        <v>0</v>
      </c>
      <c r="BL282" s="19" t="s">
        <v>518</v>
      </c>
      <c r="BM282" s="19" t="s">
        <v>2756</v>
      </c>
    </row>
    <row r="283" spans="2:65" s="1" customFormat="1" ht="16.5" customHeight="1">
      <c r="B283" s="134"/>
      <c r="C283" s="144" t="s">
        <v>1294</v>
      </c>
      <c r="D283" s="144" t="s">
        <v>315</v>
      </c>
      <c r="E283" s="145" t="s">
        <v>3178</v>
      </c>
      <c r="F283" s="221" t="s">
        <v>3179</v>
      </c>
      <c r="G283" s="221"/>
      <c r="H283" s="221"/>
      <c r="I283" s="221"/>
      <c r="J283" s="146" t="s">
        <v>374</v>
      </c>
      <c r="K283" s="147">
        <v>1</v>
      </c>
      <c r="L283" s="222"/>
      <c r="M283" s="222"/>
      <c r="N283" s="222">
        <f t="shared" si="100"/>
        <v>0</v>
      </c>
      <c r="O283" s="220"/>
      <c r="P283" s="220"/>
      <c r="Q283" s="220"/>
      <c r="R283" s="139"/>
      <c r="T283" s="140" t="s">
        <v>5</v>
      </c>
      <c r="U283" s="38" t="s">
        <v>42</v>
      </c>
      <c r="V283" s="141">
        <v>0</v>
      </c>
      <c r="W283" s="141">
        <f t="shared" si="101"/>
        <v>0</v>
      </c>
      <c r="X283" s="141">
        <v>0</v>
      </c>
      <c r="Y283" s="141">
        <f t="shared" si="102"/>
        <v>0</v>
      </c>
      <c r="Z283" s="141">
        <v>0</v>
      </c>
      <c r="AA283" s="142">
        <f t="shared" si="103"/>
        <v>0</v>
      </c>
      <c r="AR283" s="19" t="s">
        <v>1282</v>
      </c>
      <c r="AT283" s="19" t="s">
        <v>315</v>
      </c>
      <c r="AU283" s="19" t="s">
        <v>102</v>
      </c>
      <c r="AY283" s="19" t="s">
        <v>267</v>
      </c>
      <c r="BE283" s="143">
        <f t="shared" si="104"/>
        <v>0</v>
      </c>
      <c r="BF283" s="143">
        <f t="shared" si="105"/>
        <v>0</v>
      </c>
      <c r="BG283" s="143">
        <f t="shared" si="106"/>
        <v>0</v>
      </c>
      <c r="BH283" s="143">
        <f t="shared" si="107"/>
        <v>0</v>
      </c>
      <c r="BI283" s="143">
        <f t="shared" si="108"/>
        <v>0</v>
      </c>
      <c r="BJ283" s="19" t="s">
        <v>102</v>
      </c>
      <c r="BK283" s="143">
        <f t="shared" si="109"/>
        <v>0</v>
      </c>
      <c r="BL283" s="19" t="s">
        <v>518</v>
      </c>
      <c r="BM283" s="19" t="s">
        <v>2757</v>
      </c>
    </row>
    <row r="284" spans="2:65" s="1" customFormat="1" ht="16.5" customHeight="1">
      <c r="B284" s="134"/>
      <c r="C284" s="144" t="s">
        <v>1297</v>
      </c>
      <c r="D284" s="144" t="s">
        <v>315</v>
      </c>
      <c r="E284" s="145" t="s">
        <v>3180</v>
      </c>
      <c r="F284" s="221" t="s">
        <v>3181</v>
      </c>
      <c r="G284" s="221"/>
      <c r="H284" s="221"/>
      <c r="I284" s="221"/>
      <c r="J284" s="146" t="s">
        <v>374</v>
      </c>
      <c r="K284" s="147">
        <v>1</v>
      </c>
      <c r="L284" s="222"/>
      <c r="M284" s="222"/>
      <c r="N284" s="222">
        <f t="shared" si="100"/>
        <v>0</v>
      </c>
      <c r="O284" s="220"/>
      <c r="P284" s="220"/>
      <c r="Q284" s="220"/>
      <c r="R284" s="139"/>
      <c r="T284" s="140" t="s">
        <v>5</v>
      </c>
      <c r="U284" s="38" t="s">
        <v>42</v>
      </c>
      <c r="V284" s="141">
        <v>0</v>
      </c>
      <c r="W284" s="141">
        <f t="shared" si="101"/>
        <v>0</v>
      </c>
      <c r="X284" s="141">
        <v>0</v>
      </c>
      <c r="Y284" s="141">
        <f t="shared" si="102"/>
        <v>0</v>
      </c>
      <c r="Z284" s="141">
        <v>0</v>
      </c>
      <c r="AA284" s="142">
        <f t="shared" si="103"/>
        <v>0</v>
      </c>
      <c r="AR284" s="19" t="s">
        <v>1282</v>
      </c>
      <c r="AT284" s="19" t="s">
        <v>315</v>
      </c>
      <c r="AU284" s="19" t="s">
        <v>102</v>
      </c>
      <c r="AY284" s="19" t="s">
        <v>267</v>
      </c>
      <c r="BE284" s="143">
        <f t="shared" si="104"/>
        <v>0</v>
      </c>
      <c r="BF284" s="143">
        <f t="shared" si="105"/>
        <v>0</v>
      </c>
      <c r="BG284" s="143">
        <f t="shared" si="106"/>
        <v>0</v>
      </c>
      <c r="BH284" s="143">
        <f t="shared" si="107"/>
        <v>0</v>
      </c>
      <c r="BI284" s="143">
        <f t="shared" si="108"/>
        <v>0</v>
      </c>
      <c r="BJ284" s="19" t="s">
        <v>102</v>
      </c>
      <c r="BK284" s="143">
        <f t="shared" si="109"/>
        <v>0</v>
      </c>
      <c r="BL284" s="19" t="s">
        <v>518</v>
      </c>
      <c r="BM284" s="19" t="s">
        <v>2758</v>
      </c>
    </row>
    <row r="285" spans="2:65" s="1" customFormat="1" ht="16.5" customHeight="1">
      <c r="B285" s="134"/>
      <c r="C285" s="144" t="s">
        <v>1301</v>
      </c>
      <c r="D285" s="144" t="s">
        <v>315</v>
      </c>
      <c r="E285" s="145" t="s">
        <v>3142</v>
      </c>
      <c r="F285" s="221" t="s">
        <v>3143</v>
      </c>
      <c r="G285" s="221"/>
      <c r="H285" s="221"/>
      <c r="I285" s="221"/>
      <c r="J285" s="146" t="s">
        <v>374</v>
      </c>
      <c r="K285" s="147">
        <v>2</v>
      </c>
      <c r="L285" s="222"/>
      <c r="M285" s="222"/>
      <c r="N285" s="222">
        <f t="shared" si="100"/>
        <v>0</v>
      </c>
      <c r="O285" s="220"/>
      <c r="P285" s="220"/>
      <c r="Q285" s="220"/>
      <c r="R285" s="139"/>
      <c r="T285" s="140" t="s">
        <v>5</v>
      </c>
      <c r="U285" s="38" t="s">
        <v>42</v>
      </c>
      <c r="V285" s="141">
        <v>0</v>
      </c>
      <c r="W285" s="141">
        <f t="shared" si="101"/>
        <v>0</v>
      </c>
      <c r="X285" s="141">
        <v>0</v>
      </c>
      <c r="Y285" s="141">
        <f t="shared" si="102"/>
        <v>0</v>
      </c>
      <c r="Z285" s="141">
        <v>0</v>
      </c>
      <c r="AA285" s="142">
        <f t="shared" si="103"/>
        <v>0</v>
      </c>
      <c r="AR285" s="19" t="s">
        <v>1282</v>
      </c>
      <c r="AT285" s="19" t="s">
        <v>315</v>
      </c>
      <c r="AU285" s="19" t="s">
        <v>102</v>
      </c>
      <c r="AY285" s="19" t="s">
        <v>267</v>
      </c>
      <c r="BE285" s="143">
        <f t="shared" si="104"/>
        <v>0</v>
      </c>
      <c r="BF285" s="143">
        <f t="shared" si="105"/>
        <v>0</v>
      </c>
      <c r="BG285" s="143">
        <f t="shared" si="106"/>
        <v>0</v>
      </c>
      <c r="BH285" s="143">
        <f t="shared" si="107"/>
        <v>0</v>
      </c>
      <c r="BI285" s="143">
        <f t="shared" si="108"/>
        <v>0</v>
      </c>
      <c r="BJ285" s="19" t="s">
        <v>102</v>
      </c>
      <c r="BK285" s="143">
        <f t="shared" si="109"/>
        <v>0</v>
      </c>
      <c r="BL285" s="19" t="s">
        <v>518</v>
      </c>
      <c r="BM285" s="19" t="s">
        <v>2759</v>
      </c>
    </row>
    <row r="286" spans="2:65" s="1" customFormat="1" ht="25.5" customHeight="1">
      <c r="B286" s="134"/>
      <c r="C286" s="144" t="s">
        <v>1305</v>
      </c>
      <c r="D286" s="144" t="s">
        <v>315</v>
      </c>
      <c r="E286" s="145" t="s">
        <v>3144</v>
      </c>
      <c r="F286" s="221" t="s">
        <v>3145</v>
      </c>
      <c r="G286" s="221"/>
      <c r="H286" s="221"/>
      <c r="I286" s="221"/>
      <c r="J286" s="146" t="s">
        <v>374</v>
      </c>
      <c r="K286" s="147">
        <v>2</v>
      </c>
      <c r="L286" s="222"/>
      <c r="M286" s="222"/>
      <c r="N286" s="222">
        <f t="shared" si="100"/>
        <v>0</v>
      </c>
      <c r="O286" s="220"/>
      <c r="P286" s="220"/>
      <c r="Q286" s="220"/>
      <c r="R286" s="139"/>
      <c r="T286" s="140" t="s">
        <v>5</v>
      </c>
      <c r="U286" s="38" t="s">
        <v>42</v>
      </c>
      <c r="V286" s="141">
        <v>0</v>
      </c>
      <c r="W286" s="141">
        <f t="shared" si="101"/>
        <v>0</v>
      </c>
      <c r="X286" s="141">
        <v>0</v>
      </c>
      <c r="Y286" s="141">
        <f t="shared" si="102"/>
        <v>0</v>
      </c>
      <c r="Z286" s="141">
        <v>0</v>
      </c>
      <c r="AA286" s="142">
        <f t="shared" si="103"/>
        <v>0</v>
      </c>
      <c r="AR286" s="19" t="s">
        <v>1282</v>
      </c>
      <c r="AT286" s="19" t="s">
        <v>315</v>
      </c>
      <c r="AU286" s="19" t="s">
        <v>102</v>
      </c>
      <c r="AY286" s="19" t="s">
        <v>267</v>
      </c>
      <c r="BE286" s="143">
        <f t="shared" si="104"/>
        <v>0</v>
      </c>
      <c r="BF286" s="143">
        <f t="shared" si="105"/>
        <v>0</v>
      </c>
      <c r="BG286" s="143">
        <f t="shared" si="106"/>
        <v>0</v>
      </c>
      <c r="BH286" s="143">
        <f t="shared" si="107"/>
        <v>0</v>
      </c>
      <c r="BI286" s="143">
        <f t="shared" si="108"/>
        <v>0</v>
      </c>
      <c r="BJ286" s="19" t="s">
        <v>102</v>
      </c>
      <c r="BK286" s="143">
        <f t="shared" si="109"/>
        <v>0</v>
      </c>
      <c r="BL286" s="19" t="s">
        <v>518</v>
      </c>
      <c r="BM286" s="19" t="s">
        <v>2760</v>
      </c>
    </row>
    <row r="287" spans="2:65" s="1" customFormat="1" ht="16.5" customHeight="1">
      <c r="B287" s="134"/>
      <c r="C287" s="144" t="s">
        <v>1309</v>
      </c>
      <c r="D287" s="144" t="s">
        <v>315</v>
      </c>
      <c r="E287" s="145" t="s">
        <v>3146</v>
      </c>
      <c r="F287" s="221" t="s">
        <v>3147</v>
      </c>
      <c r="G287" s="221"/>
      <c r="H287" s="221"/>
      <c r="I287" s="221"/>
      <c r="J287" s="146" t="s">
        <v>374</v>
      </c>
      <c r="K287" s="147">
        <v>3</v>
      </c>
      <c r="L287" s="222"/>
      <c r="M287" s="222"/>
      <c r="N287" s="222">
        <f t="shared" si="100"/>
        <v>0</v>
      </c>
      <c r="O287" s="220"/>
      <c r="P287" s="220"/>
      <c r="Q287" s="220"/>
      <c r="R287" s="139"/>
      <c r="T287" s="140" t="s">
        <v>5</v>
      </c>
      <c r="U287" s="38" t="s">
        <v>42</v>
      </c>
      <c r="V287" s="141">
        <v>0</v>
      </c>
      <c r="W287" s="141">
        <f t="shared" si="101"/>
        <v>0</v>
      </c>
      <c r="X287" s="141">
        <v>0</v>
      </c>
      <c r="Y287" s="141">
        <f t="shared" si="102"/>
        <v>0</v>
      </c>
      <c r="Z287" s="141">
        <v>0</v>
      </c>
      <c r="AA287" s="142">
        <f t="shared" si="103"/>
        <v>0</v>
      </c>
      <c r="AR287" s="19" t="s">
        <v>1282</v>
      </c>
      <c r="AT287" s="19" t="s">
        <v>315</v>
      </c>
      <c r="AU287" s="19" t="s">
        <v>102</v>
      </c>
      <c r="AY287" s="19" t="s">
        <v>267</v>
      </c>
      <c r="BE287" s="143">
        <f t="shared" si="104"/>
        <v>0</v>
      </c>
      <c r="BF287" s="143">
        <f t="shared" si="105"/>
        <v>0</v>
      </c>
      <c r="BG287" s="143">
        <f t="shared" si="106"/>
        <v>0</v>
      </c>
      <c r="BH287" s="143">
        <f t="shared" si="107"/>
        <v>0</v>
      </c>
      <c r="BI287" s="143">
        <f t="shared" si="108"/>
        <v>0</v>
      </c>
      <c r="BJ287" s="19" t="s">
        <v>102</v>
      </c>
      <c r="BK287" s="143">
        <f t="shared" si="109"/>
        <v>0</v>
      </c>
      <c r="BL287" s="19" t="s">
        <v>518</v>
      </c>
      <c r="BM287" s="19" t="s">
        <v>2761</v>
      </c>
    </row>
    <row r="288" spans="2:65" s="1" customFormat="1" ht="25.5" customHeight="1">
      <c r="B288" s="134"/>
      <c r="C288" s="144" t="s">
        <v>1313</v>
      </c>
      <c r="D288" s="144" t="s">
        <v>315</v>
      </c>
      <c r="E288" s="145" t="s">
        <v>3208</v>
      </c>
      <c r="F288" s="221" t="s">
        <v>3209</v>
      </c>
      <c r="G288" s="221"/>
      <c r="H288" s="221"/>
      <c r="I288" s="221"/>
      <c r="J288" s="146" t="s">
        <v>374</v>
      </c>
      <c r="K288" s="147">
        <v>1</v>
      </c>
      <c r="L288" s="222"/>
      <c r="M288" s="222"/>
      <c r="N288" s="222">
        <f t="shared" si="100"/>
        <v>0</v>
      </c>
      <c r="O288" s="220"/>
      <c r="P288" s="220"/>
      <c r="Q288" s="220"/>
      <c r="R288" s="139"/>
      <c r="T288" s="140" t="s">
        <v>5</v>
      </c>
      <c r="U288" s="38" t="s">
        <v>42</v>
      </c>
      <c r="V288" s="141">
        <v>0</v>
      </c>
      <c r="W288" s="141">
        <f t="shared" si="101"/>
        <v>0</v>
      </c>
      <c r="X288" s="141">
        <v>0</v>
      </c>
      <c r="Y288" s="141">
        <f t="shared" si="102"/>
        <v>0</v>
      </c>
      <c r="Z288" s="141">
        <v>0</v>
      </c>
      <c r="AA288" s="142">
        <f t="shared" si="103"/>
        <v>0</v>
      </c>
      <c r="AR288" s="19" t="s">
        <v>1282</v>
      </c>
      <c r="AT288" s="19" t="s">
        <v>315</v>
      </c>
      <c r="AU288" s="19" t="s">
        <v>102</v>
      </c>
      <c r="AY288" s="19" t="s">
        <v>267</v>
      </c>
      <c r="BE288" s="143">
        <f t="shared" si="104"/>
        <v>0</v>
      </c>
      <c r="BF288" s="143">
        <f t="shared" si="105"/>
        <v>0</v>
      </c>
      <c r="BG288" s="143">
        <f t="shared" si="106"/>
        <v>0</v>
      </c>
      <c r="BH288" s="143">
        <f t="shared" si="107"/>
        <v>0</v>
      </c>
      <c r="BI288" s="143">
        <f t="shared" si="108"/>
        <v>0</v>
      </c>
      <c r="BJ288" s="19" t="s">
        <v>102</v>
      </c>
      <c r="BK288" s="143">
        <f t="shared" si="109"/>
        <v>0</v>
      </c>
      <c r="BL288" s="19" t="s">
        <v>518</v>
      </c>
      <c r="BM288" s="19" t="s">
        <v>2762</v>
      </c>
    </row>
    <row r="289" spans="2:65" s="1" customFormat="1" ht="25.5" customHeight="1">
      <c r="B289" s="134"/>
      <c r="C289" s="144" t="s">
        <v>1317</v>
      </c>
      <c r="D289" s="144" t="s">
        <v>315</v>
      </c>
      <c r="E289" s="145" t="s">
        <v>3182</v>
      </c>
      <c r="F289" s="221" t="s">
        <v>3183</v>
      </c>
      <c r="G289" s="221"/>
      <c r="H289" s="221"/>
      <c r="I289" s="221"/>
      <c r="J289" s="146" t="s">
        <v>374</v>
      </c>
      <c r="K289" s="147">
        <v>14</v>
      </c>
      <c r="L289" s="222"/>
      <c r="M289" s="222"/>
      <c r="N289" s="222">
        <f t="shared" si="100"/>
        <v>0</v>
      </c>
      <c r="O289" s="220"/>
      <c r="P289" s="220"/>
      <c r="Q289" s="220"/>
      <c r="R289" s="139"/>
      <c r="T289" s="140" t="s">
        <v>5</v>
      </c>
      <c r="U289" s="38" t="s">
        <v>42</v>
      </c>
      <c r="V289" s="141">
        <v>0</v>
      </c>
      <c r="W289" s="141">
        <f t="shared" si="101"/>
        <v>0</v>
      </c>
      <c r="X289" s="141">
        <v>0</v>
      </c>
      <c r="Y289" s="141">
        <f t="shared" si="102"/>
        <v>0</v>
      </c>
      <c r="Z289" s="141">
        <v>0</v>
      </c>
      <c r="AA289" s="142">
        <f t="shared" si="103"/>
        <v>0</v>
      </c>
      <c r="AR289" s="19" t="s">
        <v>1282</v>
      </c>
      <c r="AT289" s="19" t="s">
        <v>315</v>
      </c>
      <c r="AU289" s="19" t="s">
        <v>102</v>
      </c>
      <c r="AY289" s="19" t="s">
        <v>267</v>
      </c>
      <c r="BE289" s="143">
        <f t="shared" si="104"/>
        <v>0</v>
      </c>
      <c r="BF289" s="143">
        <f t="shared" si="105"/>
        <v>0</v>
      </c>
      <c r="BG289" s="143">
        <f t="shared" si="106"/>
        <v>0</v>
      </c>
      <c r="BH289" s="143">
        <f t="shared" si="107"/>
        <v>0</v>
      </c>
      <c r="BI289" s="143">
        <f t="shared" si="108"/>
        <v>0</v>
      </c>
      <c r="BJ289" s="19" t="s">
        <v>102</v>
      </c>
      <c r="BK289" s="143">
        <f t="shared" si="109"/>
        <v>0</v>
      </c>
      <c r="BL289" s="19" t="s">
        <v>518</v>
      </c>
      <c r="BM289" s="19" t="s">
        <v>2763</v>
      </c>
    </row>
    <row r="290" spans="2:65" s="1" customFormat="1" ht="16.5" customHeight="1">
      <c r="B290" s="134"/>
      <c r="C290" s="144" t="s">
        <v>1321</v>
      </c>
      <c r="D290" s="144" t="s">
        <v>315</v>
      </c>
      <c r="E290" s="145" t="s">
        <v>3155</v>
      </c>
      <c r="F290" s="221" t="s">
        <v>3156</v>
      </c>
      <c r="G290" s="221"/>
      <c r="H290" s="221"/>
      <c r="I290" s="221"/>
      <c r="J290" s="146" t="s">
        <v>374</v>
      </c>
      <c r="K290" s="147">
        <v>4</v>
      </c>
      <c r="L290" s="222"/>
      <c r="M290" s="222"/>
      <c r="N290" s="222">
        <f t="shared" si="100"/>
        <v>0</v>
      </c>
      <c r="O290" s="220"/>
      <c r="P290" s="220"/>
      <c r="Q290" s="220"/>
      <c r="R290" s="139"/>
      <c r="T290" s="140" t="s">
        <v>5</v>
      </c>
      <c r="U290" s="38" t="s">
        <v>42</v>
      </c>
      <c r="V290" s="141">
        <v>0</v>
      </c>
      <c r="W290" s="141">
        <f t="shared" si="101"/>
        <v>0</v>
      </c>
      <c r="X290" s="141">
        <v>0</v>
      </c>
      <c r="Y290" s="141">
        <f t="shared" si="102"/>
        <v>0</v>
      </c>
      <c r="Z290" s="141">
        <v>0</v>
      </c>
      <c r="AA290" s="142">
        <f t="shared" si="103"/>
        <v>0</v>
      </c>
      <c r="AR290" s="19" t="s">
        <v>1282</v>
      </c>
      <c r="AT290" s="19" t="s">
        <v>315</v>
      </c>
      <c r="AU290" s="19" t="s">
        <v>102</v>
      </c>
      <c r="AY290" s="19" t="s">
        <v>267</v>
      </c>
      <c r="BE290" s="143">
        <f t="shared" si="104"/>
        <v>0</v>
      </c>
      <c r="BF290" s="143">
        <f t="shared" si="105"/>
        <v>0</v>
      </c>
      <c r="BG290" s="143">
        <f t="shared" si="106"/>
        <v>0</v>
      </c>
      <c r="BH290" s="143">
        <f t="shared" si="107"/>
        <v>0</v>
      </c>
      <c r="BI290" s="143">
        <f t="shared" si="108"/>
        <v>0</v>
      </c>
      <c r="BJ290" s="19" t="s">
        <v>102</v>
      </c>
      <c r="BK290" s="143">
        <f t="shared" si="109"/>
        <v>0</v>
      </c>
      <c r="BL290" s="19" t="s">
        <v>518</v>
      </c>
      <c r="BM290" s="19" t="s">
        <v>2766</v>
      </c>
    </row>
    <row r="291" spans="2:65" s="1" customFormat="1" ht="25.5" customHeight="1">
      <c r="B291" s="134"/>
      <c r="C291" s="144" t="s">
        <v>1325</v>
      </c>
      <c r="D291" s="144" t="s">
        <v>315</v>
      </c>
      <c r="E291" s="145" t="s">
        <v>3050</v>
      </c>
      <c r="F291" s="221" t="s">
        <v>3051</v>
      </c>
      <c r="G291" s="221"/>
      <c r="H291" s="221"/>
      <c r="I291" s="221"/>
      <c r="J291" s="146" t="s">
        <v>374</v>
      </c>
      <c r="K291" s="147">
        <v>1</v>
      </c>
      <c r="L291" s="222"/>
      <c r="M291" s="222"/>
      <c r="N291" s="222">
        <f t="shared" si="100"/>
        <v>0</v>
      </c>
      <c r="O291" s="220"/>
      <c r="P291" s="220"/>
      <c r="Q291" s="220"/>
      <c r="R291" s="139"/>
      <c r="T291" s="140" t="s">
        <v>5</v>
      </c>
      <c r="U291" s="38" t="s">
        <v>42</v>
      </c>
      <c r="V291" s="141">
        <v>0</v>
      </c>
      <c r="W291" s="141">
        <f t="shared" si="101"/>
        <v>0</v>
      </c>
      <c r="X291" s="141">
        <v>0</v>
      </c>
      <c r="Y291" s="141">
        <f t="shared" si="102"/>
        <v>0</v>
      </c>
      <c r="Z291" s="141">
        <v>0</v>
      </c>
      <c r="AA291" s="142">
        <f t="shared" si="103"/>
        <v>0</v>
      </c>
      <c r="AR291" s="19" t="s">
        <v>1282</v>
      </c>
      <c r="AT291" s="19" t="s">
        <v>315</v>
      </c>
      <c r="AU291" s="19" t="s">
        <v>102</v>
      </c>
      <c r="AY291" s="19" t="s">
        <v>267</v>
      </c>
      <c r="BE291" s="143">
        <f t="shared" si="104"/>
        <v>0</v>
      </c>
      <c r="BF291" s="143">
        <f t="shared" si="105"/>
        <v>0</v>
      </c>
      <c r="BG291" s="143">
        <f t="shared" si="106"/>
        <v>0</v>
      </c>
      <c r="BH291" s="143">
        <f t="shared" si="107"/>
        <v>0</v>
      </c>
      <c r="BI291" s="143">
        <f t="shared" si="108"/>
        <v>0</v>
      </c>
      <c r="BJ291" s="19" t="s">
        <v>102</v>
      </c>
      <c r="BK291" s="143">
        <f t="shared" si="109"/>
        <v>0</v>
      </c>
      <c r="BL291" s="19" t="s">
        <v>518</v>
      </c>
      <c r="BM291" s="19" t="s">
        <v>2769</v>
      </c>
    </row>
    <row r="292" spans="2:65" s="1" customFormat="1" ht="16.5" customHeight="1">
      <c r="B292" s="134"/>
      <c r="C292" s="144" t="s">
        <v>1594</v>
      </c>
      <c r="D292" s="144" t="s">
        <v>315</v>
      </c>
      <c r="E292" s="145" t="s">
        <v>3210</v>
      </c>
      <c r="F292" s="221" t="s">
        <v>3122</v>
      </c>
      <c r="G292" s="221"/>
      <c r="H292" s="221"/>
      <c r="I292" s="221"/>
      <c r="J292" s="146" t="s">
        <v>374</v>
      </c>
      <c r="K292" s="147">
        <v>2</v>
      </c>
      <c r="L292" s="222"/>
      <c r="M292" s="222"/>
      <c r="N292" s="222">
        <f t="shared" si="100"/>
        <v>0</v>
      </c>
      <c r="O292" s="220"/>
      <c r="P292" s="220"/>
      <c r="Q292" s="220"/>
      <c r="R292" s="139"/>
      <c r="T292" s="140" t="s">
        <v>5</v>
      </c>
      <c r="U292" s="38" t="s">
        <v>42</v>
      </c>
      <c r="V292" s="141">
        <v>0</v>
      </c>
      <c r="W292" s="141">
        <f t="shared" si="101"/>
        <v>0</v>
      </c>
      <c r="X292" s="141">
        <v>0</v>
      </c>
      <c r="Y292" s="141">
        <f t="shared" si="102"/>
        <v>0</v>
      </c>
      <c r="Z292" s="141">
        <v>0</v>
      </c>
      <c r="AA292" s="142">
        <f t="shared" si="103"/>
        <v>0</v>
      </c>
      <c r="AR292" s="19" t="s">
        <v>1282</v>
      </c>
      <c r="AT292" s="19" t="s">
        <v>315</v>
      </c>
      <c r="AU292" s="19" t="s">
        <v>102</v>
      </c>
      <c r="AY292" s="19" t="s">
        <v>267</v>
      </c>
      <c r="BE292" s="143">
        <f t="shared" si="104"/>
        <v>0</v>
      </c>
      <c r="BF292" s="143">
        <f t="shared" si="105"/>
        <v>0</v>
      </c>
      <c r="BG292" s="143">
        <f t="shared" si="106"/>
        <v>0</v>
      </c>
      <c r="BH292" s="143">
        <f t="shared" si="107"/>
        <v>0</v>
      </c>
      <c r="BI292" s="143">
        <f t="shared" si="108"/>
        <v>0</v>
      </c>
      <c r="BJ292" s="19" t="s">
        <v>102</v>
      </c>
      <c r="BK292" s="143">
        <f t="shared" si="109"/>
        <v>0</v>
      </c>
      <c r="BL292" s="19" t="s">
        <v>518</v>
      </c>
      <c r="BM292" s="19" t="s">
        <v>2775</v>
      </c>
    </row>
    <row r="293" spans="2:65" s="1" customFormat="1" ht="16.5" customHeight="1">
      <c r="B293" s="134"/>
      <c r="C293" s="144" t="s">
        <v>3211</v>
      </c>
      <c r="D293" s="144" t="s">
        <v>315</v>
      </c>
      <c r="E293" s="145" t="s">
        <v>3212</v>
      </c>
      <c r="F293" s="221" t="s">
        <v>3213</v>
      </c>
      <c r="G293" s="221"/>
      <c r="H293" s="221"/>
      <c r="I293" s="221"/>
      <c r="J293" s="146" t="s">
        <v>374</v>
      </c>
      <c r="K293" s="147">
        <v>1</v>
      </c>
      <c r="L293" s="222"/>
      <c r="M293" s="222"/>
      <c r="N293" s="222">
        <f t="shared" si="100"/>
        <v>0</v>
      </c>
      <c r="O293" s="220"/>
      <c r="P293" s="220"/>
      <c r="Q293" s="220"/>
      <c r="R293" s="139"/>
      <c r="T293" s="140" t="s">
        <v>5</v>
      </c>
      <c r="U293" s="38" t="s">
        <v>42</v>
      </c>
      <c r="V293" s="141">
        <v>0</v>
      </c>
      <c r="W293" s="141">
        <f t="shared" si="101"/>
        <v>0</v>
      </c>
      <c r="X293" s="141">
        <v>0</v>
      </c>
      <c r="Y293" s="141">
        <f t="shared" si="102"/>
        <v>0</v>
      </c>
      <c r="Z293" s="141">
        <v>0</v>
      </c>
      <c r="AA293" s="142">
        <f t="shared" si="103"/>
        <v>0</v>
      </c>
      <c r="AR293" s="19" t="s">
        <v>1282</v>
      </c>
      <c r="AT293" s="19" t="s">
        <v>315</v>
      </c>
      <c r="AU293" s="19" t="s">
        <v>102</v>
      </c>
      <c r="AY293" s="19" t="s">
        <v>267</v>
      </c>
      <c r="BE293" s="143">
        <f t="shared" si="104"/>
        <v>0</v>
      </c>
      <c r="BF293" s="143">
        <f t="shared" si="105"/>
        <v>0</v>
      </c>
      <c r="BG293" s="143">
        <f t="shared" si="106"/>
        <v>0</v>
      </c>
      <c r="BH293" s="143">
        <f t="shared" si="107"/>
        <v>0</v>
      </c>
      <c r="BI293" s="143">
        <f t="shared" si="108"/>
        <v>0</v>
      </c>
      <c r="BJ293" s="19" t="s">
        <v>102</v>
      </c>
      <c r="BK293" s="143">
        <f t="shared" si="109"/>
        <v>0</v>
      </c>
      <c r="BL293" s="19" t="s">
        <v>518</v>
      </c>
      <c r="BM293" s="19" t="s">
        <v>2779</v>
      </c>
    </row>
    <row r="294" spans="2:65" s="1" customFormat="1" ht="16.5" customHeight="1">
      <c r="B294" s="134"/>
      <c r="C294" s="144" t="s">
        <v>1597</v>
      </c>
      <c r="D294" s="144" t="s">
        <v>315</v>
      </c>
      <c r="E294" s="145" t="s">
        <v>3214</v>
      </c>
      <c r="F294" s="221" t="s">
        <v>3215</v>
      </c>
      <c r="G294" s="221"/>
      <c r="H294" s="221"/>
      <c r="I294" s="221"/>
      <c r="J294" s="146" t="s">
        <v>374</v>
      </c>
      <c r="K294" s="147">
        <v>1</v>
      </c>
      <c r="L294" s="222"/>
      <c r="M294" s="222"/>
      <c r="N294" s="222">
        <f t="shared" si="100"/>
        <v>0</v>
      </c>
      <c r="O294" s="220"/>
      <c r="P294" s="220"/>
      <c r="Q294" s="220"/>
      <c r="R294" s="139"/>
      <c r="T294" s="140" t="s">
        <v>5</v>
      </c>
      <c r="U294" s="38" t="s">
        <v>42</v>
      </c>
      <c r="V294" s="141">
        <v>0</v>
      </c>
      <c r="W294" s="141">
        <f t="shared" si="101"/>
        <v>0</v>
      </c>
      <c r="X294" s="141">
        <v>0</v>
      </c>
      <c r="Y294" s="141">
        <f t="shared" si="102"/>
        <v>0</v>
      </c>
      <c r="Z294" s="141">
        <v>0</v>
      </c>
      <c r="AA294" s="142">
        <f t="shared" si="103"/>
        <v>0</v>
      </c>
      <c r="AR294" s="19" t="s">
        <v>1282</v>
      </c>
      <c r="AT294" s="19" t="s">
        <v>315</v>
      </c>
      <c r="AU294" s="19" t="s">
        <v>102</v>
      </c>
      <c r="AY294" s="19" t="s">
        <v>267</v>
      </c>
      <c r="BE294" s="143">
        <f t="shared" si="104"/>
        <v>0</v>
      </c>
      <c r="BF294" s="143">
        <f t="shared" si="105"/>
        <v>0</v>
      </c>
      <c r="BG294" s="143">
        <f t="shared" si="106"/>
        <v>0</v>
      </c>
      <c r="BH294" s="143">
        <f t="shared" si="107"/>
        <v>0</v>
      </c>
      <c r="BI294" s="143">
        <f t="shared" si="108"/>
        <v>0</v>
      </c>
      <c r="BJ294" s="19" t="s">
        <v>102</v>
      </c>
      <c r="BK294" s="143">
        <f t="shared" si="109"/>
        <v>0</v>
      </c>
      <c r="BL294" s="19" t="s">
        <v>518</v>
      </c>
      <c r="BM294" s="19" t="s">
        <v>2782</v>
      </c>
    </row>
    <row r="295" spans="2:65" s="1" customFormat="1" ht="25.5" customHeight="1">
      <c r="B295" s="134"/>
      <c r="C295" s="144" t="s">
        <v>2776</v>
      </c>
      <c r="D295" s="144" t="s">
        <v>315</v>
      </c>
      <c r="E295" s="145" t="s">
        <v>3216</v>
      </c>
      <c r="F295" s="221" t="s">
        <v>3217</v>
      </c>
      <c r="G295" s="221"/>
      <c r="H295" s="221"/>
      <c r="I295" s="221"/>
      <c r="J295" s="146" t="s">
        <v>374</v>
      </c>
      <c r="K295" s="147">
        <v>1</v>
      </c>
      <c r="L295" s="222"/>
      <c r="M295" s="222"/>
      <c r="N295" s="222">
        <f t="shared" si="100"/>
        <v>0</v>
      </c>
      <c r="O295" s="220"/>
      <c r="P295" s="220"/>
      <c r="Q295" s="220"/>
      <c r="R295" s="139"/>
      <c r="T295" s="140" t="s">
        <v>5</v>
      </c>
      <c r="U295" s="38" t="s">
        <v>42</v>
      </c>
      <c r="V295" s="141">
        <v>0</v>
      </c>
      <c r="W295" s="141">
        <f t="shared" si="101"/>
        <v>0</v>
      </c>
      <c r="X295" s="141">
        <v>0</v>
      </c>
      <c r="Y295" s="141">
        <f t="shared" si="102"/>
        <v>0</v>
      </c>
      <c r="Z295" s="141">
        <v>0</v>
      </c>
      <c r="AA295" s="142">
        <f t="shared" si="103"/>
        <v>0</v>
      </c>
      <c r="AR295" s="19" t="s">
        <v>1282</v>
      </c>
      <c r="AT295" s="19" t="s">
        <v>315</v>
      </c>
      <c r="AU295" s="19" t="s">
        <v>102</v>
      </c>
      <c r="AY295" s="19" t="s">
        <v>267</v>
      </c>
      <c r="BE295" s="143">
        <f t="shared" si="104"/>
        <v>0</v>
      </c>
      <c r="BF295" s="143">
        <f t="shared" si="105"/>
        <v>0</v>
      </c>
      <c r="BG295" s="143">
        <f t="shared" si="106"/>
        <v>0</v>
      </c>
      <c r="BH295" s="143">
        <f t="shared" si="107"/>
        <v>0</v>
      </c>
      <c r="BI295" s="143">
        <f t="shared" si="108"/>
        <v>0</v>
      </c>
      <c r="BJ295" s="19" t="s">
        <v>102</v>
      </c>
      <c r="BK295" s="143">
        <f t="shared" si="109"/>
        <v>0</v>
      </c>
      <c r="BL295" s="19" t="s">
        <v>518</v>
      </c>
      <c r="BM295" s="19" t="s">
        <v>2786</v>
      </c>
    </row>
    <row r="296" spans="2:65" s="1" customFormat="1" ht="16.5" customHeight="1">
      <c r="B296" s="134"/>
      <c r="C296" s="144" t="s">
        <v>1600</v>
      </c>
      <c r="D296" s="144" t="s">
        <v>315</v>
      </c>
      <c r="E296" s="145" t="s">
        <v>3218</v>
      </c>
      <c r="F296" s="221" t="s">
        <v>3219</v>
      </c>
      <c r="G296" s="221"/>
      <c r="H296" s="221"/>
      <c r="I296" s="221"/>
      <c r="J296" s="146" t="s">
        <v>374</v>
      </c>
      <c r="K296" s="147">
        <v>1</v>
      </c>
      <c r="L296" s="222"/>
      <c r="M296" s="222"/>
      <c r="N296" s="222">
        <f t="shared" si="100"/>
        <v>0</v>
      </c>
      <c r="O296" s="220"/>
      <c r="P296" s="220"/>
      <c r="Q296" s="220"/>
      <c r="R296" s="139"/>
      <c r="T296" s="140" t="s">
        <v>5</v>
      </c>
      <c r="U296" s="38" t="s">
        <v>42</v>
      </c>
      <c r="V296" s="141">
        <v>0</v>
      </c>
      <c r="W296" s="141">
        <f t="shared" si="101"/>
        <v>0</v>
      </c>
      <c r="X296" s="141">
        <v>0</v>
      </c>
      <c r="Y296" s="141">
        <f t="shared" si="102"/>
        <v>0</v>
      </c>
      <c r="Z296" s="141">
        <v>0</v>
      </c>
      <c r="AA296" s="142">
        <f t="shared" si="103"/>
        <v>0</v>
      </c>
      <c r="AR296" s="19" t="s">
        <v>1282</v>
      </c>
      <c r="AT296" s="19" t="s">
        <v>315</v>
      </c>
      <c r="AU296" s="19" t="s">
        <v>102</v>
      </c>
      <c r="AY296" s="19" t="s">
        <v>267</v>
      </c>
      <c r="BE296" s="143">
        <f t="shared" si="104"/>
        <v>0</v>
      </c>
      <c r="BF296" s="143">
        <f t="shared" si="105"/>
        <v>0</v>
      </c>
      <c r="BG296" s="143">
        <f t="shared" si="106"/>
        <v>0</v>
      </c>
      <c r="BH296" s="143">
        <f t="shared" si="107"/>
        <v>0</v>
      </c>
      <c r="BI296" s="143">
        <f t="shared" si="108"/>
        <v>0</v>
      </c>
      <c r="BJ296" s="19" t="s">
        <v>102</v>
      </c>
      <c r="BK296" s="143">
        <f t="shared" si="109"/>
        <v>0</v>
      </c>
      <c r="BL296" s="19" t="s">
        <v>518</v>
      </c>
      <c r="BM296" s="19" t="s">
        <v>2789</v>
      </c>
    </row>
    <row r="297" spans="2:65" s="1" customFormat="1" ht="16.5" customHeight="1">
      <c r="B297" s="134"/>
      <c r="C297" s="144" t="s">
        <v>2783</v>
      </c>
      <c r="D297" s="144" t="s">
        <v>315</v>
      </c>
      <c r="E297" s="145" t="s">
        <v>3220</v>
      </c>
      <c r="F297" s="221" t="s">
        <v>3221</v>
      </c>
      <c r="G297" s="221"/>
      <c r="H297" s="221"/>
      <c r="I297" s="221"/>
      <c r="J297" s="146" t="s">
        <v>374</v>
      </c>
      <c r="K297" s="147">
        <v>1</v>
      </c>
      <c r="L297" s="222"/>
      <c r="M297" s="222"/>
      <c r="N297" s="222">
        <f t="shared" si="100"/>
        <v>0</v>
      </c>
      <c r="O297" s="220"/>
      <c r="P297" s="220"/>
      <c r="Q297" s="220"/>
      <c r="R297" s="139"/>
      <c r="T297" s="140" t="s">
        <v>5</v>
      </c>
      <c r="U297" s="38" t="s">
        <v>42</v>
      </c>
      <c r="V297" s="141">
        <v>0</v>
      </c>
      <c r="W297" s="141">
        <f t="shared" si="101"/>
        <v>0</v>
      </c>
      <c r="X297" s="141">
        <v>0</v>
      </c>
      <c r="Y297" s="141">
        <f t="shared" si="102"/>
        <v>0</v>
      </c>
      <c r="Z297" s="141">
        <v>0</v>
      </c>
      <c r="AA297" s="142">
        <f t="shared" si="103"/>
        <v>0</v>
      </c>
      <c r="AR297" s="19" t="s">
        <v>1282</v>
      </c>
      <c r="AT297" s="19" t="s">
        <v>315</v>
      </c>
      <c r="AU297" s="19" t="s">
        <v>102</v>
      </c>
      <c r="AY297" s="19" t="s">
        <v>267</v>
      </c>
      <c r="BE297" s="143">
        <f t="shared" si="104"/>
        <v>0</v>
      </c>
      <c r="BF297" s="143">
        <f t="shared" si="105"/>
        <v>0</v>
      </c>
      <c r="BG297" s="143">
        <f t="shared" si="106"/>
        <v>0</v>
      </c>
      <c r="BH297" s="143">
        <f t="shared" si="107"/>
        <v>0</v>
      </c>
      <c r="BI297" s="143">
        <f t="shared" si="108"/>
        <v>0</v>
      </c>
      <c r="BJ297" s="19" t="s">
        <v>102</v>
      </c>
      <c r="BK297" s="143">
        <f t="shared" si="109"/>
        <v>0</v>
      </c>
      <c r="BL297" s="19" t="s">
        <v>518</v>
      </c>
      <c r="BM297" s="19" t="s">
        <v>2793</v>
      </c>
    </row>
    <row r="298" spans="2:65" s="1" customFormat="1" ht="16.5" customHeight="1">
      <c r="B298" s="134"/>
      <c r="C298" s="144" t="s">
        <v>1603</v>
      </c>
      <c r="D298" s="144" t="s">
        <v>315</v>
      </c>
      <c r="E298" s="145" t="s">
        <v>3222</v>
      </c>
      <c r="F298" s="221" t="s">
        <v>3223</v>
      </c>
      <c r="G298" s="221"/>
      <c r="H298" s="221"/>
      <c r="I298" s="221"/>
      <c r="J298" s="146" t="s">
        <v>374</v>
      </c>
      <c r="K298" s="147">
        <v>1</v>
      </c>
      <c r="L298" s="222"/>
      <c r="M298" s="222"/>
      <c r="N298" s="222">
        <f t="shared" si="100"/>
        <v>0</v>
      </c>
      <c r="O298" s="220"/>
      <c r="P298" s="220"/>
      <c r="Q298" s="220"/>
      <c r="R298" s="139"/>
      <c r="T298" s="140" t="s">
        <v>5</v>
      </c>
      <c r="U298" s="38" t="s">
        <v>42</v>
      </c>
      <c r="V298" s="141">
        <v>0</v>
      </c>
      <c r="W298" s="141">
        <f t="shared" si="101"/>
        <v>0</v>
      </c>
      <c r="X298" s="141">
        <v>0</v>
      </c>
      <c r="Y298" s="141">
        <f t="shared" si="102"/>
        <v>0</v>
      </c>
      <c r="Z298" s="141">
        <v>0</v>
      </c>
      <c r="AA298" s="142">
        <f t="shared" si="103"/>
        <v>0</v>
      </c>
      <c r="AR298" s="19" t="s">
        <v>1282</v>
      </c>
      <c r="AT298" s="19" t="s">
        <v>315</v>
      </c>
      <c r="AU298" s="19" t="s">
        <v>102</v>
      </c>
      <c r="AY298" s="19" t="s">
        <v>267</v>
      </c>
      <c r="BE298" s="143">
        <f t="shared" si="104"/>
        <v>0</v>
      </c>
      <c r="BF298" s="143">
        <f t="shared" si="105"/>
        <v>0</v>
      </c>
      <c r="BG298" s="143">
        <f t="shared" si="106"/>
        <v>0</v>
      </c>
      <c r="BH298" s="143">
        <f t="shared" si="107"/>
        <v>0</v>
      </c>
      <c r="BI298" s="143">
        <f t="shared" si="108"/>
        <v>0</v>
      </c>
      <c r="BJ298" s="19" t="s">
        <v>102</v>
      </c>
      <c r="BK298" s="143">
        <f t="shared" si="109"/>
        <v>0</v>
      </c>
      <c r="BL298" s="19" t="s">
        <v>518</v>
      </c>
      <c r="BM298" s="19" t="s">
        <v>2796</v>
      </c>
    </row>
    <row r="299" spans="2:65" s="1" customFormat="1" ht="16.5" customHeight="1">
      <c r="B299" s="134"/>
      <c r="C299" s="144" t="s">
        <v>2790</v>
      </c>
      <c r="D299" s="144" t="s">
        <v>315</v>
      </c>
      <c r="E299" s="145" t="s">
        <v>3224</v>
      </c>
      <c r="F299" s="221" t="s">
        <v>3225</v>
      </c>
      <c r="G299" s="221"/>
      <c r="H299" s="221"/>
      <c r="I299" s="221"/>
      <c r="J299" s="146" t="s">
        <v>374</v>
      </c>
      <c r="K299" s="147">
        <v>1</v>
      </c>
      <c r="L299" s="222"/>
      <c r="M299" s="222"/>
      <c r="N299" s="222">
        <f t="shared" si="100"/>
        <v>0</v>
      </c>
      <c r="O299" s="220"/>
      <c r="P299" s="220"/>
      <c r="Q299" s="220"/>
      <c r="R299" s="139"/>
      <c r="T299" s="140" t="s">
        <v>5</v>
      </c>
      <c r="U299" s="38" t="s">
        <v>42</v>
      </c>
      <c r="V299" s="141">
        <v>0</v>
      </c>
      <c r="W299" s="141">
        <f t="shared" si="101"/>
        <v>0</v>
      </c>
      <c r="X299" s="141">
        <v>0</v>
      </c>
      <c r="Y299" s="141">
        <f t="shared" si="102"/>
        <v>0</v>
      </c>
      <c r="Z299" s="141">
        <v>0</v>
      </c>
      <c r="AA299" s="142">
        <f t="shared" si="103"/>
        <v>0</v>
      </c>
      <c r="AR299" s="19" t="s">
        <v>1282</v>
      </c>
      <c r="AT299" s="19" t="s">
        <v>315</v>
      </c>
      <c r="AU299" s="19" t="s">
        <v>102</v>
      </c>
      <c r="AY299" s="19" t="s">
        <v>267</v>
      </c>
      <c r="BE299" s="143">
        <f t="shared" si="104"/>
        <v>0</v>
      </c>
      <c r="BF299" s="143">
        <f t="shared" si="105"/>
        <v>0</v>
      </c>
      <c r="BG299" s="143">
        <f t="shared" si="106"/>
        <v>0</v>
      </c>
      <c r="BH299" s="143">
        <f t="shared" si="107"/>
        <v>0</v>
      </c>
      <c r="BI299" s="143">
        <f t="shared" si="108"/>
        <v>0</v>
      </c>
      <c r="BJ299" s="19" t="s">
        <v>102</v>
      </c>
      <c r="BK299" s="143">
        <f t="shared" si="109"/>
        <v>0</v>
      </c>
      <c r="BL299" s="19" t="s">
        <v>518</v>
      </c>
      <c r="BM299" s="19" t="s">
        <v>2800</v>
      </c>
    </row>
    <row r="300" spans="2:65" s="1" customFormat="1" ht="38.25" customHeight="1">
      <c r="B300" s="134"/>
      <c r="C300" s="144" t="s">
        <v>1606</v>
      </c>
      <c r="D300" s="144" t="s">
        <v>315</v>
      </c>
      <c r="E300" s="145" t="s">
        <v>3226</v>
      </c>
      <c r="F300" s="221" t="s">
        <v>3227</v>
      </c>
      <c r="G300" s="221"/>
      <c r="H300" s="221"/>
      <c r="I300" s="221"/>
      <c r="J300" s="146" t="s">
        <v>374</v>
      </c>
      <c r="K300" s="147">
        <v>1</v>
      </c>
      <c r="L300" s="222"/>
      <c r="M300" s="222"/>
      <c r="N300" s="222">
        <f t="shared" si="100"/>
        <v>0</v>
      </c>
      <c r="O300" s="220"/>
      <c r="P300" s="220"/>
      <c r="Q300" s="220"/>
      <c r="R300" s="139"/>
      <c r="T300" s="140" t="s">
        <v>5</v>
      </c>
      <c r="U300" s="38" t="s">
        <v>42</v>
      </c>
      <c r="V300" s="141">
        <v>0</v>
      </c>
      <c r="W300" s="141">
        <f t="shared" si="101"/>
        <v>0</v>
      </c>
      <c r="X300" s="141">
        <v>0</v>
      </c>
      <c r="Y300" s="141">
        <f t="shared" si="102"/>
        <v>0</v>
      </c>
      <c r="Z300" s="141">
        <v>0</v>
      </c>
      <c r="AA300" s="142">
        <f t="shared" si="103"/>
        <v>0</v>
      </c>
      <c r="AR300" s="19" t="s">
        <v>1282</v>
      </c>
      <c r="AT300" s="19" t="s">
        <v>315</v>
      </c>
      <c r="AU300" s="19" t="s">
        <v>102</v>
      </c>
      <c r="AY300" s="19" t="s">
        <v>267</v>
      </c>
      <c r="BE300" s="143">
        <f t="shared" si="104"/>
        <v>0</v>
      </c>
      <c r="BF300" s="143">
        <f t="shared" si="105"/>
        <v>0</v>
      </c>
      <c r="BG300" s="143">
        <f t="shared" si="106"/>
        <v>0</v>
      </c>
      <c r="BH300" s="143">
        <f t="shared" si="107"/>
        <v>0</v>
      </c>
      <c r="BI300" s="143">
        <f t="shared" si="108"/>
        <v>0</v>
      </c>
      <c r="BJ300" s="19" t="s">
        <v>102</v>
      </c>
      <c r="BK300" s="143">
        <f t="shared" si="109"/>
        <v>0</v>
      </c>
      <c r="BL300" s="19" t="s">
        <v>518</v>
      </c>
      <c r="BM300" s="19" t="s">
        <v>2803</v>
      </c>
    </row>
    <row r="301" spans="2:65" s="1" customFormat="1" ht="16.5" customHeight="1">
      <c r="B301" s="134"/>
      <c r="C301" s="144" t="s">
        <v>2797</v>
      </c>
      <c r="D301" s="144" t="s">
        <v>315</v>
      </c>
      <c r="E301" s="145" t="s">
        <v>3228</v>
      </c>
      <c r="F301" s="221" t="s">
        <v>3229</v>
      </c>
      <c r="G301" s="221"/>
      <c r="H301" s="221"/>
      <c r="I301" s="221"/>
      <c r="J301" s="146" t="s">
        <v>374</v>
      </c>
      <c r="K301" s="147">
        <v>3</v>
      </c>
      <c r="L301" s="222"/>
      <c r="M301" s="222"/>
      <c r="N301" s="222">
        <f t="shared" si="100"/>
        <v>0</v>
      </c>
      <c r="O301" s="220"/>
      <c r="P301" s="220"/>
      <c r="Q301" s="220"/>
      <c r="R301" s="139"/>
      <c r="T301" s="140" t="s">
        <v>5</v>
      </c>
      <c r="U301" s="38" t="s">
        <v>42</v>
      </c>
      <c r="V301" s="141">
        <v>0</v>
      </c>
      <c r="W301" s="141">
        <f t="shared" si="101"/>
        <v>0</v>
      </c>
      <c r="X301" s="141">
        <v>0</v>
      </c>
      <c r="Y301" s="141">
        <f t="shared" si="102"/>
        <v>0</v>
      </c>
      <c r="Z301" s="141">
        <v>0</v>
      </c>
      <c r="AA301" s="142">
        <f t="shared" si="103"/>
        <v>0</v>
      </c>
      <c r="AR301" s="19" t="s">
        <v>1282</v>
      </c>
      <c r="AT301" s="19" t="s">
        <v>315</v>
      </c>
      <c r="AU301" s="19" t="s">
        <v>102</v>
      </c>
      <c r="AY301" s="19" t="s">
        <v>267</v>
      </c>
      <c r="BE301" s="143">
        <f t="shared" si="104"/>
        <v>0</v>
      </c>
      <c r="BF301" s="143">
        <f t="shared" si="105"/>
        <v>0</v>
      </c>
      <c r="BG301" s="143">
        <f t="shared" si="106"/>
        <v>0</v>
      </c>
      <c r="BH301" s="143">
        <f t="shared" si="107"/>
        <v>0</v>
      </c>
      <c r="BI301" s="143">
        <f t="shared" si="108"/>
        <v>0</v>
      </c>
      <c r="BJ301" s="19" t="s">
        <v>102</v>
      </c>
      <c r="BK301" s="143">
        <f t="shared" si="109"/>
        <v>0</v>
      </c>
      <c r="BL301" s="19" t="s">
        <v>518</v>
      </c>
      <c r="BM301" s="19" t="s">
        <v>2807</v>
      </c>
    </row>
    <row r="302" spans="2:65" s="1" customFormat="1" ht="16.5" customHeight="1">
      <c r="B302" s="134"/>
      <c r="C302" s="144" t="s">
        <v>1609</v>
      </c>
      <c r="D302" s="144" t="s">
        <v>315</v>
      </c>
      <c r="E302" s="145" t="s">
        <v>3230</v>
      </c>
      <c r="F302" s="221" t="s">
        <v>3231</v>
      </c>
      <c r="G302" s="221"/>
      <c r="H302" s="221"/>
      <c r="I302" s="221"/>
      <c r="J302" s="146" t="s">
        <v>374</v>
      </c>
      <c r="K302" s="147">
        <v>1</v>
      </c>
      <c r="L302" s="222"/>
      <c r="M302" s="222"/>
      <c r="N302" s="222">
        <f t="shared" si="100"/>
        <v>0</v>
      </c>
      <c r="O302" s="220"/>
      <c r="P302" s="220"/>
      <c r="Q302" s="220"/>
      <c r="R302" s="139"/>
      <c r="T302" s="140" t="s">
        <v>5</v>
      </c>
      <c r="U302" s="38" t="s">
        <v>42</v>
      </c>
      <c r="V302" s="141">
        <v>0</v>
      </c>
      <c r="W302" s="141">
        <f t="shared" si="101"/>
        <v>0</v>
      </c>
      <c r="X302" s="141">
        <v>0</v>
      </c>
      <c r="Y302" s="141">
        <f t="shared" si="102"/>
        <v>0</v>
      </c>
      <c r="Z302" s="141">
        <v>0</v>
      </c>
      <c r="AA302" s="142">
        <f t="shared" si="103"/>
        <v>0</v>
      </c>
      <c r="AR302" s="19" t="s">
        <v>1282</v>
      </c>
      <c r="AT302" s="19" t="s">
        <v>315</v>
      </c>
      <c r="AU302" s="19" t="s">
        <v>102</v>
      </c>
      <c r="AY302" s="19" t="s">
        <v>267</v>
      </c>
      <c r="BE302" s="143">
        <f t="shared" si="104"/>
        <v>0</v>
      </c>
      <c r="BF302" s="143">
        <f t="shared" si="105"/>
        <v>0</v>
      </c>
      <c r="BG302" s="143">
        <f t="shared" si="106"/>
        <v>0</v>
      </c>
      <c r="BH302" s="143">
        <f t="shared" si="107"/>
        <v>0</v>
      </c>
      <c r="BI302" s="143">
        <f t="shared" si="108"/>
        <v>0</v>
      </c>
      <c r="BJ302" s="19" t="s">
        <v>102</v>
      </c>
      <c r="BK302" s="143">
        <f t="shared" si="109"/>
        <v>0</v>
      </c>
      <c r="BL302" s="19" t="s">
        <v>518</v>
      </c>
      <c r="BM302" s="19" t="s">
        <v>2810</v>
      </c>
    </row>
    <row r="303" spans="2:65" s="1" customFormat="1" ht="16.5" customHeight="1">
      <c r="B303" s="134"/>
      <c r="C303" s="144" t="s">
        <v>2804</v>
      </c>
      <c r="D303" s="144" t="s">
        <v>315</v>
      </c>
      <c r="E303" s="145" t="s">
        <v>3232</v>
      </c>
      <c r="F303" s="221" t="s">
        <v>3233</v>
      </c>
      <c r="G303" s="221"/>
      <c r="H303" s="221"/>
      <c r="I303" s="221"/>
      <c r="J303" s="146" t="s">
        <v>374</v>
      </c>
      <c r="K303" s="147">
        <v>1</v>
      </c>
      <c r="L303" s="222"/>
      <c r="M303" s="222"/>
      <c r="N303" s="222">
        <f t="shared" si="100"/>
        <v>0</v>
      </c>
      <c r="O303" s="220"/>
      <c r="P303" s="220"/>
      <c r="Q303" s="220"/>
      <c r="R303" s="139"/>
      <c r="T303" s="140" t="s">
        <v>5</v>
      </c>
      <c r="U303" s="38" t="s">
        <v>42</v>
      </c>
      <c r="V303" s="141">
        <v>0</v>
      </c>
      <c r="W303" s="141">
        <f t="shared" si="101"/>
        <v>0</v>
      </c>
      <c r="X303" s="141">
        <v>0</v>
      </c>
      <c r="Y303" s="141">
        <f t="shared" si="102"/>
        <v>0</v>
      </c>
      <c r="Z303" s="141">
        <v>0</v>
      </c>
      <c r="AA303" s="142">
        <f t="shared" si="103"/>
        <v>0</v>
      </c>
      <c r="AR303" s="19" t="s">
        <v>1282</v>
      </c>
      <c r="AT303" s="19" t="s">
        <v>315</v>
      </c>
      <c r="AU303" s="19" t="s">
        <v>102</v>
      </c>
      <c r="AY303" s="19" t="s">
        <v>267</v>
      </c>
      <c r="BE303" s="143">
        <f t="shared" si="104"/>
        <v>0</v>
      </c>
      <c r="BF303" s="143">
        <f t="shared" si="105"/>
        <v>0</v>
      </c>
      <c r="BG303" s="143">
        <f t="shared" si="106"/>
        <v>0</v>
      </c>
      <c r="BH303" s="143">
        <f t="shared" si="107"/>
        <v>0</v>
      </c>
      <c r="BI303" s="143">
        <f t="shared" si="108"/>
        <v>0</v>
      </c>
      <c r="BJ303" s="19" t="s">
        <v>102</v>
      </c>
      <c r="BK303" s="143">
        <f t="shared" si="109"/>
        <v>0</v>
      </c>
      <c r="BL303" s="19" t="s">
        <v>518</v>
      </c>
      <c r="BM303" s="19" t="s">
        <v>2814</v>
      </c>
    </row>
    <row r="304" spans="2:65" s="1" customFormat="1" ht="16.5" customHeight="1">
      <c r="B304" s="134"/>
      <c r="C304" s="144" t="s">
        <v>1612</v>
      </c>
      <c r="D304" s="144" t="s">
        <v>315</v>
      </c>
      <c r="E304" s="145" t="s">
        <v>3234</v>
      </c>
      <c r="F304" s="221" t="s">
        <v>3235</v>
      </c>
      <c r="G304" s="221"/>
      <c r="H304" s="221"/>
      <c r="I304" s="221"/>
      <c r="J304" s="146" t="s">
        <v>374</v>
      </c>
      <c r="K304" s="147">
        <v>7</v>
      </c>
      <c r="L304" s="222"/>
      <c r="M304" s="222"/>
      <c r="N304" s="222">
        <f t="shared" si="100"/>
        <v>0</v>
      </c>
      <c r="O304" s="220"/>
      <c r="P304" s="220"/>
      <c r="Q304" s="220"/>
      <c r="R304" s="139"/>
      <c r="T304" s="140" t="s">
        <v>5</v>
      </c>
      <c r="U304" s="38" t="s">
        <v>42</v>
      </c>
      <c r="V304" s="141">
        <v>0</v>
      </c>
      <c r="W304" s="141">
        <f t="shared" si="101"/>
        <v>0</v>
      </c>
      <c r="X304" s="141">
        <v>0</v>
      </c>
      <c r="Y304" s="141">
        <f t="shared" si="102"/>
        <v>0</v>
      </c>
      <c r="Z304" s="141">
        <v>0</v>
      </c>
      <c r="AA304" s="142">
        <f t="shared" si="103"/>
        <v>0</v>
      </c>
      <c r="AR304" s="19" t="s">
        <v>1282</v>
      </c>
      <c r="AT304" s="19" t="s">
        <v>315</v>
      </c>
      <c r="AU304" s="19" t="s">
        <v>102</v>
      </c>
      <c r="AY304" s="19" t="s">
        <v>267</v>
      </c>
      <c r="BE304" s="143">
        <f t="shared" si="104"/>
        <v>0</v>
      </c>
      <c r="BF304" s="143">
        <f t="shared" si="105"/>
        <v>0</v>
      </c>
      <c r="BG304" s="143">
        <f t="shared" si="106"/>
        <v>0</v>
      </c>
      <c r="BH304" s="143">
        <f t="shared" si="107"/>
        <v>0</v>
      </c>
      <c r="BI304" s="143">
        <f t="shared" si="108"/>
        <v>0</v>
      </c>
      <c r="BJ304" s="19" t="s">
        <v>102</v>
      </c>
      <c r="BK304" s="143">
        <f t="shared" si="109"/>
        <v>0</v>
      </c>
      <c r="BL304" s="19" t="s">
        <v>518</v>
      </c>
      <c r="BM304" s="19" t="s">
        <v>2815</v>
      </c>
    </row>
    <row r="305" spans="2:65" s="1" customFormat="1" ht="25.5" customHeight="1">
      <c r="B305" s="134"/>
      <c r="C305" s="144" t="s">
        <v>2811</v>
      </c>
      <c r="D305" s="144" t="s">
        <v>315</v>
      </c>
      <c r="E305" s="145" t="s">
        <v>3236</v>
      </c>
      <c r="F305" s="221" t="s">
        <v>3237</v>
      </c>
      <c r="G305" s="221"/>
      <c r="H305" s="221"/>
      <c r="I305" s="221"/>
      <c r="J305" s="146" t="s">
        <v>374</v>
      </c>
      <c r="K305" s="147">
        <v>1</v>
      </c>
      <c r="L305" s="222"/>
      <c r="M305" s="222"/>
      <c r="N305" s="222">
        <f t="shared" si="100"/>
        <v>0</v>
      </c>
      <c r="O305" s="220"/>
      <c r="P305" s="220"/>
      <c r="Q305" s="220"/>
      <c r="R305" s="139"/>
      <c r="T305" s="140" t="s">
        <v>5</v>
      </c>
      <c r="U305" s="38" t="s">
        <v>42</v>
      </c>
      <c r="V305" s="141">
        <v>0</v>
      </c>
      <c r="W305" s="141">
        <f t="shared" si="101"/>
        <v>0</v>
      </c>
      <c r="X305" s="141">
        <v>0</v>
      </c>
      <c r="Y305" s="141">
        <f t="shared" si="102"/>
        <v>0</v>
      </c>
      <c r="Z305" s="141">
        <v>0</v>
      </c>
      <c r="AA305" s="142">
        <f t="shared" si="103"/>
        <v>0</v>
      </c>
      <c r="AR305" s="19" t="s">
        <v>1282</v>
      </c>
      <c r="AT305" s="19" t="s">
        <v>315</v>
      </c>
      <c r="AU305" s="19" t="s">
        <v>102</v>
      </c>
      <c r="AY305" s="19" t="s">
        <v>267</v>
      </c>
      <c r="BE305" s="143">
        <f t="shared" si="104"/>
        <v>0</v>
      </c>
      <c r="BF305" s="143">
        <f t="shared" si="105"/>
        <v>0</v>
      </c>
      <c r="BG305" s="143">
        <f t="shared" si="106"/>
        <v>0</v>
      </c>
      <c r="BH305" s="143">
        <f t="shared" si="107"/>
        <v>0</v>
      </c>
      <c r="BI305" s="143">
        <f t="shared" si="108"/>
        <v>0</v>
      </c>
      <c r="BJ305" s="19" t="s">
        <v>102</v>
      </c>
      <c r="BK305" s="143">
        <f t="shared" si="109"/>
        <v>0</v>
      </c>
      <c r="BL305" s="19" t="s">
        <v>518</v>
      </c>
      <c r="BM305" s="19" t="s">
        <v>2819</v>
      </c>
    </row>
    <row r="306" spans="2:65" s="1" customFormat="1" ht="16.5" customHeight="1">
      <c r="B306" s="134"/>
      <c r="C306" s="144" t="s">
        <v>1615</v>
      </c>
      <c r="D306" s="144" t="s">
        <v>315</v>
      </c>
      <c r="E306" s="145" t="s">
        <v>3238</v>
      </c>
      <c r="F306" s="221" t="s">
        <v>3239</v>
      </c>
      <c r="G306" s="221"/>
      <c r="H306" s="221"/>
      <c r="I306" s="221"/>
      <c r="J306" s="146" t="s">
        <v>374</v>
      </c>
      <c r="K306" s="147">
        <v>65</v>
      </c>
      <c r="L306" s="222"/>
      <c r="M306" s="222"/>
      <c r="N306" s="222">
        <f t="shared" si="100"/>
        <v>0</v>
      </c>
      <c r="O306" s="220"/>
      <c r="P306" s="220"/>
      <c r="Q306" s="220"/>
      <c r="R306" s="139"/>
      <c r="T306" s="140" t="s">
        <v>5</v>
      </c>
      <c r="U306" s="38" t="s">
        <v>42</v>
      </c>
      <c r="V306" s="141">
        <v>0</v>
      </c>
      <c r="W306" s="141">
        <f t="shared" si="101"/>
        <v>0</v>
      </c>
      <c r="X306" s="141">
        <v>0</v>
      </c>
      <c r="Y306" s="141">
        <f t="shared" si="102"/>
        <v>0</v>
      </c>
      <c r="Z306" s="141">
        <v>0</v>
      </c>
      <c r="AA306" s="142">
        <f t="shared" si="103"/>
        <v>0</v>
      </c>
      <c r="AR306" s="19" t="s">
        <v>1282</v>
      </c>
      <c r="AT306" s="19" t="s">
        <v>315</v>
      </c>
      <c r="AU306" s="19" t="s">
        <v>102</v>
      </c>
      <c r="AY306" s="19" t="s">
        <v>267</v>
      </c>
      <c r="BE306" s="143">
        <f t="shared" si="104"/>
        <v>0</v>
      </c>
      <c r="BF306" s="143">
        <f t="shared" si="105"/>
        <v>0</v>
      </c>
      <c r="BG306" s="143">
        <f t="shared" si="106"/>
        <v>0</v>
      </c>
      <c r="BH306" s="143">
        <f t="shared" si="107"/>
        <v>0</v>
      </c>
      <c r="BI306" s="143">
        <f t="shared" si="108"/>
        <v>0</v>
      </c>
      <c r="BJ306" s="19" t="s">
        <v>102</v>
      </c>
      <c r="BK306" s="143">
        <f t="shared" si="109"/>
        <v>0</v>
      </c>
      <c r="BL306" s="19" t="s">
        <v>518</v>
      </c>
      <c r="BM306" s="19" t="s">
        <v>2822</v>
      </c>
    </row>
    <row r="307" spans="2:65" s="1" customFormat="1" ht="16.5" customHeight="1">
      <c r="B307" s="134"/>
      <c r="C307" s="144" t="s">
        <v>2816</v>
      </c>
      <c r="D307" s="144" t="s">
        <v>315</v>
      </c>
      <c r="E307" s="145" t="s">
        <v>3240</v>
      </c>
      <c r="F307" s="221" t="s">
        <v>3241</v>
      </c>
      <c r="G307" s="221"/>
      <c r="H307" s="221"/>
      <c r="I307" s="221"/>
      <c r="J307" s="146" t="s">
        <v>374</v>
      </c>
      <c r="K307" s="147">
        <v>2</v>
      </c>
      <c r="L307" s="222"/>
      <c r="M307" s="222"/>
      <c r="N307" s="222">
        <f t="shared" si="100"/>
        <v>0</v>
      </c>
      <c r="O307" s="220"/>
      <c r="P307" s="220"/>
      <c r="Q307" s="220"/>
      <c r="R307" s="139"/>
      <c r="T307" s="140" t="s">
        <v>5</v>
      </c>
      <c r="U307" s="38" t="s">
        <v>42</v>
      </c>
      <c r="V307" s="141">
        <v>0</v>
      </c>
      <c r="W307" s="141">
        <f t="shared" si="101"/>
        <v>0</v>
      </c>
      <c r="X307" s="141">
        <v>0</v>
      </c>
      <c r="Y307" s="141">
        <f t="shared" si="102"/>
        <v>0</v>
      </c>
      <c r="Z307" s="141">
        <v>0</v>
      </c>
      <c r="AA307" s="142">
        <f t="shared" si="103"/>
        <v>0</v>
      </c>
      <c r="AR307" s="19" t="s">
        <v>1282</v>
      </c>
      <c r="AT307" s="19" t="s">
        <v>315</v>
      </c>
      <c r="AU307" s="19" t="s">
        <v>102</v>
      </c>
      <c r="AY307" s="19" t="s">
        <v>267</v>
      </c>
      <c r="BE307" s="143">
        <f t="shared" si="104"/>
        <v>0</v>
      </c>
      <c r="BF307" s="143">
        <f t="shared" si="105"/>
        <v>0</v>
      </c>
      <c r="BG307" s="143">
        <f t="shared" si="106"/>
        <v>0</v>
      </c>
      <c r="BH307" s="143">
        <f t="shared" si="107"/>
        <v>0</v>
      </c>
      <c r="BI307" s="143">
        <f t="shared" si="108"/>
        <v>0</v>
      </c>
      <c r="BJ307" s="19" t="s">
        <v>102</v>
      </c>
      <c r="BK307" s="143">
        <f t="shared" si="109"/>
        <v>0</v>
      </c>
      <c r="BL307" s="19" t="s">
        <v>518</v>
      </c>
      <c r="BM307" s="19" t="s">
        <v>2826</v>
      </c>
    </row>
    <row r="308" spans="2:65" s="1" customFormat="1" ht="16.5" customHeight="1">
      <c r="B308" s="134"/>
      <c r="C308" s="144" t="s">
        <v>1618</v>
      </c>
      <c r="D308" s="144" t="s">
        <v>315</v>
      </c>
      <c r="E308" s="145" t="s">
        <v>3163</v>
      </c>
      <c r="F308" s="221" t="s">
        <v>3164</v>
      </c>
      <c r="G308" s="221"/>
      <c r="H308" s="221"/>
      <c r="I308" s="221"/>
      <c r="J308" s="146" t="s">
        <v>374</v>
      </c>
      <c r="K308" s="147">
        <v>4</v>
      </c>
      <c r="L308" s="222"/>
      <c r="M308" s="222"/>
      <c r="N308" s="222">
        <f t="shared" si="100"/>
        <v>0</v>
      </c>
      <c r="O308" s="220"/>
      <c r="P308" s="220"/>
      <c r="Q308" s="220"/>
      <c r="R308" s="139"/>
      <c r="T308" s="140" t="s">
        <v>5</v>
      </c>
      <c r="U308" s="38" t="s">
        <v>42</v>
      </c>
      <c r="V308" s="141">
        <v>0</v>
      </c>
      <c r="W308" s="141">
        <f t="shared" si="101"/>
        <v>0</v>
      </c>
      <c r="X308" s="141">
        <v>0</v>
      </c>
      <c r="Y308" s="141">
        <f t="shared" si="102"/>
        <v>0</v>
      </c>
      <c r="Z308" s="141">
        <v>0</v>
      </c>
      <c r="AA308" s="142">
        <f t="shared" si="103"/>
        <v>0</v>
      </c>
      <c r="AR308" s="19" t="s">
        <v>1282</v>
      </c>
      <c r="AT308" s="19" t="s">
        <v>315</v>
      </c>
      <c r="AU308" s="19" t="s">
        <v>102</v>
      </c>
      <c r="AY308" s="19" t="s">
        <v>267</v>
      </c>
      <c r="BE308" s="143">
        <f t="shared" si="104"/>
        <v>0</v>
      </c>
      <c r="BF308" s="143">
        <f t="shared" si="105"/>
        <v>0</v>
      </c>
      <c r="BG308" s="143">
        <f t="shared" si="106"/>
        <v>0</v>
      </c>
      <c r="BH308" s="143">
        <f t="shared" si="107"/>
        <v>0</v>
      </c>
      <c r="BI308" s="143">
        <f t="shared" si="108"/>
        <v>0</v>
      </c>
      <c r="BJ308" s="19" t="s">
        <v>102</v>
      </c>
      <c r="BK308" s="143">
        <f t="shared" si="109"/>
        <v>0</v>
      </c>
      <c r="BL308" s="19" t="s">
        <v>518</v>
      </c>
      <c r="BM308" s="19" t="s">
        <v>2829</v>
      </c>
    </row>
    <row r="309" spans="2:65" s="1" customFormat="1" ht="25.5" customHeight="1">
      <c r="B309" s="134"/>
      <c r="C309" s="144" t="s">
        <v>2823</v>
      </c>
      <c r="D309" s="144" t="s">
        <v>315</v>
      </c>
      <c r="E309" s="145" t="s">
        <v>3190</v>
      </c>
      <c r="F309" s="221" t="s">
        <v>3191</v>
      </c>
      <c r="G309" s="221"/>
      <c r="H309" s="221"/>
      <c r="I309" s="221"/>
      <c r="J309" s="146" t="s">
        <v>374</v>
      </c>
      <c r="K309" s="147">
        <v>1</v>
      </c>
      <c r="L309" s="222"/>
      <c r="M309" s="222"/>
      <c r="N309" s="222">
        <f t="shared" si="100"/>
        <v>0</v>
      </c>
      <c r="O309" s="220"/>
      <c r="P309" s="220"/>
      <c r="Q309" s="220"/>
      <c r="R309" s="139"/>
      <c r="T309" s="140" t="s">
        <v>5</v>
      </c>
      <c r="U309" s="38" t="s">
        <v>42</v>
      </c>
      <c r="V309" s="141">
        <v>0</v>
      </c>
      <c r="W309" s="141">
        <f t="shared" si="101"/>
        <v>0</v>
      </c>
      <c r="X309" s="141">
        <v>0</v>
      </c>
      <c r="Y309" s="141">
        <f t="shared" si="102"/>
        <v>0</v>
      </c>
      <c r="Z309" s="141">
        <v>0</v>
      </c>
      <c r="AA309" s="142">
        <f t="shared" si="103"/>
        <v>0</v>
      </c>
      <c r="AR309" s="19" t="s">
        <v>1282</v>
      </c>
      <c r="AT309" s="19" t="s">
        <v>315</v>
      </c>
      <c r="AU309" s="19" t="s">
        <v>102</v>
      </c>
      <c r="AY309" s="19" t="s">
        <v>267</v>
      </c>
      <c r="BE309" s="143">
        <f t="shared" si="104"/>
        <v>0</v>
      </c>
      <c r="BF309" s="143">
        <f t="shared" si="105"/>
        <v>0</v>
      </c>
      <c r="BG309" s="143">
        <f t="shared" si="106"/>
        <v>0</v>
      </c>
      <c r="BH309" s="143">
        <f t="shared" si="107"/>
        <v>0</v>
      </c>
      <c r="BI309" s="143">
        <f t="shared" si="108"/>
        <v>0</v>
      </c>
      <c r="BJ309" s="19" t="s">
        <v>102</v>
      </c>
      <c r="BK309" s="143">
        <f t="shared" si="109"/>
        <v>0</v>
      </c>
      <c r="BL309" s="19" t="s">
        <v>518</v>
      </c>
      <c r="BM309" s="19" t="s">
        <v>2833</v>
      </c>
    </row>
    <row r="310" spans="2:65" s="1" customFormat="1" ht="33" customHeight="1">
      <c r="B310" s="134"/>
      <c r="C310" s="159" t="s">
        <v>1620</v>
      </c>
      <c r="D310" s="159" t="s">
        <v>315</v>
      </c>
      <c r="E310" s="160" t="s">
        <v>3242</v>
      </c>
      <c r="F310" s="247" t="s">
        <v>4296</v>
      </c>
      <c r="G310" s="248"/>
      <c r="H310" s="248"/>
      <c r="I310" s="249"/>
      <c r="J310" s="161" t="s">
        <v>785</v>
      </c>
      <c r="K310" s="162">
        <v>1</v>
      </c>
      <c r="L310" s="246"/>
      <c r="M310" s="246"/>
      <c r="N310" s="246">
        <f t="shared" si="100"/>
        <v>0</v>
      </c>
      <c r="O310" s="241"/>
      <c r="P310" s="241"/>
      <c r="Q310" s="241"/>
      <c r="R310" s="139"/>
      <c r="T310" s="140" t="s">
        <v>5</v>
      </c>
      <c r="U310" s="38" t="s">
        <v>42</v>
      </c>
      <c r="V310" s="141">
        <v>0</v>
      </c>
      <c r="W310" s="141">
        <f t="shared" si="101"/>
        <v>0</v>
      </c>
      <c r="X310" s="141">
        <v>0</v>
      </c>
      <c r="Y310" s="141">
        <f t="shared" si="102"/>
        <v>0</v>
      </c>
      <c r="Z310" s="141">
        <v>0</v>
      </c>
      <c r="AA310" s="142">
        <f t="shared" si="103"/>
        <v>0</v>
      </c>
      <c r="AR310" s="19" t="s">
        <v>1282</v>
      </c>
      <c r="AT310" s="19" t="s">
        <v>315</v>
      </c>
      <c r="AU310" s="19" t="s">
        <v>102</v>
      </c>
      <c r="AY310" s="19" t="s">
        <v>267</v>
      </c>
      <c r="BE310" s="143">
        <f t="shared" si="104"/>
        <v>0</v>
      </c>
      <c r="BF310" s="143">
        <f t="shared" si="105"/>
        <v>0</v>
      </c>
      <c r="BG310" s="143">
        <f t="shared" si="106"/>
        <v>0</v>
      </c>
      <c r="BH310" s="143">
        <f t="shared" si="107"/>
        <v>0</v>
      </c>
      <c r="BI310" s="143">
        <f t="shared" si="108"/>
        <v>0</v>
      </c>
      <c r="BJ310" s="19" t="s">
        <v>102</v>
      </c>
      <c r="BK310" s="143">
        <f t="shared" si="109"/>
        <v>0</v>
      </c>
      <c r="BL310" s="19" t="s">
        <v>518</v>
      </c>
      <c r="BM310" s="19" t="s">
        <v>2836</v>
      </c>
    </row>
    <row r="311" spans="2:65" s="1" customFormat="1" ht="16.5" customHeight="1">
      <c r="B311" s="134"/>
      <c r="C311" s="163" t="s">
        <v>2830</v>
      </c>
      <c r="D311" s="163" t="s">
        <v>268</v>
      </c>
      <c r="E311" s="164" t="s">
        <v>3243</v>
      </c>
      <c r="F311" s="240" t="s">
        <v>4297</v>
      </c>
      <c r="G311" s="240"/>
      <c r="H311" s="240"/>
      <c r="I311" s="240"/>
      <c r="J311" s="165" t="s">
        <v>785</v>
      </c>
      <c r="K311" s="166">
        <v>0.33</v>
      </c>
      <c r="L311" s="241"/>
      <c r="M311" s="241"/>
      <c r="N311" s="241">
        <f t="shared" si="100"/>
        <v>0</v>
      </c>
      <c r="O311" s="241"/>
      <c r="P311" s="241"/>
      <c r="Q311" s="241"/>
      <c r="R311" s="139"/>
      <c r="T311" s="140" t="s">
        <v>5</v>
      </c>
      <c r="U311" s="38" t="s">
        <v>42</v>
      </c>
      <c r="V311" s="141">
        <v>0</v>
      </c>
      <c r="W311" s="141">
        <f t="shared" si="101"/>
        <v>0</v>
      </c>
      <c r="X311" s="141">
        <v>0</v>
      </c>
      <c r="Y311" s="141">
        <f t="shared" si="102"/>
        <v>0</v>
      </c>
      <c r="Z311" s="141">
        <v>0</v>
      </c>
      <c r="AA311" s="142">
        <f t="shared" si="103"/>
        <v>0</v>
      </c>
      <c r="AR311" s="19" t="s">
        <v>518</v>
      </c>
      <c r="AT311" s="19" t="s">
        <v>268</v>
      </c>
      <c r="AU311" s="19" t="s">
        <v>102</v>
      </c>
      <c r="AY311" s="19" t="s">
        <v>267</v>
      </c>
      <c r="BE311" s="143">
        <f t="shared" si="104"/>
        <v>0</v>
      </c>
      <c r="BF311" s="143">
        <f t="shared" si="105"/>
        <v>0</v>
      </c>
      <c r="BG311" s="143">
        <f t="shared" si="106"/>
        <v>0</v>
      </c>
      <c r="BH311" s="143">
        <f t="shared" si="107"/>
        <v>0</v>
      </c>
      <c r="BI311" s="143">
        <f t="shared" si="108"/>
        <v>0</v>
      </c>
      <c r="BJ311" s="19" t="s">
        <v>102</v>
      </c>
      <c r="BK311" s="143">
        <f t="shared" si="109"/>
        <v>0</v>
      </c>
      <c r="BL311" s="19" t="s">
        <v>518</v>
      </c>
      <c r="BM311" s="19" t="s">
        <v>2840</v>
      </c>
    </row>
    <row r="312" spans="2:65" s="1" customFormat="1" ht="16.5" customHeight="1">
      <c r="B312" s="134"/>
      <c r="C312" s="163" t="s">
        <v>1623</v>
      </c>
      <c r="D312" s="163" t="s">
        <v>268</v>
      </c>
      <c r="E312" s="164" t="s">
        <v>3074</v>
      </c>
      <c r="F312" s="240" t="s">
        <v>4199</v>
      </c>
      <c r="G312" s="240"/>
      <c r="H312" s="240"/>
      <c r="I312" s="240"/>
      <c r="J312" s="165" t="s">
        <v>374</v>
      </c>
      <c r="K312" s="166">
        <v>1</v>
      </c>
      <c r="L312" s="241"/>
      <c r="M312" s="241"/>
      <c r="N312" s="241">
        <f t="shared" si="100"/>
        <v>0</v>
      </c>
      <c r="O312" s="241"/>
      <c r="P312" s="241"/>
      <c r="Q312" s="241"/>
      <c r="R312" s="139"/>
      <c r="T312" s="140" t="s">
        <v>5</v>
      </c>
      <c r="U312" s="38" t="s">
        <v>42</v>
      </c>
      <c r="V312" s="141">
        <v>0</v>
      </c>
      <c r="W312" s="141">
        <f t="shared" si="101"/>
        <v>0</v>
      </c>
      <c r="X312" s="141">
        <v>0</v>
      </c>
      <c r="Y312" s="141">
        <f t="shared" si="102"/>
        <v>0</v>
      </c>
      <c r="Z312" s="141">
        <v>0</v>
      </c>
      <c r="AA312" s="142">
        <f t="shared" si="103"/>
        <v>0</v>
      </c>
      <c r="AR312" s="19" t="s">
        <v>518</v>
      </c>
      <c r="AT312" s="19" t="s">
        <v>268</v>
      </c>
      <c r="AU312" s="19" t="s">
        <v>102</v>
      </c>
      <c r="AY312" s="19" t="s">
        <v>267</v>
      </c>
      <c r="BE312" s="143">
        <f t="shared" si="104"/>
        <v>0</v>
      </c>
      <c r="BF312" s="143">
        <f t="shared" si="105"/>
        <v>0</v>
      </c>
      <c r="BG312" s="143">
        <f t="shared" si="106"/>
        <v>0</v>
      </c>
      <c r="BH312" s="143">
        <f t="shared" si="107"/>
        <v>0</v>
      </c>
      <c r="BI312" s="143">
        <f t="shared" si="108"/>
        <v>0</v>
      </c>
      <c r="BJ312" s="19" t="s">
        <v>102</v>
      </c>
      <c r="BK312" s="143">
        <f t="shared" si="109"/>
        <v>0</v>
      </c>
      <c r="BL312" s="19" t="s">
        <v>518</v>
      </c>
      <c r="BM312" s="19" t="s">
        <v>2843</v>
      </c>
    </row>
    <row r="313" spans="2:65" s="1" customFormat="1" ht="16.5" customHeight="1">
      <c r="B313" s="134"/>
      <c r="C313" s="163" t="s">
        <v>2837</v>
      </c>
      <c r="D313" s="163" t="s">
        <v>268</v>
      </c>
      <c r="E313" s="164" t="s">
        <v>3244</v>
      </c>
      <c r="F313" s="240" t="s">
        <v>3075</v>
      </c>
      <c r="G313" s="240"/>
      <c r="H313" s="240"/>
      <c r="I313" s="240"/>
      <c r="J313" s="165" t="s">
        <v>785</v>
      </c>
      <c r="K313" s="166">
        <v>1</v>
      </c>
      <c r="L313" s="241"/>
      <c r="M313" s="241"/>
      <c r="N313" s="241">
        <f t="shared" si="100"/>
        <v>0</v>
      </c>
      <c r="O313" s="241"/>
      <c r="P313" s="241"/>
      <c r="Q313" s="241"/>
      <c r="R313" s="139"/>
      <c r="T313" s="140" t="s">
        <v>5</v>
      </c>
      <c r="U313" s="38" t="s">
        <v>42</v>
      </c>
      <c r="V313" s="141">
        <v>0</v>
      </c>
      <c r="W313" s="141">
        <f t="shared" si="101"/>
        <v>0</v>
      </c>
      <c r="X313" s="141">
        <v>0</v>
      </c>
      <c r="Y313" s="141">
        <f t="shared" si="102"/>
        <v>0</v>
      </c>
      <c r="Z313" s="141">
        <v>0</v>
      </c>
      <c r="AA313" s="142">
        <f t="shared" si="103"/>
        <v>0</v>
      </c>
      <c r="AR313" s="19" t="s">
        <v>518</v>
      </c>
      <c r="AT313" s="19" t="s">
        <v>268</v>
      </c>
      <c r="AU313" s="19" t="s">
        <v>102</v>
      </c>
      <c r="AY313" s="19" t="s">
        <v>267</v>
      </c>
      <c r="BE313" s="143">
        <f t="shared" si="104"/>
        <v>0</v>
      </c>
      <c r="BF313" s="143">
        <f t="shared" si="105"/>
        <v>0</v>
      </c>
      <c r="BG313" s="143">
        <f t="shared" si="106"/>
        <v>0</v>
      </c>
      <c r="BH313" s="143">
        <f t="shared" si="107"/>
        <v>0</v>
      </c>
      <c r="BI313" s="143">
        <f t="shared" si="108"/>
        <v>0</v>
      </c>
      <c r="BJ313" s="19" t="s">
        <v>102</v>
      </c>
      <c r="BK313" s="143">
        <f t="shared" si="109"/>
        <v>0</v>
      </c>
      <c r="BL313" s="19" t="s">
        <v>518</v>
      </c>
      <c r="BM313" s="19" t="s">
        <v>2847</v>
      </c>
    </row>
    <row r="314" spans="2:65" s="10" customFormat="1" ht="29.85" customHeight="1">
      <c r="B314" s="124"/>
      <c r="D314" s="133" t="s">
        <v>2984</v>
      </c>
      <c r="E314" s="133"/>
      <c r="F314" s="133"/>
      <c r="G314" s="133"/>
      <c r="H314" s="133"/>
      <c r="I314" s="133"/>
      <c r="J314" s="133"/>
      <c r="K314" s="133"/>
      <c r="L314" s="133"/>
      <c r="M314" s="133"/>
      <c r="N314" s="208">
        <f>BK314</f>
        <v>0</v>
      </c>
      <c r="O314" s="209"/>
      <c r="P314" s="209"/>
      <c r="Q314" s="209"/>
      <c r="R314" s="126"/>
      <c r="T314" s="127"/>
      <c r="W314" s="128">
        <f>SUM(W315:W355)</f>
        <v>0</v>
      </c>
      <c r="Y314" s="128">
        <f>SUM(Y315:Y355)</f>
        <v>0</v>
      </c>
      <c r="AA314" s="129">
        <f>SUM(AA315:AA355)</f>
        <v>0</v>
      </c>
      <c r="AR314" s="130" t="s">
        <v>277</v>
      </c>
      <c r="AT314" s="131" t="s">
        <v>74</v>
      </c>
      <c r="AU314" s="131" t="s">
        <v>83</v>
      </c>
      <c r="AY314" s="130" t="s">
        <v>267</v>
      </c>
      <c r="BK314" s="132">
        <f>SUM(BK315:BK355)</f>
        <v>0</v>
      </c>
    </row>
    <row r="315" spans="2:65" s="1" customFormat="1" ht="89.25" customHeight="1">
      <c r="B315" s="134"/>
      <c r="C315" s="144" t="s">
        <v>1626</v>
      </c>
      <c r="D315" s="144" t="s">
        <v>315</v>
      </c>
      <c r="E315" s="145" t="s">
        <v>3245</v>
      </c>
      <c r="F315" s="221" t="s">
        <v>3246</v>
      </c>
      <c r="G315" s="221"/>
      <c r="H315" s="221"/>
      <c r="I315" s="221"/>
      <c r="J315" s="146" t="s">
        <v>374</v>
      </c>
      <c r="K315" s="147">
        <v>1</v>
      </c>
      <c r="L315" s="222"/>
      <c r="M315" s="222"/>
      <c r="N315" s="222">
        <f t="shared" ref="N315:N355" si="110">ROUND(L315*K315,2)</f>
        <v>0</v>
      </c>
      <c r="O315" s="220"/>
      <c r="P315" s="220"/>
      <c r="Q315" s="220"/>
      <c r="R315" s="139"/>
      <c r="T315" s="140" t="s">
        <v>5</v>
      </c>
      <c r="U315" s="38" t="s">
        <v>42</v>
      </c>
      <c r="V315" s="141">
        <v>0</v>
      </c>
      <c r="W315" s="141">
        <f t="shared" ref="W315:W355" si="111">V315*K315</f>
        <v>0</v>
      </c>
      <c r="X315" s="141">
        <v>0</v>
      </c>
      <c r="Y315" s="141">
        <f t="shared" ref="Y315:Y355" si="112">X315*K315</f>
        <v>0</v>
      </c>
      <c r="Z315" s="141">
        <v>0</v>
      </c>
      <c r="AA315" s="142">
        <f t="shared" ref="AA315:AA355" si="113">Z315*K315</f>
        <v>0</v>
      </c>
      <c r="AR315" s="19" t="s">
        <v>1282</v>
      </c>
      <c r="AT315" s="19" t="s">
        <v>315</v>
      </c>
      <c r="AU315" s="19" t="s">
        <v>102</v>
      </c>
      <c r="AY315" s="19" t="s">
        <v>267</v>
      </c>
      <c r="BE315" s="143">
        <f t="shared" ref="BE315:BE355" si="114">IF(U315="základná",N315,0)</f>
        <v>0</v>
      </c>
      <c r="BF315" s="143">
        <f t="shared" ref="BF315:BF355" si="115">IF(U315="znížená",N315,0)</f>
        <v>0</v>
      </c>
      <c r="BG315" s="143">
        <f t="shared" ref="BG315:BG355" si="116">IF(U315="zákl. prenesená",N315,0)</f>
        <v>0</v>
      </c>
      <c r="BH315" s="143">
        <f t="shared" ref="BH315:BH355" si="117">IF(U315="zníž. prenesená",N315,0)</f>
        <v>0</v>
      </c>
      <c r="BI315" s="143">
        <f t="shared" ref="BI315:BI355" si="118">IF(U315="nulová",N315,0)</f>
        <v>0</v>
      </c>
      <c r="BJ315" s="19" t="s">
        <v>102</v>
      </c>
      <c r="BK315" s="143">
        <f t="shared" ref="BK315:BK355" si="119">ROUND(L315*K315,2)</f>
        <v>0</v>
      </c>
      <c r="BL315" s="19" t="s">
        <v>518</v>
      </c>
      <c r="BM315" s="19" t="s">
        <v>2850</v>
      </c>
    </row>
    <row r="316" spans="2:65" s="1" customFormat="1" ht="16.5" customHeight="1">
      <c r="B316" s="134"/>
      <c r="C316" s="144" t="s">
        <v>2844</v>
      </c>
      <c r="D316" s="144" t="s">
        <v>315</v>
      </c>
      <c r="E316" s="145" t="s">
        <v>2972</v>
      </c>
      <c r="F316" s="221" t="s">
        <v>2993</v>
      </c>
      <c r="G316" s="221"/>
      <c r="H316" s="221"/>
      <c r="I316" s="221"/>
      <c r="J316" s="146" t="s">
        <v>374</v>
      </c>
      <c r="K316" s="147">
        <v>2</v>
      </c>
      <c r="L316" s="222"/>
      <c r="M316" s="222"/>
      <c r="N316" s="222">
        <f t="shared" si="110"/>
        <v>0</v>
      </c>
      <c r="O316" s="220"/>
      <c r="P316" s="220"/>
      <c r="Q316" s="220"/>
      <c r="R316" s="139"/>
      <c r="T316" s="140" t="s">
        <v>5</v>
      </c>
      <c r="U316" s="38" t="s">
        <v>42</v>
      </c>
      <c r="V316" s="141">
        <v>0</v>
      </c>
      <c r="W316" s="141">
        <f t="shared" si="111"/>
        <v>0</v>
      </c>
      <c r="X316" s="141">
        <v>0</v>
      </c>
      <c r="Y316" s="141">
        <f t="shared" si="112"/>
        <v>0</v>
      </c>
      <c r="Z316" s="141">
        <v>0</v>
      </c>
      <c r="AA316" s="142">
        <f t="shared" si="113"/>
        <v>0</v>
      </c>
      <c r="AR316" s="19" t="s">
        <v>1282</v>
      </c>
      <c r="AT316" s="19" t="s">
        <v>315</v>
      </c>
      <c r="AU316" s="19" t="s">
        <v>102</v>
      </c>
      <c r="AY316" s="19" t="s">
        <v>267</v>
      </c>
      <c r="BE316" s="143">
        <f t="shared" si="114"/>
        <v>0</v>
      </c>
      <c r="BF316" s="143">
        <f t="shared" si="115"/>
        <v>0</v>
      </c>
      <c r="BG316" s="143">
        <f t="shared" si="116"/>
        <v>0</v>
      </c>
      <c r="BH316" s="143">
        <f t="shared" si="117"/>
        <v>0</v>
      </c>
      <c r="BI316" s="143">
        <f t="shared" si="118"/>
        <v>0</v>
      </c>
      <c r="BJ316" s="19" t="s">
        <v>102</v>
      </c>
      <c r="BK316" s="143">
        <f t="shared" si="119"/>
        <v>0</v>
      </c>
      <c r="BL316" s="19" t="s">
        <v>518</v>
      </c>
      <c r="BM316" s="19" t="s">
        <v>2854</v>
      </c>
    </row>
    <row r="317" spans="2:65" s="1" customFormat="1" ht="16.5" customHeight="1">
      <c r="B317" s="134"/>
      <c r="C317" s="144" t="s">
        <v>1629</v>
      </c>
      <c r="D317" s="144" t="s">
        <v>315</v>
      </c>
      <c r="E317" s="145" t="s">
        <v>3204</v>
      </c>
      <c r="F317" s="221" t="s">
        <v>3205</v>
      </c>
      <c r="G317" s="221"/>
      <c r="H317" s="221"/>
      <c r="I317" s="221"/>
      <c r="J317" s="146" t="s">
        <v>374</v>
      </c>
      <c r="K317" s="147">
        <v>0</v>
      </c>
      <c r="L317" s="222"/>
      <c r="M317" s="222"/>
      <c r="N317" s="222">
        <f t="shared" si="110"/>
        <v>0</v>
      </c>
      <c r="O317" s="220"/>
      <c r="P317" s="220"/>
      <c r="Q317" s="220"/>
      <c r="R317" s="139"/>
      <c r="T317" s="140" t="s">
        <v>5</v>
      </c>
      <c r="U317" s="38" t="s">
        <v>42</v>
      </c>
      <c r="V317" s="141">
        <v>0</v>
      </c>
      <c r="W317" s="141">
        <f t="shared" si="111"/>
        <v>0</v>
      </c>
      <c r="X317" s="141">
        <v>0</v>
      </c>
      <c r="Y317" s="141">
        <f t="shared" si="112"/>
        <v>0</v>
      </c>
      <c r="Z317" s="141">
        <v>0</v>
      </c>
      <c r="AA317" s="142">
        <f t="shared" si="113"/>
        <v>0</v>
      </c>
      <c r="AR317" s="19" t="s">
        <v>1282</v>
      </c>
      <c r="AT317" s="19" t="s">
        <v>315</v>
      </c>
      <c r="AU317" s="19" t="s">
        <v>102</v>
      </c>
      <c r="AY317" s="19" t="s">
        <v>267</v>
      </c>
      <c r="BE317" s="143">
        <f t="shared" si="114"/>
        <v>0</v>
      </c>
      <c r="BF317" s="143">
        <f t="shared" si="115"/>
        <v>0</v>
      </c>
      <c r="BG317" s="143">
        <f t="shared" si="116"/>
        <v>0</v>
      </c>
      <c r="BH317" s="143">
        <f t="shared" si="117"/>
        <v>0</v>
      </c>
      <c r="BI317" s="143">
        <f t="shared" si="118"/>
        <v>0</v>
      </c>
      <c r="BJ317" s="19" t="s">
        <v>102</v>
      </c>
      <c r="BK317" s="143">
        <f t="shared" si="119"/>
        <v>0</v>
      </c>
      <c r="BL317" s="19" t="s">
        <v>518</v>
      </c>
      <c r="BM317" s="19" t="s">
        <v>2855</v>
      </c>
    </row>
    <row r="318" spans="2:65" s="1" customFormat="1" ht="25.5" customHeight="1">
      <c r="B318" s="134"/>
      <c r="C318" s="144" t="s">
        <v>2851</v>
      </c>
      <c r="D318" s="144" t="s">
        <v>315</v>
      </c>
      <c r="E318" s="145" t="s">
        <v>3206</v>
      </c>
      <c r="F318" s="221" t="s">
        <v>3207</v>
      </c>
      <c r="G318" s="221"/>
      <c r="H318" s="221"/>
      <c r="I318" s="221"/>
      <c r="J318" s="146" t="s">
        <v>374</v>
      </c>
      <c r="K318" s="147">
        <v>1</v>
      </c>
      <c r="L318" s="222"/>
      <c r="M318" s="222"/>
      <c r="N318" s="222">
        <f t="shared" si="110"/>
        <v>0</v>
      </c>
      <c r="O318" s="220"/>
      <c r="P318" s="220"/>
      <c r="Q318" s="220"/>
      <c r="R318" s="139"/>
      <c r="T318" s="140" t="s">
        <v>5</v>
      </c>
      <c r="U318" s="38" t="s">
        <v>42</v>
      </c>
      <c r="V318" s="141">
        <v>0</v>
      </c>
      <c r="W318" s="141">
        <f t="shared" si="111"/>
        <v>0</v>
      </c>
      <c r="X318" s="141">
        <v>0</v>
      </c>
      <c r="Y318" s="141">
        <f t="shared" si="112"/>
        <v>0</v>
      </c>
      <c r="Z318" s="141">
        <v>0</v>
      </c>
      <c r="AA318" s="142">
        <f t="shared" si="113"/>
        <v>0</v>
      </c>
      <c r="AR318" s="19" t="s">
        <v>1282</v>
      </c>
      <c r="AT318" s="19" t="s">
        <v>315</v>
      </c>
      <c r="AU318" s="19" t="s">
        <v>102</v>
      </c>
      <c r="AY318" s="19" t="s">
        <v>267</v>
      </c>
      <c r="BE318" s="143">
        <f t="shared" si="114"/>
        <v>0</v>
      </c>
      <c r="BF318" s="143">
        <f t="shared" si="115"/>
        <v>0</v>
      </c>
      <c r="BG318" s="143">
        <f t="shared" si="116"/>
        <v>0</v>
      </c>
      <c r="BH318" s="143">
        <f t="shared" si="117"/>
        <v>0</v>
      </c>
      <c r="BI318" s="143">
        <f t="shared" si="118"/>
        <v>0</v>
      </c>
      <c r="BJ318" s="19" t="s">
        <v>102</v>
      </c>
      <c r="BK318" s="143">
        <f t="shared" si="119"/>
        <v>0</v>
      </c>
      <c r="BL318" s="19" t="s">
        <v>518</v>
      </c>
      <c r="BM318" s="19" t="s">
        <v>2859</v>
      </c>
    </row>
    <row r="319" spans="2:65" s="1" customFormat="1" ht="16.5" customHeight="1">
      <c r="B319" s="134"/>
      <c r="C319" s="144" t="s">
        <v>1632</v>
      </c>
      <c r="D319" s="144" t="s">
        <v>315</v>
      </c>
      <c r="E319" s="145" t="s">
        <v>3178</v>
      </c>
      <c r="F319" s="221" t="s">
        <v>3179</v>
      </c>
      <c r="G319" s="221"/>
      <c r="H319" s="221"/>
      <c r="I319" s="221"/>
      <c r="J319" s="146" t="s">
        <v>374</v>
      </c>
      <c r="K319" s="147">
        <v>1</v>
      </c>
      <c r="L319" s="222"/>
      <c r="M319" s="222"/>
      <c r="N319" s="222">
        <f t="shared" si="110"/>
        <v>0</v>
      </c>
      <c r="O319" s="220"/>
      <c r="P319" s="220"/>
      <c r="Q319" s="220"/>
      <c r="R319" s="139"/>
      <c r="T319" s="140" t="s">
        <v>5</v>
      </c>
      <c r="U319" s="38" t="s">
        <v>42</v>
      </c>
      <c r="V319" s="141">
        <v>0</v>
      </c>
      <c r="W319" s="141">
        <f t="shared" si="111"/>
        <v>0</v>
      </c>
      <c r="X319" s="141">
        <v>0</v>
      </c>
      <c r="Y319" s="141">
        <f t="shared" si="112"/>
        <v>0</v>
      </c>
      <c r="Z319" s="141">
        <v>0</v>
      </c>
      <c r="AA319" s="142">
        <f t="shared" si="113"/>
        <v>0</v>
      </c>
      <c r="AR319" s="19" t="s">
        <v>1282</v>
      </c>
      <c r="AT319" s="19" t="s">
        <v>315</v>
      </c>
      <c r="AU319" s="19" t="s">
        <v>102</v>
      </c>
      <c r="AY319" s="19" t="s">
        <v>267</v>
      </c>
      <c r="BE319" s="143">
        <f t="shared" si="114"/>
        <v>0</v>
      </c>
      <c r="BF319" s="143">
        <f t="shared" si="115"/>
        <v>0</v>
      </c>
      <c r="BG319" s="143">
        <f t="shared" si="116"/>
        <v>0</v>
      </c>
      <c r="BH319" s="143">
        <f t="shared" si="117"/>
        <v>0</v>
      </c>
      <c r="BI319" s="143">
        <f t="shared" si="118"/>
        <v>0</v>
      </c>
      <c r="BJ319" s="19" t="s">
        <v>102</v>
      </c>
      <c r="BK319" s="143">
        <f t="shared" si="119"/>
        <v>0</v>
      </c>
      <c r="BL319" s="19" t="s">
        <v>518</v>
      </c>
      <c r="BM319" s="19" t="s">
        <v>2862</v>
      </c>
    </row>
    <row r="320" spans="2:65" s="1" customFormat="1" ht="16.5" customHeight="1">
      <c r="B320" s="134"/>
      <c r="C320" s="144" t="s">
        <v>2856</v>
      </c>
      <c r="D320" s="144" t="s">
        <v>315</v>
      </c>
      <c r="E320" s="145" t="s">
        <v>3247</v>
      </c>
      <c r="F320" s="221" t="s">
        <v>3248</v>
      </c>
      <c r="G320" s="221"/>
      <c r="H320" s="221"/>
      <c r="I320" s="221"/>
      <c r="J320" s="146" t="s">
        <v>374</v>
      </c>
      <c r="K320" s="147">
        <v>1</v>
      </c>
      <c r="L320" s="222"/>
      <c r="M320" s="222"/>
      <c r="N320" s="222">
        <f t="shared" si="110"/>
        <v>0</v>
      </c>
      <c r="O320" s="220"/>
      <c r="P320" s="220"/>
      <c r="Q320" s="220"/>
      <c r="R320" s="139"/>
      <c r="T320" s="140" t="s">
        <v>5</v>
      </c>
      <c r="U320" s="38" t="s">
        <v>42</v>
      </c>
      <c r="V320" s="141">
        <v>0</v>
      </c>
      <c r="W320" s="141">
        <f t="shared" si="111"/>
        <v>0</v>
      </c>
      <c r="X320" s="141">
        <v>0</v>
      </c>
      <c r="Y320" s="141">
        <f t="shared" si="112"/>
        <v>0</v>
      </c>
      <c r="Z320" s="141">
        <v>0</v>
      </c>
      <c r="AA320" s="142">
        <f t="shared" si="113"/>
        <v>0</v>
      </c>
      <c r="AR320" s="19" t="s">
        <v>1282</v>
      </c>
      <c r="AT320" s="19" t="s">
        <v>315</v>
      </c>
      <c r="AU320" s="19" t="s">
        <v>102</v>
      </c>
      <c r="AY320" s="19" t="s">
        <v>267</v>
      </c>
      <c r="BE320" s="143">
        <f t="shared" si="114"/>
        <v>0</v>
      </c>
      <c r="BF320" s="143">
        <f t="shared" si="115"/>
        <v>0</v>
      </c>
      <c r="BG320" s="143">
        <f t="shared" si="116"/>
        <v>0</v>
      </c>
      <c r="BH320" s="143">
        <f t="shared" si="117"/>
        <v>0</v>
      </c>
      <c r="BI320" s="143">
        <f t="shared" si="118"/>
        <v>0</v>
      </c>
      <c r="BJ320" s="19" t="s">
        <v>102</v>
      </c>
      <c r="BK320" s="143">
        <f t="shared" si="119"/>
        <v>0</v>
      </c>
      <c r="BL320" s="19" t="s">
        <v>518</v>
      </c>
      <c r="BM320" s="19" t="s">
        <v>2866</v>
      </c>
    </row>
    <row r="321" spans="2:65" s="1" customFormat="1" ht="16.5" customHeight="1">
      <c r="B321" s="134"/>
      <c r="C321" s="144" t="s">
        <v>1635</v>
      </c>
      <c r="D321" s="144" t="s">
        <v>315</v>
      </c>
      <c r="E321" s="145" t="s">
        <v>3142</v>
      </c>
      <c r="F321" s="221" t="s">
        <v>3143</v>
      </c>
      <c r="G321" s="221"/>
      <c r="H321" s="221"/>
      <c r="I321" s="221"/>
      <c r="J321" s="146" t="s">
        <v>374</v>
      </c>
      <c r="K321" s="147">
        <v>2</v>
      </c>
      <c r="L321" s="222"/>
      <c r="M321" s="222"/>
      <c r="N321" s="222">
        <f t="shared" si="110"/>
        <v>0</v>
      </c>
      <c r="O321" s="220"/>
      <c r="P321" s="220"/>
      <c r="Q321" s="220"/>
      <c r="R321" s="139"/>
      <c r="T321" s="140" t="s">
        <v>5</v>
      </c>
      <c r="U321" s="38" t="s">
        <v>42</v>
      </c>
      <c r="V321" s="141">
        <v>0</v>
      </c>
      <c r="W321" s="141">
        <f t="shared" si="111"/>
        <v>0</v>
      </c>
      <c r="X321" s="141">
        <v>0</v>
      </c>
      <c r="Y321" s="141">
        <f t="shared" si="112"/>
        <v>0</v>
      </c>
      <c r="Z321" s="141">
        <v>0</v>
      </c>
      <c r="AA321" s="142">
        <f t="shared" si="113"/>
        <v>0</v>
      </c>
      <c r="AR321" s="19" t="s">
        <v>1282</v>
      </c>
      <c r="AT321" s="19" t="s">
        <v>315</v>
      </c>
      <c r="AU321" s="19" t="s">
        <v>102</v>
      </c>
      <c r="AY321" s="19" t="s">
        <v>267</v>
      </c>
      <c r="BE321" s="143">
        <f t="shared" si="114"/>
        <v>0</v>
      </c>
      <c r="BF321" s="143">
        <f t="shared" si="115"/>
        <v>0</v>
      </c>
      <c r="BG321" s="143">
        <f t="shared" si="116"/>
        <v>0</v>
      </c>
      <c r="BH321" s="143">
        <f t="shared" si="117"/>
        <v>0</v>
      </c>
      <c r="BI321" s="143">
        <f t="shared" si="118"/>
        <v>0</v>
      </c>
      <c r="BJ321" s="19" t="s">
        <v>102</v>
      </c>
      <c r="BK321" s="143">
        <f t="shared" si="119"/>
        <v>0</v>
      </c>
      <c r="BL321" s="19" t="s">
        <v>518</v>
      </c>
      <c r="BM321" s="19" t="s">
        <v>2869</v>
      </c>
    </row>
    <row r="322" spans="2:65" s="1" customFormat="1" ht="25.5" customHeight="1">
      <c r="B322" s="134"/>
      <c r="C322" s="144" t="s">
        <v>2863</v>
      </c>
      <c r="D322" s="144" t="s">
        <v>315</v>
      </c>
      <c r="E322" s="145" t="s">
        <v>3144</v>
      </c>
      <c r="F322" s="221" t="s">
        <v>3145</v>
      </c>
      <c r="G322" s="221"/>
      <c r="H322" s="221"/>
      <c r="I322" s="221"/>
      <c r="J322" s="146" t="s">
        <v>374</v>
      </c>
      <c r="K322" s="147">
        <v>2</v>
      </c>
      <c r="L322" s="222"/>
      <c r="M322" s="222"/>
      <c r="N322" s="222">
        <f t="shared" si="110"/>
        <v>0</v>
      </c>
      <c r="O322" s="220"/>
      <c r="P322" s="220"/>
      <c r="Q322" s="220"/>
      <c r="R322" s="139"/>
      <c r="T322" s="140" t="s">
        <v>5</v>
      </c>
      <c r="U322" s="38" t="s">
        <v>42</v>
      </c>
      <c r="V322" s="141">
        <v>0</v>
      </c>
      <c r="W322" s="141">
        <f t="shared" si="111"/>
        <v>0</v>
      </c>
      <c r="X322" s="141">
        <v>0</v>
      </c>
      <c r="Y322" s="141">
        <f t="shared" si="112"/>
        <v>0</v>
      </c>
      <c r="Z322" s="141">
        <v>0</v>
      </c>
      <c r="AA322" s="142">
        <f t="shared" si="113"/>
        <v>0</v>
      </c>
      <c r="AR322" s="19" t="s">
        <v>1282</v>
      </c>
      <c r="AT322" s="19" t="s">
        <v>315</v>
      </c>
      <c r="AU322" s="19" t="s">
        <v>102</v>
      </c>
      <c r="AY322" s="19" t="s">
        <v>267</v>
      </c>
      <c r="BE322" s="143">
        <f t="shared" si="114"/>
        <v>0</v>
      </c>
      <c r="BF322" s="143">
        <f t="shared" si="115"/>
        <v>0</v>
      </c>
      <c r="BG322" s="143">
        <f t="shared" si="116"/>
        <v>0</v>
      </c>
      <c r="BH322" s="143">
        <f t="shared" si="117"/>
        <v>0</v>
      </c>
      <c r="BI322" s="143">
        <f t="shared" si="118"/>
        <v>0</v>
      </c>
      <c r="BJ322" s="19" t="s">
        <v>102</v>
      </c>
      <c r="BK322" s="143">
        <f t="shared" si="119"/>
        <v>0</v>
      </c>
      <c r="BL322" s="19" t="s">
        <v>518</v>
      </c>
      <c r="BM322" s="19" t="s">
        <v>2873</v>
      </c>
    </row>
    <row r="323" spans="2:65" s="1" customFormat="1" ht="16.5" customHeight="1">
      <c r="B323" s="134"/>
      <c r="C323" s="144" t="s">
        <v>1638</v>
      </c>
      <c r="D323" s="144" t="s">
        <v>315</v>
      </c>
      <c r="E323" s="145" t="s">
        <v>3146</v>
      </c>
      <c r="F323" s="221" t="s">
        <v>3147</v>
      </c>
      <c r="G323" s="221"/>
      <c r="H323" s="221"/>
      <c r="I323" s="221"/>
      <c r="J323" s="146" t="s">
        <v>374</v>
      </c>
      <c r="K323" s="147">
        <v>3</v>
      </c>
      <c r="L323" s="222"/>
      <c r="M323" s="222"/>
      <c r="N323" s="222">
        <f t="shared" si="110"/>
        <v>0</v>
      </c>
      <c r="O323" s="220"/>
      <c r="P323" s="220"/>
      <c r="Q323" s="220"/>
      <c r="R323" s="139"/>
      <c r="T323" s="140" t="s">
        <v>5</v>
      </c>
      <c r="U323" s="38" t="s">
        <v>42</v>
      </c>
      <c r="V323" s="141">
        <v>0</v>
      </c>
      <c r="W323" s="141">
        <f t="shared" si="111"/>
        <v>0</v>
      </c>
      <c r="X323" s="141">
        <v>0</v>
      </c>
      <c r="Y323" s="141">
        <f t="shared" si="112"/>
        <v>0</v>
      </c>
      <c r="Z323" s="141">
        <v>0</v>
      </c>
      <c r="AA323" s="142">
        <f t="shared" si="113"/>
        <v>0</v>
      </c>
      <c r="AR323" s="19" t="s">
        <v>1282</v>
      </c>
      <c r="AT323" s="19" t="s">
        <v>315</v>
      </c>
      <c r="AU323" s="19" t="s">
        <v>102</v>
      </c>
      <c r="AY323" s="19" t="s">
        <v>267</v>
      </c>
      <c r="BE323" s="143">
        <f t="shared" si="114"/>
        <v>0</v>
      </c>
      <c r="BF323" s="143">
        <f t="shared" si="115"/>
        <v>0</v>
      </c>
      <c r="BG323" s="143">
        <f t="shared" si="116"/>
        <v>0</v>
      </c>
      <c r="BH323" s="143">
        <f t="shared" si="117"/>
        <v>0</v>
      </c>
      <c r="BI323" s="143">
        <f t="shared" si="118"/>
        <v>0</v>
      </c>
      <c r="BJ323" s="19" t="s">
        <v>102</v>
      </c>
      <c r="BK323" s="143">
        <f t="shared" si="119"/>
        <v>0</v>
      </c>
      <c r="BL323" s="19" t="s">
        <v>518</v>
      </c>
      <c r="BM323" s="19" t="s">
        <v>2874</v>
      </c>
    </row>
    <row r="324" spans="2:65" s="1" customFormat="1" ht="25.5" customHeight="1">
      <c r="B324" s="134"/>
      <c r="C324" s="144" t="s">
        <v>2870</v>
      </c>
      <c r="D324" s="144" t="s">
        <v>315</v>
      </c>
      <c r="E324" s="145" t="s">
        <v>3249</v>
      </c>
      <c r="F324" s="221" t="s">
        <v>3250</v>
      </c>
      <c r="G324" s="221"/>
      <c r="H324" s="221"/>
      <c r="I324" s="221"/>
      <c r="J324" s="146" t="s">
        <v>374</v>
      </c>
      <c r="K324" s="147">
        <v>1</v>
      </c>
      <c r="L324" s="222"/>
      <c r="M324" s="222"/>
      <c r="N324" s="222">
        <f t="shared" si="110"/>
        <v>0</v>
      </c>
      <c r="O324" s="220"/>
      <c r="P324" s="220"/>
      <c r="Q324" s="220"/>
      <c r="R324" s="139"/>
      <c r="T324" s="140" t="s">
        <v>5</v>
      </c>
      <c r="U324" s="38" t="s">
        <v>42</v>
      </c>
      <c r="V324" s="141">
        <v>0</v>
      </c>
      <c r="W324" s="141">
        <f t="shared" si="111"/>
        <v>0</v>
      </c>
      <c r="X324" s="141">
        <v>0</v>
      </c>
      <c r="Y324" s="141">
        <f t="shared" si="112"/>
        <v>0</v>
      </c>
      <c r="Z324" s="141">
        <v>0</v>
      </c>
      <c r="AA324" s="142">
        <f t="shared" si="113"/>
        <v>0</v>
      </c>
      <c r="AR324" s="19" t="s">
        <v>1282</v>
      </c>
      <c r="AT324" s="19" t="s">
        <v>315</v>
      </c>
      <c r="AU324" s="19" t="s">
        <v>102</v>
      </c>
      <c r="AY324" s="19" t="s">
        <v>267</v>
      </c>
      <c r="BE324" s="143">
        <f t="shared" si="114"/>
        <v>0</v>
      </c>
      <c r="BF324" s="143">
        <f t="shared" si="115"/>
        <v>0</v>
      </c>
      <c r="BG324" s="143">
        <f t="shared" si="116"/>
        <v>0</v>
      </c>
      <c r="BH324" s="143">
        <f t="shared" si="117"/>
        <v>0</v>
      </c>
      <c r="BI324" s="143">
        <f t="shared" si="118"/>
        <v>0</v>
      </c>
      <c r="BJ324" s="19" t="s">
        <v>102</v>
      </c>
      <c r="BK324" s="143">
        <f t="shared" si="119"/>
        <v>0</v>
      </c>
      <c r="BL324" s="19" t="s">
        <v>518</v>
      </c>
      <c r="BM324" s="19" t="s">
        <v>2878</v>
      </c>
    </row>
    <row r="325" spans="2:65" s="1" customFormat="1" ht="25.5" customHeight="1">
      <c r="B325" s="134"/>
      <c r="C325" s="144" t="s">
        <v>1641</v>
      </c>
      <c r="D325" s="144" t="s">
        <v>315</v>
      </c>
      <c r="E325" s="145" t="s">
        <v>3182</v>
      </c>
      <c r="F325" s="221" t="s">
        <v>3183</v>
      </c>
      <c r="G325" s="221"/>
      <c r="H325" s="221"/>
      <c r="I325" s="221"/>
      <c r="J325" s="146" t="s">
        <v>374</v>
      </c>
      <c r="K325" s="147">
        <v>10</v>
      </c>
      <c r="L325" s="222"/>
      <c r="M325" s="222"/>
      <c r="N325" s="222">
        <f t="shared" si="110"/>
        <v>0</v>
      </c>
      <c r="O325" s="220"/>
      <c r="P325" s="220"/>
      <c r="Q325" s="220"/>
      <c r="R325" s="139"/>
      <c r="T325" s="140" t="s">
        <v>5</v>
      </c>
      <c r="U325" s="38" t="s">
        <v>42</v>
      </c>
      <c r="V325" s="141">
        <v>0</v>
      </c>
      <c r="W325" s="141">
        <f t="shared" si="111"/>
        <v>0</v>
      </c>
      <c r="X325" s="141">
        <v>0</v>
      </c>
      <c r="Y325" s="141">
        <f t="shared" si="112"/>
        <v>0</v>
      </c>
      <c r="Z325" s="141">
        <v>0</v>
      </c>
      <c r="AA325" s="142">
        <f t="shared" si="113"/>
        <v>0</v>
      </c>
      <c r="AR325" s="19" t="s">
        <v>1282</v>
      </c>
      <c r="AT325" s="19" t="s">
        <v>315</v>
      </c>
      <c r="AU325" s="19" t="s">
        <v>102</v>
      </c>
      <c r="AY325" s="19" t="s">
        <v>267</v>
      </c>
      <c r="BE325" s="143">
        <f t="shared" si="114"/>
        <v>0</v>
      </c>
      <c r="BF325" s="143">
        <f t="shared" si="115"/>
        <v>0</v>
      </c>
      <c r="BG325" s="143">
        <f t="shared" si="116"/>
        <v>0</v>
      </c>
      <c r="BH325" s="143">
        <f t="shared" si="117"/>
        <v>0</v>
      </c>
      <c r="BI325" s="143">
        <f t="shared" si="118"/>
        <v>0</v>
      </c>
      <c r="BJ325" s="19" t="s">
        <v>102</v>
      </c>
      <c r="BK325" s="143">
        <f t="shared" si="119"/>
        <v>0</v>
      </c>
      <c r="BL325" s="19" t="s">
        <v>518</v>
      </c>
      <c r="BM325" s="19" t="s">
        <v>2881</v>
      </c>
    </row>
    <row r="326" spans="2:65" s="1" customFormat="1" ht="25.5" customHeight="1">
      <c r="B326" s="134"/>
      <c r="C326" s="144" t="s">
        <v>2875</v>
      </c>
      <c r="D326" s="144" t="s">
        <v>315</v>
      </c>
      <c r="E326" s="145" t="s">
        <v>3150</v>
      </c>
      <c r="F326" s="221" t="s">
        <v>3151</v>
      </c>
      <c r="G326" s="221"/>
      <c r="H326" s="221"/>
      <c r="I326" s="221"/>
      <c r="J326" s="146" t="s">
        <v>374</v>
      </c>
      <c r="K326" s="147">
        <v>4</v>
      </c>
      <c r="L326" s="222"/>
      <c r="M326" s="222"/>
      <c r="N326" s="222">
        <f t="shared" si="110"/>
        <v>0</v>
      </c>
      <c r="O326" s="220"/>
      <c r="P326" s="220"/>
      <c r="Q326" s="220"/>
      <c r="R326" s="139"/>
      <c r="T326" s="140" t="s">
        <v>5</v>
      </c>
      <c r="U326" s="38" t="s">
        <v>42</v>
      </c>
      <c r="V326" s="141">
        <v>0</v>
      </c>
      <c r="W326" s="141">
        <f t="shared" si="111"/>
        <v>0</v>
      </c>
      <c r="X326" s="141">
        <v>0</v>
      </c>
      <c r="Y326" s="141">
        <f t="shared" si="112"/>
        <v>0</v>
      </c>
      <c r="Z326" s="141">
        <v>0</v>
      </c>
      <c r="AA326" s="142">
        <f t="shared" si="113"/>
        <v>0</v>
      </c>
      <c r="AR326" s="19" t="s">
        <v>1282</v>
      </c>
      <c r="AT326" s="19" t="s">
        <v>315</v>
      </c>
      <c r="AU326" s="19" t="s">
        <v>102</v>
      </c>
      <c r="AY326" s="19" t="s">
        <v>267</v>
      </c>
      <c r="BE326" s="143">
        <f t="shared" si="114"/>
        <v>0</v>
      </c>
      <c r="BF326" s="143">
        <f t="shared" si="115"/>
        <v>0</v>
      </c>
      <c r="BG326" s="143">
        <f t="shared" si="116"/>
        <v>0</v>
      </c>
      <c r="BH326" s="143">
        <f t="shared" si="117"/>
        <v>0</v>
      </c>
      <c r="BI326" s="143">
        <f t="shared" si="118"/>
        <v>0</v>
      </c>
      <c r="BJ326" s="19" t="s">
        <v>102</v>
      </c>
      <c r="BK326" s="143">
        <f t="shared" si="119"/>
        <v>0</v>
      </c>
      <c r="BL326" s="19" t="s">
        <v>518</v>
      </c>
      <c r="BM326" s="19" t="s">
        <v>2883</v>
      </c>
    </row>
    <row r="327" spans="2:65" s="1" customFormat="1" ht="16.5" customHeight="1">
      <c r="B327" s="134"/>
      <c r="C327" s="144" t="s">
        <v>1644</v>
      </c>
      <c r="D327" s="144" t="s">
        <v>315</v>
      </c>
      <c r="E327" s="145" t="s">
        <v>3152</v>
      </c>
      <c r="F327" s="221" t="s">
        <v>3153</v>
      </c>
      <c r="G327" s="221"/>
      <c r="H327" s="221"/>
      <c r="I327" s="221"/>
      <c r="J327" s="146" t="s">
        <v>374</v>
      </c>
      <c r="K327" s="147">
        <v>2</v>
      </c>
      <c r="L327" s="222"/>
      <c r="M327" s="222"/>
      <c r="N327" s="222">
        <f t="shared" si="110"/>
        <v>0</v>
      </c>
      <c r="O327" s="220"/>
      <c r="P327" s="220"/>
      <c r="Q327" s="220"/>
      <c r="R327" s="139"/>
      <c r="T327" s="140" t="s">
        <v>5</v>
      </c>
      <c r="U327" s="38" t="s">
        <v>42</v>
      </c>
      <c r="V327" s="141">
        <v>0</v>
      </c>
      <c r="W327" s="141">
        <f t="shared" si="111"/>
        <v>0</v>
      </c>
      <c r="X327" s="141">
        <v>0</v>
      </c>
      <c r="Y327" s="141">
        <f t="shared" si="112"/>
        <v>0</v>
      </c>
      <c r="Z327" s="141">
        <v>0</v>
      </c>
      <c r="AA327" s="142">
        <f t="shared" si="113"/>
        <v>0</v>
      </c>
      <c r="AR327" s="19" t="s">
        <v>1282</v>
      </c>
      <c r="AT327" s="19" t="s">
        <v>315</v>
      </c>
      <c r="AU327" s="19" t="s">
        <v>102</v>
      </c>
      <c r="AY327" s="19" t="s">
        <v>267</v>
      </c>
      <c r="BE327" s="143">
        <f t="shared" si="114"/>
        <v>0</v>
      </c>
      <c r="BF327" s="143">
        <f t="shared" si="115"/>
        <v>0</v>
      </c>
      <c r="BG327" s="143">
        <f t="shared" si="116"/>
        <v>0</v>
      </c>
      <c r="BH327" s="143">
        <f t="shared" si="117"/>
        <v>0</v>
      </c>
      <c r="BI327" s="143">
        <f t="shared" si="118"/>
        <v>0</v>
      </c>
      <c r="BJ327" s="19" t="s">
        <v>102</v>
      </c>
      <c r="BK327" s="143">
        <f t="shared" si="119"/>
        <v>0</v>
      </c>
      <c r="BL327" s="19" t="s">
        <v>518</v>
      </c>
      <c r="BM327" s="19" t="s">
        <v>2886</v>
      </c>
    </row>
    <row r="328" spans="2:65" s="1" customFormat="1" ht="16.5" customHeight="1">
      <c r="B328" s="134"/>
      <c r="C328" s="144" t="s">
        <v>2882</v>
      </c>
      <c r="D328" s="144" t="s">
        <v>315</v>
      </c>
      <c r="E328" s="145" t="s">
        <v>3042</v>
      </c>
      <c r="F328" s="221" t="s">
        <v>3043</v>
      </c>
      <c r="G328" s="221"/>
      <c r="H328" s="221"/>
      <c r="I328" s="221"/>
      <c r="J328" s="146" t="s">
        <v>374</v>
      </c>
      <c r="K328" s="147">
        <v>2</v>
      </c>
      <c r="L328" s="222"/>
      <c r="M328" s="222"/>
      <c r="N328" s="222">
        <f t="shared" si="110"/>
        <v>0</v>
      </c>
      <c r="O328" s="220"/>
      <c r="P328" s="220"/>
      <c r="Q328" s="220"/>
      <c r="R328" s="139"/>
      <c r="T328" s="140" t="s">
        <v>5</v>
      </c>
      <c r="U328" s="38" t="s">
        <v>42</v>
      </c>
      <c r="V328" s="141">
        <v>0</v>
      </c>
      <c r="W328" s="141">
        <f t="shared" si="111"/>
        <v>0</v>
      </c>
      <c r="X328" s="141">
        <v>0</v>
      </c>
      <c r="Y328" s="141">
        <f t="shared" si="112"/>
        <v>0</v>
      </c>
      <c r="Z328" s="141">
        <v>0</v>
      </c>
      <c r="AA328" s="142">
        <f t="shared" si="113"/>
        <v>0</v>
      </c>
      <c r="AR328" s="19" t="s">
        <v>1282</v>
      </c>
      <c r="AT328" s="19" t="s">
        <v>315</v>
      </c>
      <c r="AU328" s="19" t="s">
        <v>102</v>
      </c>
      <c r="AY328" s="19" t="s">
        <v>267</v>
      </c>
      <c r="BE328" s="143">
        <f t="shared" si="114"/>
        <v>0</v>
      </c>
      <c r="BF328" s="143">
        <f t="shared" si="115"/>
        <v>0</v>
      </c>
      <c r="BG328" s="143">
        <f t="shared" si="116"/>
        <v>0</v>
      </c>
      <c r="BH328" s="143">
        <f t="shared" si="117"/>
        <v>0</v>
      </c>
      <c r="BI328" s="143">
        <f t="shared" si="118"/>
        <v>0</v>
      </c>
      <c r="BJ328" s="19" t="s">
        <v>102</v>
      </c>
      <c r="BK328" s="143">
        <f t="shared" si="119"/>
        <v>0</v>
      </c>
      <c r="BL328" s="19" t="s">
        <v>518</v>
      </c>
      <c r="BM328" s="19" t="s">
        <v>2888</v>
      </c>
    </row>
    <row r="329" spans="2:65" s="1" customFormat="1" ht="16.5" customHeight="1">
      <c r="B329" s="134"/>
      <c r="C329" s="144" t="s">
        <v>1647</v>
      </c>
      <c r="D329" s="144" t="s">
        <v>315</v>
      </c>
      <c r="E329" s="145" t="s">
        <v>3155</v>
      </c>
      <c r="F329" s="221" t="s">
        <v>3156</v>
      </c>
      <c r="G329" s="221"/>
      <c r="H329" s="221"/>
      <c r="I329" s="221"/>
      <c r="J329" s="146" t="s">
        <v>374</v>
      </c>
      <c r="K329" s="147">
        <v>14</v>
      </c>
      <c r="L329" s="222"/>
      <c r="M329" s="222"/>
      <c r="N329" s="222">
        <f t="shared" si="110"/>
        <v>0</v>
      </c>
      <c r="O329" s="220"/>
      <c r="P329" s="220"/>
      <c r="Q329" s="220"/>
      <c r="R329" s="139"/>
      <c r="T329" s="140" t="s">
        <v>5</v>
      </c>
      <c r="U329" s="38" t="s">
        <v>42</v>
      </c>
      <c r="V329" s="141">
        <v>0</v>
      </c>
      <c r="W329" s="141">
        <f t="shared" si="111"/>
        <v>0</v>
      </c>
      <c r="X329" s="141">
        <v>0</v>
      </c>
      <c r="Y329" s="141">
        <f t="shared" si="112"/>
        <v>0</v>
      </c>
      <c r="Z329" s="141">
        <v>0</v>
      </c>
      <c r="AA329" s="142">
        <f t="shared" si="113"/>
        <v>0</v>
      </c>
      <c r="AR329" s="19" t="s">
        <v>1282</v>
      </c>
      <c r="AT329" s="19" t="s">
        <v>315</v>
      </c>
      <c r="AU329" s="19" t="s">
        <v>102</v>
      </c>
      <c r="AY329" s="19" t="s">
        <v>267</v>
      </c>
      <c r="BE329" s="143">
        <f t="shared" si="114"/>
        <v>0</v>
      </c>
      <c r="BF329" s="143">
        <f t="shared" si="115"/>
        <v>0</v>
      </c>
      <c r="BG329" s="143">
        <f t="shared" si="116"/>
        <v>0</v>
      </c>
      <c r="BH329" s="143">
        <f t="shared" si="117"/>
        <v>0</v>
      </c>
      <c r="BI329" s="143">
        <f t="shared" si="118"/>
        <v>0</v>
      </c>
      <c r="BJ329" s="19" t="s">
        <v>102</v>
      </c>
      <c r="BK329" s="143">
        <f t="shared" si="119"/>
        <v>0</v>
      </c>
      <c r="BL329" s="19" t="s">
        <v>518</v>
      </c>
      <c r="BM329" s="19" t="s">
        <v>2889</v>
      </c>
    </row>
    <row r="330" spans="2:65" s="1" customFormat="1" ht="25.5" customHeight="1">
      <c r="B330" s="134"/>
      <c r="C330" s="144" t="s">
        <v>2887</v>
      </c>
      <c r="D330" s="144" t="s">
        <v>315</v>
      </c>
      <c r="E330" s="145" t="s">
        <v>3050</v>
      </c>
      <c r="F330" s="221" t="s">
        <v>3051</v>
      </c>
      <c r="G330" s="221"/>
      <c r="H330" s="221"/>
      <c r="I330" s="221"/>
      <c r="J330" s="146" t="s">
        <v>374</v>
      </c>
      <c r="K330" s="147">
        <v>1</v>
      </c>
      <c r="L330" s="222"/>
      <c r="M330" s="222"/>
      <c r="N330" s="222">
        <f t="shared" si="110"/>
        <v>0</v>
      </c>
      <c r="O330" s="220"/>
      <c r="P330" s="220"/>
      <c r="Q330" s="220"/>
      <c r="R330" s="139"/>
      <c r="T330" s="140" t="s">
        <v>5</v>
      </c>
      <c r="U330" s="38" t="s">
        <v>42</v>
      </c>
      <c r="V330" s="141">
        <v>0</v>
      </c>
      <c r="W330" s="141">
        <f t="shared" si="111"/>
        <v>0</v>
      </c>
      <c r="X330" s="141">
        <v>0</v>
      </c>
      <c r="Y330" s="141">
        <f t="shared" si="112"/>
        <v>0</v>
      </c>
      <c r="Z330" s="141">
        <v>0</v>
      </c>
      <c r="AA330" s="142">
        <f t="shared" si="113"/>
        <v>0</v>
      </c>
      <c r="AR330" s="19" t="s">
        <v>1282</v>
      </c>
      <c r="AT330" s="19" t="s">
        <v>315</v>
      </c>
      <c r="AU330" s="19" t="s">
        <v>102</v>
      </c>
      <c r="AY330" s="19" t="s">
        <v>267</v>
      </c>
      <c r="BE330" s="143">
        <f t="shared" si="114"/>
        <v>0</v>
      </c>
      <c r="BF330" s="143">
        <f t="shared" si="115"/>
        <v>0</v>
      </c>
      <c r="BG330" s="143">
        <f t="shared" si="116"/>
        <v>0</v>
      </c>
      <c r="BH330" s="143">
        <f t="shared" si="117"/>
        <v>0</v>
      </c>
      <c r="BI330" s="143">
        <f t="shared" si="118"/>
        <v>0</v>
      </c>
      <c r="BJ330" s="19" t="s">
        <v>102</v>
      </c>
      <c r="BK330" s="143">
        <f t="shared" si="119"/>
        <v>0</v>
      </c>
      <c r="BL330" s="19" t="s">
        <v>518</v>
      </c>
      <c r="BM330" s="19" t="s">
        <v>2891</v>
      </c>
    </row>
    <row r="331" spans="2:65" s="1" customFormat="1" ht="16.5" customHeight="1">
      <c r="B331" s="134"/>
      <c r="C331" s="144" t="s">
        <v>1650</v>
      </c>
      <c r="D331" s="144" t="s">
        <v>315</v>
      </c>
      <c r="E331" s="145" t="s">
        <v>3184</v>
      </c>
      <c r="F331" s="221" t="s">
        <v>3185</v>
      </c>
      <c r="G331" s="221"/>
      <c r="H331" s="221"/>
      <c r="I331" s="221"/>
      <c r="J331" s="146" t="s">
        <v>374</v>
      </c>
      <c r="K331" s="147">
        <v>2</v>
      </c>
      <c r="L331" s="222"/>
      <c r="M331" s="222"/>
      <c r="N331" s="222">
        <f t="shared" si="110"/>
        <v>0</v>
      </c>
      <c r="O331" s="220"/>
      <c r="P331" s="220"/>
      <c r="Q331" s="220"/>
      <c r="R331" s="139"/>
      <c r="T331" s="140" t="s">
        <v>5</v>
      </c>
      <c r="U331" s="38" t="s">
        <v>42</v>
      </c>
      <c r="V331" s="141">
        <v>0</v>
      </c>
      <c r="W331" s="141">
        <f t="shared" si="111"/>
        <v>0</v>
      </c>
      <c r="X331" s="141">
        <v>0</v>
      </c>
      <c r="Y331" s="141">
        <f t="shared" si="112"/>
        <v>0</v>
      </c>
      <c r="Z331" s="141">
        <v>0</v>
      </c>
      <c r="AA331" s="142">
        <f t="shared" si="113"/>
        <v>0</v>
      </c>
      <c r="AR331" s="19" t="s">
        <v>1282</v>
      </c>
      <c r="AT331" s="19" t="s">
        <v>315</v>
      </c>
      <c r="AU331" s="19" t="s">
        <v>102</v>
      </c>
      <c r="AY331" s="19" t="s">
        <v>267</v>
      </c>
      <c r="BE331" s="143">
        <f t="shared" si="114"/>
        <v>0</v>
      </c>
      <c r="BF331" s="143">
        <f t="shared" si="115"/>
        <v>0</v>
      </c>
      <c r="BG331" s="143">
        <f t="shared" si="116"/>
        <v>0</v>
      </c>
      <c r="BH331" s="143">
        <f t="shared" si="117"/>
        <v>0</v>
      </c>
      <c r="BI331" s="143">
        <f t="shared" si="118"/>
        <v>0</v>
      </c>
      <c r="BJ331" s="19" t="s">
        <v>102</v>
      </c>
      <c r="BK331" s="143">
        <f t="shared" si="119"/>
        <v>0</v>
      </c>
      <c r="BL331" s="19" t="s">
        <v>518</v>
      </c>
      <c r="BM331" s="19" t="s">
        <v>2892</v>
      </c>
    </row>
    <row r="332" spans="2:65" s="1" customFormat="1" ht="25.5" customHeight="1">
      <c r="B332" s="134"/>
      <c r="C332" s="144" t="s">
        <v>2890</v>
      </c>
      <c r="D332" s="144" t="s">
        <v>315</v>
      </c>
      <c r="E332" s="145" t="s">
        <v>3086</v>
      </c>
      <c r="F332" s="221" t="s">
        <v>3087</v>
      </c>
      <c r="G332" s="221"/>
      <c r="H332" s="221"/>
      <c r="I332" s="221"/>
      <c r="J332" s="146" t="s">
        <v>374</v>
      </c>
      <c r="K332" s="147">
        <v>2</v>
      </c>
      <c r="L332" s="222"/>
      <c r="M332" s="222"/>
      <c r="N332" s="222">
        <f t="shared" si="110"/>
        <v>0</v>
      </c>
      <c r="O332" s="220"/>
      <c r="P332" s="220"/>
      <c r="Q332" s="220"/>
      <c r="R332" s="139"/>
      <c r="T332" s="140" t="s">
        <v>5</v>
      </c>
      <c r="U332" s="38" t="s">
        <v>42</v>
      </c>
      <c r="V332" s="141">
        <v>0</v>
      </c>
      <c r="W332" s="141">
        <f t="shared" si="111"/>
        <v>0</v>
      </c>
      <c r="X332" s="141">
        <v>0</v>
      </c>
      <c r="Y332" s="141">
        <f t="shared" si="112"/>
        <v>0</v>
      </c>
      <c r="Z332" s="141">
        <v>0</v>
      </c>
      <c r="AA332" s="142">
        <f t="shared" si="113"/>
        <v>0</v>
      </c>
      <c r="AR332" s="19" t="s">
        <v>1282</v>
      </c>
      <c r="AT332" s="19" t="s">
        <v>315</v>
      </c>
      <c r="AU332" s="19" t="s">
        <v>102</v>
      </c>
      <c r="AY332" s="19" t="s">
        <v>267</v>
      </c>
      <c r="BE332" s="143">
        <f t="shared" si="114"/>
        <v>0</v>
      </c>
      <c r="BF332" s="143">
        <f t="shared" si="115"/>
        <v>0</v>
      </c>
      <c r="BG332" s="143">
        <f t="shared" si="116"/>
        <v>0</v>
      </c>
      <c r="BH332" s="143">
        <f t="shared" si="117"/>
        <v>0</v>
      </c>
      <c r="BI332" s="143">
        <f t="shared" si="118"/>
        <v>0</v>
      </c>
      <c r="BJ332" s="19" t="s">
        <v>102</v>
      </c>
      <c r="BK332" s="143">
        <f t="shared" si="119"/>
        <v>0</v>
      </c>
      <c r="BL332" s="19" t="s">
        <v>518</v>
      </c>
      <c r="BM332" s="19" t="s">
        <v>2895</v>
      </c>
    </row>
    <row r="333" spans="2:65" s="1" customFormat="1" ht="16.5" customHeight="1">
      <c r="B333" s="134"/>
      <c r="C333" s="144" t="s">
        <v>1653</v>
      </c>
      <c r="D333" s="144" t="s">
        <v>315</v>
      </c>
      <c r="E333" s="145" t="s">
        <v>3088</v>
      </c>
      <c r="F333" s="221" t="s">
        <v>3041</v>
      </c>
      <c r="G333" s="221"/>
      <c r="H333" s="221"/>
      <c r="I333" s="221"/>
      <c r="J333" s="146" t="s">
        <v>374</v>
      </c>
      <c r="K333" s="147">
        <v>2</v>
      </c>
      <c r="L333" s="222"/>
      <c r="M333" s="222"/>
      <c r="N333" s="222">
        <f t="shared" si="110"/>
        <v>0</v>
      </c>
      <c r="O333" s="220"/>
      <c r="P333" s="220"/>
      <c r="Q333" s="220"/>
      <c r="R333" s="139"/>
      <c r="T333" s="140" t="s">
        <v>5</v>
      </c>
      <c r="U333" s="38" t="s">
        <v>42</v>
      </c>
      <c r="V333" s="141">
        <v>0</v>
      </c>
      <c r="W333" s="141">
        <f t="shared" si="111"/>
        <v>0</v>
      </c>
      <c r="X333" s="141">
        <v>0</v>
      </c>
      <c r="Y333" s="141">
        <f t="shared" si="112"/>
        <v>0</v>
      </c>
      <c r="Z333" s="141">
        <v>0</v>
      </c>
      <c r="AA333" s="142">
        <f t="shared" si="113"/>
        <v>0</v>
      </c>
      <c r="AR333" s="19" t="s">
        <v>1282</v>
      </c>
      <c r="AT333" s="19" t="s">
        <v>315</v>
      </c>
      <c r="AU333" s="19" t="s">
        <v>102</v>
      </c>
      <c r="AY333" s="19" t="s">
        <v>267</v>
      </c>
      <c r="BE333" s="143">
        <f t="shared" si="114"/>
        <v>0</v>
      </c>
      <c r="BF333" s="143">
        <f t="shared" si="115"/>
        <v>0</v>
      </c>
      <c r="BG333" s="143">
        <f t="shared" si="116"/>
        <v>0</v>
      </c>
      <c r="BH333" s="143">
        <f t="shared" si="117"/>
        <v>0</v>
      </c>
      <c r="BI333" s="143">
        <f t="shared" si="118"/>
        <v>0</v>
      </c>
      <c r="BJ333" s="19" t="s">
        <v>102</v>
      </c>
      <c r="BK333" s="143">
        <f t="shared" si="119"/>
        <v>0</v>
      </c>
      <c r="BL333" s="19" t="s">
        <v>518</v>
      </c>
      <c r="BM333" s="19" t="s">
        <v>2897</v>
      </c>
    </row>
    <row r="334" spans="2:65" s="1" customFormat="1" ht="16.5" customHeight="1">
      <c r="B334" s="134"/>
      <c r="C334" s="144" t="s">
        <v>2893</v>
      </c>
      <c r="D334" s="144" t="s">
        <v>315</v>
      </c>
      <c r="E334" s="145" t="s">
        <v>3210</v>
      </c>
      <c r="F334" s="221" t="s">
        <v>3122</v>
      </c>
      <c r="G334" s="221"/>
      <c r="H334" s="221"/>
      <c r="I334" s="221"/>
      <c r="J334" s="146" t="s">
        <v>374</v>
      </c>
      <c r="K334" s="147">
        <v>4</v>
      </c>
      <c r="L334" s="222"/>
      <c r="M334" s="222"/>
      <c r="N334" s="222">
        <f t="shared" si="110"/>
        <v>0</v>
      </c>
      <c r="O334" s="220"/>
      <c r="P334" s="220"/>
      <c r="Q334" s="220"/>
      <c r="R334" s="139"/>
      <c r="T334" s="140" t="s">
        <v>5</v>
      </c>
      <c r="U334" s="38" t="s">
        <v>42</v>
      </c>
      <c r="V334" s="141">
        <v>0</v>
      </c>
      <c r="W334" s="141">
        <f t="shared" si="111"/>
        <v>0</v>
      </c>
      <c r="X334" s="141">
        <v>0</v>
      </c>
      <c r="Y334" s="141">
        <f t="shared" si="112"/>
        <v>0</v>
      </c>
      <c r="Z334" s="141">
        <v>0</v>
      </c>
      <c r="AA334" s="142">
        <f t="shared" si="113"/>
        <v>0</v>
      </c>
      <c r="AR334" s="19" t="s">
        <v>1282</v>
      </c>
      <c r="AT334" s="19" t="s">
        <v>315</v>
      </c>
      <c r="AU334" s="19" t="s">
        <v>102</v>
      </c>
      <c r="AY334" s="19" t="s">
        <v>267</v>
      </c>
      <c r="BE334" s="143">
        <f t="shared" si="114"/>
        <v>0</v>
      </c>
      <c r="BF334" s="143">
        <f t="shared" si="115"/>
        <v>0</v>
      </c>
      <c r="BG334" s="143">
        <f t="shared" si="116"/>
        <v>0</v>
      </c>
      <c r="BH334" s="143">
        <f t="shared" si="117"/>
        <v>0</v>
      </c>
      <c r="BI334" s="143">
        <f t="shared" si="118"/>
        <v>0</v>
      </c>
      <c r="BJ334" s="19" t="s">
        <v>102</v>
      </c>
      <c r="BK334" s="143">
        <f t="shared" si="119"/>
        <v>0</v>
      </c>
      <c r="BL334" s="19" t="s">
        <v>518</v>
      </c>
      <c r="BM334" s="19" t="s">
        <v>2899</v>
      </c>
    </row>
    <row r="335" spans="2:65" s="1" customFormat="1" ht="16.5" customHeight="1">
      <c r="B335" s="134"/>
      <c r="C335" s="144" t="s">
        <v>1656</v>
      </c>
      <c r="D335" s="144" t="s">
        <v>315</v>
      </c>
      <c r="E335" s="145" t="s">
        <v>3212</v>
      </c>
      <c r="F335" s="221" t="s">
        <v>3213</v>
      </c>
      <c r="G335" s="221"/>
      <c r="H335" s="221"/>
      <c r="I335" s="221"/>
      <c r="J335" s="146" t="s">
        <v>374</v>
      </c>
      <c r="K335" s="147">
        <v>2</v>
      </c>
      <c r="L335" s="222"/>
      <c r="M335" s="222"/>
      <c r="N335" s="222">
        <f t="shared" si="110"/>
        <v>0</v>
      </c>
      <c r="O335" s="220"/>
      <c r="P335" s="220"/>
      <c r="Q335" s="220"/>
      <c r="R335" s="139"/>
      <c r="T335" s="140" t="s">
        <v>5</v>
      </c>
      <c r="U335" s="38" t="s">
        <v>42</v>
      </c>
      <c r="V335" s="141">
        <v>0</v>
      </c>
      <c r="W335" s="141">
        <f t="shared" si="111"/>
        <v>0</v>
      </c>
      <c r="X335" s="141">
        <v>0</v>
      </c>
      <c r="Y335" s="141">
        <f t="shared" si="112"/>
        <v>0</v>
      </c>
      <c r="Z335" s="141">
        <v>0</v>
      </c>
      <c r="AA335" s="142">
        <f t="shared" si="113"/>
        <v>0</v>
      </c>
      <c r="AR335" s="19" t="s">
        <v>1282</v>
      </c>
      <c r="AT335" s="19" t="s">
        <v>315</v>
      </c>
      <c r="AU335" s="19" t="s">
        <v>102</v>
      </c>
      <c r="AY335" s="19" t="s">
        <v>267</v>
      </c>
      <c r="BE335" s="143">
        <f t="shared" si="114"/>
        <v>0</v>
      </c>
      <c r="BF335" s="143">
        <f t="shared" si="115"/>
        <v>0</v>
      </c>
      <c r="BG335" s="143">
        <f t="shared" si="116"/>
        <v>0</v>
      </c>
      <c r="BH335" s="143">
        <f t="shared" si="117"/>
        <v>0</v>
      </c>
      <c r="BI335" s="143">
        <f t="shared" si="118"/>
        <v>0</v>
      </c>
      <c r="BJ335" s="19" t="s">
        <v>102</v>
      </c>
      <c r="BK335" s="143">
        <f t="shared" si="119"/>
        <v>0</v>
      </c>
      <c r="BL335" s="19" t="s">
        <v>518</v>
      </c>
      <c r="BM335" s="19" t="s">
        <v>2902</v>
      </c>
    </row>
    <row r="336" spans="2:65" s="1" customFormat="1" ht="16.5" customHeight="1">
      <c r="B336" s="134"/>
      <c r="C336" s="144" t="s">
        <v>2898</v>
      </c>
      <c r="D336" s="144" t="s">
        <v>315</v>
      </c>
      <c r="E336" s="145" t="s">
        <v>3214</v>
      </c>
      <c r="F336" s="221" t="s">
        <v>3215</v>
      </c>
      <c r="G336" s="221"/>
      <c r="H336" s="221"/>
      <c r="I336" s="221"/>
      <c r="J336" s="146" t="s">
        <v>374</v>
      </c>
      <c r="K336" s="147">
        <v>2</v>
      </c>
      <c r="L336" s="222"/>
      <c r="M336" s="222"/>
      <c r="N336" s="222">
        <f t="shared" si="110"/>
        <v>0</v>
      </c>
      <c r="O336" s="220"/>
      <c r="P336" s="220"/>
      <c r="Q336" s="220"/>
      <c r="R336" s="139"/>
      <c r="T336" s="140" t="s">
        <v>5</v>
      </c>
      <c r="U336" s="38" t="s">
        <v>42</v>
      </c>
      <c r="V336" s="141">
        <v>0</v>
      </c>
      <c r="W336" s="141">
        <f t="shared" si="111"/>
        <v>0</v>
      </c>
      <c r="X336" s="141">
        <v>0</v>
      </c>
      <c r="Y336" s="141">
        <f t="shared" si="112"/>
        <v>0</v>
      </c>
      <c r="Z336" s="141">
        <v>0</v>
      </c>
      <c r="AA336" s="142">
        <f t="shared" si="113"/>
        <v>0</v>
      </c>
      <c r="AR336" s="19" t="s">
        <v>1282</v>
      </c>
      <c r="AT336" s="19" t="s">
        <v>315</v>
      </c>
      <c r="AU336" s="19" t="s">
        <v>102</v>
      </c>
      <c r="AY336" s="19" t="s">
        <v>267</v>
      </c>
      <c r="BE336" s="143">
        <f t="shared" si="114"/>
        <v>0</v>
      </c>
      <c r="BF336" s="143">
        <f t="shared" si="115"/>
        <v>0</v>
      </c>
      <c r="BG336" s="143">
        <f t="shared" si="116"/>
        <v>0</v>
      </c>
      <c r="BH336" s="143">
        <f t="shared" si="117"/>
        <v>0</v>
      </c>
      <c r="BI336" s="143">
        <f t="shared" si="118"/>
        <v>0</v>
      </c>
      <c r="BJ336" s="19" t="s">
        <v>102</v>
      </c>
      <c r="BK336" s="143">
        <f t="shared" si="119"/>
        <v>0</v>
      </c>
      <c r="BL336" s="19" t="s">
        <v>518</v>
      </c>
      <c r="BM336" s="19" t="s">
        <v>2904</v>
      </c>
    </row>
    <row r="337" spans="2:65" s="1" customFormat="1" ht="25.5" customHeight="1">
      <c r="B337" s="134"/>
      <c r="C337" s="144" t="s">
        <v>1659</v>
      </c>
      <c r="D337" s="144" t="s">
        <v>315</v>
      </c>
      <c r="E337" s="145" t="s">
        <v>3216</v>
      </c>
      <c r="F337" s="221" t="s">
        <v>3217</v>
      </c>
      <c r="G337" s="221"/>
      <c r="H337" s="221"/>
      <c r="I337" s="221"/>
      <c r="J337" s="146" t="s">
        <v>374</v>
      </c>
      <c r="K337" s="147">
        <v>2</v>
      </c>
      <c r="L337" s="222"/>
      <c r="M337" s="222"/>
      <c r="N337" s="222">
        <f t="shared" si="110"/>
        <v>0</v>
      </c>
      <c r="O337" s="220"/>
      <c r="P337" s="220"/>
      <c r="Q337" s="220"/>
      <c r="R337" s="139"/>
      <c r="T337" s="140" t="s">
        <v>5</v>
      </c>
      <c r="U337" s="38" t="s">
        <v>42</v>
      </c>
      <c r="V337" s="141">
        <v>0</v>
      </c>
      <c r="W337" s="141">
        <f t="shared" si="111"/>
        <v>0</v>
      </c>
      <c r="X337" s="141">
        <v>0</v>
      </c>
      <c r="Y337" s="141">
        <f t="shared" si="112"/>
        <v>0</v>
      </c>
      <c r="Z337" s="141">
        <v>0</v>
      </c>
      <c r="AA337" s="142">
        <f t="shared" si="113"/>
        <v>0</v>
      </c>
      <c r="AR337" s="19" t="s">
        <v>1282</v>
      </c>
      <c r="AT337" s="19" t="s">
        <v>315</v>
      </c>
      <c r="AU337" s="19" t="s">
        <v>102</v>
      </c>
      <c r="AY337" s="19" t="s">
        <v>267</v>
      </c>
      <c r="BE337" s="143">
        <f t="shared" si="114"/>
        <v>0</v>
      </c>
      <c r="BF337" s="143">
        <f t="shared" si="115"/>
        <v>0</v>
      </c>
      <c r="BG337" s="143">
        <f t="shared" si="116"/>
        <v>0</v>
      </c>
      <c r="BH337" s="143">
        <f t="shared" si="117"/>
        <v>0</v>
      </c>
      <c r="BI337" s="143">
        <f t="shared" si="118"/>
        <v>0</v>
      </c>
      <c r="BJ337" s="19" t="s">
        <v>102</v>
      </c>
      <c r="BK337" s="143">
        <f t="shared" si="119"/>
        <v>0</v>
      </c>
      <c r="BL337" s="19" t="s">
        <v>518</v>
      </c>
      <c r="BM337" s="19" t="s">
        <v>2907</v>
      </c>
    </row>
    <row r="338" spans="2:65" s="1" customFormat="1" ht="16.5" customHeight="1">
      <c r="B338" s="134"/>
      <c r="C338" s="144" t="s">
        <v>2903</v>
      </c>
      <c r="D338" s="144" t="s">
        <v>315</v>
      </c>
      <c r="E338" s="145" t="s">
        <v>3251</v>
      </c>
      <c r="F338" s="221" t="s">
        <v>3252</v>
      </c>
      <c r="G338" s="221"/>
      <c r="H338" s="221"/>
      <c r="I338" s="221"/>
      <c r="J338" s="146" t="s">
        <v>374</v>
      </c>
      <c r="K338" s="147">
        <v>2</v>
      </c>
      <c r="L338" s="222"/>
      <c r="M338" s="222"/>
      <c r="N338" s="222">
        <f t="shared" si="110"/>
        <v>0</v>
      </c>
      <c r="O338" s="220"/>
      <c r="P338" s="220"/>
      <c r="Q338" s="220"/>
      <c r="R338" s="139"/>
      <c r="T338" s="140" t="s">
        <v>5</v>
      </c>
      <c r="U338" s="38" t="s">
        <v>42</v>
      </c>
      <c r="V338" s="141">
        <v>0</v>
      </c>
      <c r="W338" s="141">
        <f t="shared" si="111"/>
        <v>0</v>
      </c>
      <c r="X338" s="141">
        <v>0</v>
      </c>
      <c r="Y338" s="141">
        <f t="shared" si="112"/>
        <v>0</v>
      </c>
      <c r="Z338" s="141">
        <v>0</v>
      </c>
      <c r="AA338" s="142">
        <f t="shared" si="113"/>
        <v>0</v>
      </c>
      <c r="AR338" s="19" t="s">
        <v>1282</v>
      </c>
      <c r="AT338" s="19" t="s">
        <v>315</v>
      </c>
      <c r="AU338" s="19" t="s">
        <v>102</v>
      </c>
      <c r="AY338" s="19" t="s">
        <v>267</v>
      </c>
      <c r="BE338" s="143">
        <f t="shared" si="114"/>
        <v>0</v>
      </c>
      <c r="BF338" s="143">
        <f t="shared" si="115"/>
        <v>0</v>
      </c>
      <c r="BG338" s="143">
        <f t="shared" si="116"/>
        <v>0</v>
      </c>
      <c r="BH338" s="143">
        <f t="shared" si="117"/>
        <v>0</v>
      </c>
      <c r="BI338" s="143">
        <f t="shared" si="118"/>
        <v>0</v>
      </c>
      <c r="BJ338" s="19" t="s">
        <v>102</v>
      </c>
      <c r="BK338" s="143">
        <f t="shared" si="119"/>
        <v>0</v>
      </c>
      <c r="BL338" s="19" t="s">
        <v>518</v>
      </c>
      <c r="BM338" s="19" t="s">
        <v>2909</v>
      </c>
    </row>
    <row r="339" spans="2:65" s="1" customFormat="1" ht="16.5" customHeight="1">
      <c r="B339" s="134"/>
      <c r="C339" s="144" t="s">
        <v>1662</v>
      </c>
      <c r="D339" s="144" t="s">
        <v>315</v>
      </c>
      <c r="E339" s="145" t="s">
        <v>3220</v>
      </c>
      <c r="F339" s="221" t="s">
        <v>3221</v>
      </c>
      <c r="G339" s="221"/>
      <c r="H339" s="221"/>
      <c r="I339" s="221"/>
      <c r="J339" s="146" t="s">
        <v>374</v>
      </c>
      <c r="K339" s="147">
        <v>2</v>
      </c>
      <c r="L339" s="222"/>
      <c r="M339" s="222"/>
      <c r="N339" s="222">
        <f t="shared" si="110"/>
        <v>0</v>
      </c>
      <c r="O339" s="220"/>
      <c r="P339" s="220"/>
      <c r="Q339" s="220"/>
      <c r="R339" s="139"/>
      <c r="T339" s="140" t="s">
        <v>5</v>
      </c>
      <c r="U339" s="38" t="s">
        <v>42</v>
      </c>
      <c r="V339" s="141">
        <v>0</v>
      </c>
      <c r="W339" s="141">
        <f t="shared" si="111"/>
        <v>0</v>
      </c>
      <c r="X339" s="141">
        <v>0</v>
      </c>
      <c r="Y339" s="141">
        <f t="shared" si="112"/>
        <v>0</v>
      </c>
      <c r="Z339" s="141">
        <v>0</v>
      </c>
      <c r="AA339" s="142">
        <f t="shared" si="113"/>
        <v>0</v>
      </c>
      <c r="AR339" s="19" t="s">
        <v>1282</v>
      </c>
      <c r="AT339" s="19" t="s">
        <v>315</v>
      </c>
      <c r="AU339" s="19" t="s">
        <v>102</v>
      </c>
      <c r="AY339" s="19" t="s">
        <v>267</v>
      </c>
      <c r="BE339" s="143">
        <f t="shared" si="114"/>
        <v>0</v>
      </c>
      <c r="BF339" s="143">
        <f t="shared" si="115"/>
        <v>0</v>
      </c>
      <c r="BG339" s="143">
        <f t="shared" si="116"/>
        <v>0</v>
      </c>
      <c r="BH339" s="143">
        <f t="shared" si="117"/>
        <v>0</v>
      </c>
      <c r="BI339" s="143">
        <f t="shared" si="118"/>
        <v>0</v>
      </c>
      <c r="BJ339" s="19" t="s">
        <v>102</v>
      </c>
      <c r="BK339" s="143">
        <f t="shared" si="119"/>
        <v>0</v>
      </c>
      <c r="BL339" s="19" t="s">
        <v>518</v>
      </c>
      <c r="BM339" s="19" t="s">
        <v>2912</v>
      </c>
    </row>
    <row r="340" spans="2:65" s="1" customFormat="1" ht="16.5" customHeight="1">
      <c r="B340" s="134"/>
      <c r="C340" s="144" t="s">
        <v>2908</v>
      </c>
      <c r="D340" s="144" t="s">
        <v>315</v>
      </c>
      <c r="E340" s="145" t="s">
        <v>3222</v>
      </c>
      <c r="F340" s="221" t="s">
        <v>3223</v>
      </c>
      <c r="G340" s="221"/>
      <c r="H340" s="221"/>
      <c r="I340" s="221"/>
      <c r="J340" s="146" t="s">
        <v>374</v>
      </c>
      <c r="K340" s="147">
        <v>2</v>
      </c>
      <c r="L340" s="222"/>
      <c r="M340" s="222"/>
      <c r="N340" s="222">
        <f t="shared" si="110"/>
        <v>0</v>
      </c>
      <c r="O340" s="220"/>
      <c r="P340" s="220"/>
      <c r="Q340" s="220"/>
      <c r="R340" s="139"/>
      <c r="T340" s="140" t="s">
        <v>5</v>
      </c>
      <c r="U340" s="38" t="s">
        <v>42</v>
      </c>
      <c r="V340" s="141">
        <v>0</v>
      </c>
      <c r="W340" s="141">
        <f t="shared" si="111"/>
        <v>0</v>
      </c>
      <c r="X340" s="141">
        <v>0</v>
      </c>
      <c r="Y340" s="141">
        <f t="shared" si="112"/>
        <v>0</v>
      </c>
      <c r="Z340" s="141">
        <v>0</v>
      </c>
      <c r="AA340" s="142">
        <f t="shared" si="113"/>
        <v>0</v>
      </c>
      <c r="AR340" s="19" t="s">
        <v>1282</v>
      </c>
      <c r="AT340" s="19" t="s">
        <v>315</v>
      </c>
      <c r="AU340" s="19" t="s">
        <v>102</v>
      </c>
      <c r="AY340" s="19" t="s">
        <v>267</v>
      </c>
      <c r="BE340" s="143">
        <f t="shared" si="114"/>
        <v>0</v>
      </c>
      <c r="BF340" s="143">
        <f t="shared" si="115"/>
        <v>0</v>
      </c>
      <c r="BG340" s="143">
        <f t="shared" si="116"/>
        <v>0</v>
      </c>
      <c r="BH340" s="143">
        <f t="shared" si="117"/>
        <v>0</v>
      </c>
      <c r="BI340" s="143">
        <f t="shared" si="118"/>
        <v>0</v>
      </c>
      <c r="BJ340" s="19" t="s">
        <v>102</v>
      </c>
      <c r="BK340" s="143">
        <f t="shared" si="119"/>
        <v>0</v>
      </c>
      <c r="BL340" s="19" t="s">
        <v>518</v>
      </c>
      <c r="BM340" s="19" t="s">
        <v>2916</v>
      </c>
    </row>
    <row r="341" spans="2:65" s="1" customFormat="1" ht="16.5" customHeight="1">
      <c r="B341" s="134"/>
      <c r="C341" s="144" t="s">
        <v>1665</v>
      </c>
      <c r="D341" s="144" t="s">
        <v>315</v>
      </c>
      <c r="E341" s="145" t="s">
        <v>3224</v>
      </c>
      <c r="F341" s="221" t="s">
        <v>3225</v>
      </c>
      <c r="G341" s="221"/>
      <c r="H341" s="221"/>
      <c r="I341" s="221"/>
      <c r="J341" s="146" t="s">
        <v>374</v>
      </c>
      <c r="K341" s="147">
        <v>2</v>
      </c>
      <c r="L341" s="222"/>
      <c r="M341" s="222"/>
      <c r="N341" s="222">
        <f t="shared" si="110"/>
        <v>0</v>
      </c>
      <c r="O341" s="220"/>
      <c r="P341" s="220"/>
      <c r="Q341" s="220"/>
      <c r="R341" s="139"/>
      <c r="T341" s="140" t="s">
        <v>5</v>
      </c>
      <c r="U341" s="38" t="s">
        <v>42</v>
      </c>
      <c r="V341" s="141">
        <v>0</v>
      </c>
      <c r="W341" s="141">
        <f t="shared" si="111"/>
        <v>0</v>
      </c>
      <c r="X341" s="141">
        <v>0</v>
      </c>
      <c r="Y341" s="141">
        <f t="shared" si="112"/>
        <v>0</v>
      </c>
      <c r="Z341" s="141">
        <v>0</v>
      </c>
      <c r="AA341" s="142">
        <f t="shared" si="113"/>
        <v>0</v>
      </c>
      <c r="AR341" s="19" t="s">
        <v>1282</v>
      </c>
      <c r="AT341" s="19" t="s">
        <v>315</v>
      </c>
      <c r="AU341" s="19" t="s">
        <v>102</v>
      </c>
      <c r="AY341" s="19" t="s">
        <v>267</v>
      </c>
      <c r="BE341" s="143">
        <f t="shared" si="114"/>
        <v>0</v>
      </c>
      <c r="BF341" s="143">
        <f t="shared" si="115"/>
        <v>0</v>
      </c>
      <c r="BG341" s="143">
        <f t="shared" si="116"/>
        <v>0</v>
      </c>
      <c r="BH341" s="143">
        <f t="shared" si="117"/>
        <v>0</v>
      </c>
      <c r="BI341" s="143">
        <f t="shared" si="118"/>
        <v>0</v>
      </c>
      <c r="BJ341" s="19" t="s">
        <v>102</v>
      </c>
      <c r="BK341" s="143">
        <f t="shared" si="119"/>
        <v>0</v>
      </c>
      <c r="BL341" s="19" t="s">
        <v>518</v>
      </c>
      <c r="BM341" s="19" t="s">
        <v>2919</v>
      </c>
    </row>
    <row r="342" spans="2:65" s="1" customFormat="1" ht="38.25" customHeight="1">
      <c r="B342" s="134"/>
      <c r="C342" s="144" t="s">
        <v>2913</v>
      </c>
      <c r="D342" s="144" t="s">
        <v>315</v>
      </c>
      <c r="E342" s="145" t="s">
        <v>3226</v>
      </c>
      <c r="F342" s="221" t="s">
        <v>3227</v>
      </c>
      <c r="G342" s="221"/>
      <c r="H342" s="221"/>
      <c r="I342" s="221"/>
      <c r="J342" s="146" t="s">
        <v>374</v>
      </c>
      <c r="K342" s="147">
        <v>2</v>
      </c>
      <c r="L342" s="222"/>
      <c r="M342" s="222"/>
      <c r="N342" s="222">
        <f t="shared" si="110"/>
        <v>0</v>
      </c>
      <c r="O342" s="220"/>
      <c r="P342" s="220"/>
      <c r="Q342" s="220"/>
      <c r="R342" s="139"/>
      <c r="T342" s="140" t="s">
        <v>5</v>
      </c>
      <c r="U342" s="38" t="s">
        <v>42</v>
      </c>
      <c r="V342" s="141">
        <v>0</v>
      </c>
      <c r="W342" s="141">
        <f t="shared" si="111"/>
        <v>0</v>
      </c>
      <c r="X342" s="141">
        <v>0</v>
      </c>
      <c r="Y342" s="141">
        <f t="shared" si="112"/>
        <v>0</v>
      </c>
      <c r="Z342" s="141">
        <v>0</v>
      </c>
      <c r="AA342" s="142">
        <f t="shared" si="113"/>
        <v>0</v>
      </c>
      <c r="AR342" s="19" t="s">
        <v>1282</v>
      </c>
      <c r="AT342" s="19" t="s">
        <v>315</v>
      </c>
      <c r="AU342" s="19" t="s">
        <v>102</v>
      </c>
      <c r="AY342" s="19" t="s">
        <v>267</v>
      </c>
      <c r="BE342" s="143">
        <f t="shared" si="114"/>
        <v>0</v>
      </c>
      <c r="BF342" s="143">
        <f t="shared" si="115"/>
        <v>0</v>
      </c>
      <c r="BG342" s="143">
        <f t="shared" si="116"/>
        <v>0</v>
      </c>
      <c r="BH342" s="143">
        <f t="shared" si="117"/>
        <v>0</v>
      </c>
      <c r="BI342" s="143">
        <f t="shared" si="118"/>
        <v>0</v>
      </c>
      <c r="BJ342" s="19" t="s">
        <v>102</v>
      </c>
      <c r="BK342" s="143">
        <f t="shared" si="119"/>
        <v>0</v>
      </c>
      <c r="BL342" s="19" t="s">
        <v>518</v>
      </c>
      <c r="BM342" s="19" t="s">
        <v>2923</v>
      </c>
    </row>
    <row r="343" spans="2:65" s="1" customFormat="1" ht="16.5" customHeight="1">
      <c r="B343" s="134"/>
      <c r="C343" s="144" t="s">
        <v>1668</v>
      </c>
      <c r="D343" s="144" t="s">
        <v>315</v>
      </c>
      <c r="E343" s="145" t="s">
        <v>3228</v>
      </c>
      <c r="F343" s="221" t="s">
        <v>3229</v>
      </c>
      <c r="G343" s="221"/>
      <c r="H343" s="221"/>
      <c r="I343" s="221"/>
      <c r="J343" s="146" t="s">
        <v>374</v>
      </c>
      <c r="K343" s="147">
        <v>2</v>
      </c>
      <c r="L343" s="222"/>
      <c r="M343" s="222"/>
      <c r="N343" s="222">
        <f t="shared" si="110"/>
        <v>0</v>
      </c>
      <c r="O343" s="220"/>
      <c r="P343" s="220"/>
      <c r="Q343" s="220"/>
      <c r="R343" s="139"/>
      <c r="T343" s="140" t="s">
        <v>5</v>
      </c>
      <c r="U343" s="38" t="s">
        <v>42</v>
      </c>
      <c r="V343" s="141">
        <v>0</v>
      </c>
      <c r="W343" s="141">
        <f t="shared" si="111"/>
        <v>0</v>
      </c>
      <c r="X343" s="141">
        <v>0</v>
      </c>
      <c r="Y343" s="141">
        <f t="shared" si="112"/>
        <v>0</v>
      </c>
      <c r="Z343" s="141">
        <v>0</v>
      </c>
      <c r="AA343" s="142">
        <f t="shared" si="113"/>
        <v>0</v>
      </c>
      <c r="AR343" s="19" t="s">
        <v>1282</v>
      </c>
      <c r="AT343" s="19" t="s">
        <v>315</v>
      </c>
      <c r="AU343" s="19" t="s">
        <v>102</v>
      </c>
      <c r="AY343" s="19" t="s">
        <v>267</v>
      </c>
      <c r="BE343" s="143">
        <f t="shared" si="114"/>
        <v>0</v>
      </c>
      <c r="BF343" s="143">
        <f t="shared" si="115"/>
        <v>0</v>
      </c>
      <c r="BG343" s="143">
        <f t="shared" si="116"/>
        <v>0</v>
      </c>
      <c r="BH343" s="143">
        <f t="shared" si="117"/>
        <v>0</v>
      </c>
      <c r="BI343" s="143">
        <f t="shared" si="118"/>
        <v>0</v>
      </c>
      <c r="BJ343" s="19" t="s">
        <v>102</v>
      </c>
      <c r="BK343" s="143">
        <f t="shared" si="119"/>
        <v>0</v>
      </c>
      <c r="BL343" s="19" t="s">
        <v>518</v>
      </c>
      <c r="BM343" s="19" t="s">
        <v>2924</v>
      </c>
    </row>
    <row r="344" spans="2:65" s="1" customFormat="1" ht="16.5" customHeight="1">
      <c r="B344" s="134"/>
      <c r="C344" s="144" t="s">
        <v>2920</v>
      </c>
      <c r="D344" s="144" t="s">
        <v>315</v>
      </c>
      <c r="E344" s="145" t="s">
        <v>3230</v>
      </c>
      <c r="F344" s="221" t="s">
        <v>3231</v>
      </c>
      <c r="G344" s="221"/>
      <c r="H344" s="221"/>
      <c r="I344" s="221"/>
      <c r="J344" s="146" t="s">
        <v>374</v>
      </c>
      <c r="K344" s="147">
        <v>6</v>
      </c>
      <c r="L344" s="222"/>
      <c r="M344" s="222"/>
      <c r="N344" s="222">
        <f t="shared" si="110"/>
        <v>0</v>
      </c>
      <c r="O344" s="220"/>
      <c r="P344" s="220"/>
      <c r="Q344" s="220"/>
      <c r="R344" s="139"/>
      <c r="T344" s="140" t="s">
        <v>5</v>
      </c>
      <c r="U344" s="38" t="s">
        <v>42</v>
      </c>
      <c r="V344" s="141">
        <v>0</v>
      </c>
      <c r="W344" s="141">
        <f t="shared" si="111"/>
        <v>0</v>
      </c>
      <c r="X344" s="141">
        <v>0</v>
      </c>
      <c r="Y344" s="141">
        <f t="shared" si="112"/>
        <v>0</v>
      </c>
      <c r="Z344" s="141">
        <v>0</v>
      </c>
      <c r="AA344" s="142">
        <f t="shared" si="113"/>
        <v>0</v>
      </c>
      <c r="AR344" s="19" t="s">
        <v>1282</v>
      </c>
      <c r="AT344" s="19" t="s">
        <v>315</v>
      </c>
      <c r="AU344" s="19" t="s">
        <v>102</v>
      </c>
      <c r="AY344" s="19" t="s">
        <v>267</v>
      </c>
      <c r="BE344" s="143">
        <f t="shared" si="114"/>
        <v>0</v>
      </c>
      <c r="BF344" s="143">
        <f t="shared" si="115"/>
        <v>0</v>
      </c>
      <c r="BG344" s="143">
        <f t="shared" si="116"/>
        <v>0</v>
      </c>
      <c r="BH344" s="143">
        <f t="shared" si="117"/>
        <v>0</v>
      </c>
      <c r="BI344" s="143">
        <f t="shared" si="118"/>
        <v>0</v>
      </c>
      <c r="BJ344" s="19" t="s">
        <v>102</v>
      </c>
      <c r="BK344" s="143">
        <f t="shared" si="119"/>
        <v>0</v>
      </c>
      <c r="BL344" s="19" t="s">
        <v>518</v>
      </c>
      <c r="BM344" s="19" t="s">
        <v>2927</v>
      </c>
    </row>
    <row r="345" spans="2:65" s="1" customFormat="1" ht="16.5" customHeight="1">
      <c r="B345" s="134"/>
      <c r="C345" s="144" t="s">
        <v>1671</v>
      </c>
      <c r="D345" s="144" t="s">
        <v>315</v>
      </c>
      <c r="E345" s="145" t="s">
        <v>3232</v>
      </c>
      <c r="F345" s="221" t="s">
        <v>3233</v>
      </c>
      <c r="G345" s="221"/>
      <c r="H345" s="221"/>
      <c r="I345" s="221"/>
      <c r="J345" s="146" t="s">
        <v>374</v>
      </c>
      <c r="K345" s="147">
        <v>2</v>
      </c>
      <c r="L345" s="222"/>
      <c r="M345" s="222"/>
      <c r="N345" s="222">
        <f t="shared" si="110"/>
        <v>0</v>
      </c>
      <c r="O345" s="220"/>
      <c r="P345" s="220"/>
      <c r="Q345" s="220"/>
      <c r="R345" s="139"/>
      <c r="T345" s="140" t="s">
        <v>5</v>
      </c>
      <c r="U345" s="38" t="s">
        <v>42</v>
      </c>
      <c r="V345" s="141">
        <v>0</v>
      </c>
      <c r="W345" s="141">
        <f t="shared" si="111"/>
        <v>0</v>
      </c>
      <c r="X345" s="141">
        <v>0</v>
      </c>
      <c r="Y345" s="141">
        <f t="shared" si="112"/>
        <v>0</v>
      </c>
      <c r="Z345" s="141">
        <v>0</v>
      </c>
      <c r="AA345" s="142">
        <f t="shared" si="113"/>
        <v>0</v>
      </c>
      <c r="AR345" s="19" t="s">
        <v>1282</v>
      </c>
      <c r="AT345" s="19" t="s">
        <v>315</v>
      </c>
      <c r="AU345" s="19" t="s">
        <v>102</v>
      </c>
      <c r="AY345" s="19" t="s">
        <v>267</v>
      </c>
      <c r="BE345" s="143">
        <f t="shared" si="114"/>
        <v>0</v>
      </c>
      <c r="BF345" s="143">
        <f t="shared" si="115"/>
        <v>0</v>
      </c>
      <c r="BG345" s="143">
        <f t="shared" si="116"/>
        <v>0</v>
      </c>
      <c r="BH345" s="143">
        <f t="shared" si="117"/>
        <v>0</v>
      </c>
      <c r="BI345" s="143">
        <f t="shared" si="118"/>
        <v>0</v>
      </c>
      <c r="BJ345" s="19" t="s">
        <v>102</v>
      </c>
      <c r="BK345" s="143">
        <f t="shared" si="119"/>
        <v>0</v>
      </c>
      <c r="BL345" s="19" t="s">
        <v>518</v>
      </c>
      <c r="BM345" s="19" t="s">
        <v>2930</v>
      </c>
    </row>
    <row r="346" spans="2:65" s="1" customFormat="1" ht="16.5" customHeight="1">
      <c r="B346" s="134"/>
      <c r="C346" s="144" t="s">
        <v>2925</v>
      </c>
      <c r="D346" s="144" t="s">
        <v>315</v>
      </c>
      <c r="E346" s="145" t="s">
        <v>3234</v>
      </c>
      <c r="F346" s="221" t="s">
        <v>3235</v>
      </c>
      <c r="G346" s="221"/>
      <c r="H346" s="221"/>
      <c r="I346" s="221"/>
      <c r="J346" s="146" t="s">
        <v>374</v>
      </c>
      <c r="K346" s="147">
        <v>20</v>
      </c>
      <c r="L346" s="222"/>
      <c r="M346" s="222"/>
      <c r="N346" s="222">
        <f t="shared" si="110"/>
        <v>0</v>
      </c>
      <c r="O346" s="220"/>
      <c r="P346" s="220"/>
      <c r="Q346" s="220"/>
      <c r="R346" s="139"/>
      <c r="T346" s="140" t="s">
        <v>5</v>
      </c>
      <c r="U346" s="38" t="s">
        <v>42</v>
      </c>
      <c r="V346" s="141">
        <v>0</v>
      </c>
      <c r="W346" s="141">
        <f t="shared" si="111"/>
        <v>0</v>
      </c>
      <c r="X346" s="141">
        <v>0</v>
      </c>
      <c r="Y346" s="141">
        <f t="shared" si="112"/>
        <v>0</v>
      </c>
      <c r="Z346" s="141">
        <v>0</v>
      </c>
      <c r="AA346" s="142">
        <f t="shared" si="113"/>
        <v>0</v>
      </c>
      <c r="AR346" s="19" t="s">
        <v>1282</v>
      </c>
      <c r="AT346" s="19" t="s">
        <v>315</v>
      </c>
      <c r="AU346" s="19" t="s">
        <v>102</v>
      </c>
      <c r="AY346" s="19" t="s">
        <v>267</v>
      </c>
      <c r="BE346" s="143">
        <f t="shared" si="114"/>
        <v>0</v>
      </c>
      <c r="BF346" s="143">
        <f t="shared" si="115"/>
        <v>0</v>
      </c>
      <c r="BG346" s="143">
        <f t="shared" si="116"/>
        <v>0</v>
      </c>
      <c r="BH346" s="143">
        <f t="shared" si="117"/>
        <v>0</v>
      </c>
      <c r="BI346" s="143">
        <f t="shared" si="118"/>
        <v>0</v>
      </c>
      <c r="BJ346" s="19" t="s">
        <v>102</v>
      </c>
      <c r="BK346" s="143">
        <f t="shared" si="119"/>
        <v>0</v>
      </c>
      <c r="BL346" s="19" t="s">
        <v>518</v>
      </c>
      <c r="BM346" s="19" t="s">
        <v>2934</v>
      </c>
    </row>
    <row r="347" spans="2:65" s="1" customFormat="1" ht="25.5" customHeight="1">
      <c r="B347" s="134"/>
      <c r="C347" s="144" t="s">
        <v>1677</v>
      </c>
      <c r="D347" s="144" t="s">
        <v>315</v>
      </c>
      <c r="E347" s="145" t="s">
        <v>3253</v>
      </c>
      <c r="F347" s="221" t="s">
        <v>3254</v>
      </c>
      <c r="G347" s="221"/>
      <c r="H347" s="221"/>
      <c r="I347" s="221"/>
      <c r="J347" s="146" t="s">
        <v>374</v>
      </c>
      <c r="K347" s="147">
        <v>2</v>
      </c>
      <c r="L347" s="222"/>
      <c r="M347" s="222"/>
      <c r="N347" s="222">
        <f t="shared" si="110"/>
        <v>0</v>
      </c>
      <c r="O347" s="220"/>
      <c r="P347" s="220"/>
      <c r="Q347" s="220"/>
      <c r="R347" s="139"/>
      <c r="T347" s="140" t="s">
        <v>5</v>
      </c>
      <c r="U347" s="38" t="s">
        <v>42</v>
      </c>
      <c r="V347" s="141">
        <v>0</v>
      </c>
      <c r="W347" s="141">
        <f t="shared" si="111"/>
        <v>0</v>
      </c>
      <c r="X347" s="141">
        <v>0</v>
      </c>
      <c r="Y347" s="141">
        <f t="shared" si="112"/>
        <v>0</v>
      </c>
      <c r="Z347" s="141">
        <v>0</v>
      </c>
      <c r="AA347" s="142">
        <f t="shared" si="113"/>
        <v>0</v>
      </c>
      <c r="AR347" s="19" t="s">
        <v>1282</v>
      </c>
      <c r="AT347" s="19" t="s">
        <v>315</v>
      </c>
      <c r="AU347" s="19" t="s">
        <v>102</v>
      </c>
      <c r="AY347" s="19" t="s">
        <v>267</v>
      </c>
      <c r="BE347" s="143">
        <f t="shared" si="114"/>
        <v>0</v>
      </c>
      <c r="BF347" s="143">
        <f t="shared" si="115"/>
        <v>0</v>
      </c>
      <c r="BG347" s="143">
        <f t="shared" si="116"/>
        <v>0</v>
      </c>
      <c r="BH347" s="143">
        <f t="shared" si="117"/>
        <v>0</v>
      </c>
      <c r="BI347" s="143">
        <f t="shared" si="118"/>
        <v>0</v>
      </c>
      <c r="BJ347" s="19" t="s">
        <v>102</v>
      </c>
      <c r="BK347" s="143">
        <f t="shared" si="119"/>
        <v>0</v>
      </c>
      <c r="BL347" s="19" t="s">
        <v>518</v>
      </c>
      <c r="BM347" s="19" t="s">
        <v>2937</v>
      </c>
    </row>
    <row r="348" spans="2:65" s="1" customFormat="1" ht="16.5" customHeight="1">
      <c r="B348" s="134"/>
      <c r="C348" s="144" t="s">
        <v>2931</v>
      </c>
      <c r="D348" s="144" t="s">
        <v>315</v>
      </c>
      <c r="E348" s="145" t="s">
        <v>3238</v>
      </c>
      <c r="F348" s="221" t="s">
        <v>3239</v>
      </c>
      <c r="G348" s="221"/>
      <c r="H348" s="221"/>
      <c r="I348" s="221"/>
      <c r="J348" s="146" t="s">
        <v>374</v>
      </c>
      <c r="K348" s="147">
        <v>100</v>
      </c>
      <c r="L348" s="222"/>
      <c r="M348" s="222"/>
      <c r="N348" s="222">
        <f t="shared" si="110"/>
        <v>0</v>
      </c>
      <c r="O348" s="220"/>
      <c r="P348" s="220"/>
      <c r="Q348" s="220"/>
      <c r="R348" s="139"/>
      <c r="T348" s="140" t="s">
        <v>5</v>
      </c>
      <c r="U348" s="38" t="s">
        <v>42</v>
      </c>
      <c r="V348" s="141">
        <v>0</v>
      </c>
      <c r="W348" s="141">
        <f t="shared" si="111"/>
        <v>0</v>
      </c>
      <c r="X348" s="141">
        <v>0</v>
      </c>
      <c r="Y348" s="141">
        <f t="shared" si="112"/>
        <v>0</v>
      </c>
      <c r="Z348" s="141">
        <v>0</v>
      </c>
      <c r="AA348" s="142">
        <f t="shared" si="113"/>
        <v>0</v>
      </c>
      <c r="AR348" s="19" t="s">
        <v>1282</v>
      </c>
      <c r="AT348" s="19" t="s">
        <v>315</v>
      </c>
      <c r="AU348" s="19" t="s">
        <v>102</v>
      </c>
      <c r="AY348" s="19" t="s">
        <v>267</v>
      </c>
      <c r="BE348" s="143">
        <f t="shared" si="114"/>
        <v>0</v>
      </c>
      <c r="BF348" s="143">
        <f t="shared" si="115"/>
        <v>0</v>
      </c>
      <c r="BG348" s="143">
        <f t="shared" si="116"/>
        <v>0</v>
      </c>
      <c r="BH348" s="143">
        <f t="shared" si="117"/>
        <v>0</v>
      </c>
      <c r="BI348" s="143">
        <f t="shared" si="118"/>
        <v>0</v>
      </c>
      <c r="BJ348" s="19" t="s">
        <v>102</v>
      </c>
      <c r="BK348" s="143">
        <f t="shared" si="119"/>
        <v>0</v>
      </c>
      <c r="BL348" s="19" t="s">
        <v>518</v>
      </c>
      <c r="BM348" s="19" t="s">
        <v>2941</v>
      </c>
    </row>
    <row r="349" spans="2:65" s="1" customFormat="1" ht="16.5" customHeight="1">
      <c r="B349" s="134"/>
      <c r="C349" s="144" t="s">
        <v>1680</v>
      </c>
      <c r="D349" s="144" t="s">
        <v>315</v>
      </c>
      <c r="E349" s="145" t="s">
        <v>3240</v>
      </c>
      <c r="F349" s="221" t="s">
        <v>3241</v>
      </c>
      <c r="G349" s="221"/>
      <c r="H349" s="221"/>
      <c r="I349" s="221"/>
      <c r="J349" s="146" t="s">
        <v>374</v>
      </c>
      <c r="K349" s="147">
        <v>4</v>
      </c>
      <c r="L349" s="222"/>
      <c r="M349" s="222"/>
      <c r="N349" s="222">
        <f t="shared" si="110"/>
        <v>0</v>
      </c>
      <c r="O349" s="220"/>
      <c r="P349" s="220"/>
      <c r="Q349" s="220"/>
      <c r="R349" s="139"/>
      <c r="T349" s="140" t="s">
        <v>5</v>
      </c>
      <c r="U349" s="38" t="s">
        <v>42</v>
      </c>
      <c r="V349" s="141">
        <v>0</v>
      </c>
      <c r="W349" s="141">
        <f t="shared" si="111"/>
        <v>0</v>
      </c>
      <c r="X349" s="141">
        <v>0</v>
      </c>
      <c r="Y349" s="141">
        <f t="shared" si="112"/>
        <v>0</v>
      </c>
      <c r="Z349" s="141">
        <v>0</v>
      </c>
      <c r="AA349" s="142">
        <f t="shared" si="113"/>
        <v>0</v>
      </c>
      <c r="AR349" s="19" t="s">
        <v>1282</v>
      </c>
      <c r="AT349" s="19" t="s">
        <v>315</v>
      </c>
      <c r="AU349" s="19" t="s">
        <v>102</v>
      </c>
      <c r="AY349" s="19" t="s">
        <v>267</v>
      </c>
      <c r="BE349" s="143">
        <f t="shared" si="114"/>
        <v>0</v>
      </c>
      <c r="BF349" s="143">
        <f t="shared" si="115"/>
        <v>0</v>
      </c>
      <c r="BG349" s="143">
        <f t="shared" si="116"/>
        <v>0</v>
      </c>
      <c r="BH349" s="143">
        <f t="shared" si="117"/>
        <v>0</v>
      </c>
      <c r="BI349" s="143">
        <f t="shared" si="118"/>
        <v>0</v>
      </c>
      <c r="BJ349" s="19" t="s">
        <v>102</v>
      </c>
      <c r="BK349" s="143">
        <f t="shared" si="119"/>
        <v>0</v>
      </c>
      <c r="BL349" s="19" t="s">
        <v>518</v>
      </c>
      <c r="BM349" s="19" t="s">
        <v>2944</v>
      </c>
    </row>
    <row r="350" spans="2:65" s="1" customFormat="1" ht="16.5" customHeight="1">
      <c r="B350" s="134"/>
      <c r="C350" s="144" t="s">
        <v>2938</v>
      </c>
      <c r="D350" s="144" t="s">
        <v>315</v>
      </c>
      <c r="E350" s="145" t="s">
        <v>3163</v>
      </c>
      <c r="F350" s="221" t="s">
        <v>3164</v>
      </c>
      <c r="G350" s="221"/>
      <c r="H350" s="221"/>
      <c r="I350" s="221"/>
      <c r="J350" s="146" t="s">
        <v>374</v>
      </c>
      <c r="K350" s="147">
        <v>10</v>
      </c>
      <c r="L350" s="222"/>
      <c r="M350" s="222"/>
      <c r="N350" s="222">
        <f t="shared" si="110"/>
        <v>0</v>
      </c>
      <c r="O350" s="220"/>
      <c r="P350" s="220"/>
      <c r="Q350" s="220"/>
      <c r="R350" s="139"/>
      <c r="T350" s="140" t="s">
        <v>5</v>
      </c>
      <c r="U350" s="38" t="s">
        <v>42</v>
      </c>
      <c r="V350" s="141">
        <v>0</v>
      </c>
      <c r="W350" s="141">
        <f t="shared" si="111"/>
        <v>0</v>
      </c>
      <c r="X350" s="141">
        <v>0</v>
      </c>
      <c r="Y350" s="141">
        <f t="shared" si="112"/>
        <v>0</v>
      </c>
      <c r="Z350" s="141">
        <v>0</v>
      </c>
      <c r="AA350" s="142">
        <f t="shared" si="113"/>
        <v>0</v>
      </c>
      <c r="AR350" s="19" t="s">
        <v>1282</v>
      </c>
      <c r="AT350" s="19" t="s">
        <v>315</v>
      </c>
      <c r="AU350" s="19" t="s">
        <v>102</v>
      </c>
      <c r="AY350" s="19" t="s">
        <v>267</v>
      </c>
      <c r="BE350" s="143">
        <f t="shared" si="114"/>
        <v>0</v>
      </c>
      <c r="BF350" s="143">
        <f t="shared" si="115"/>
        <v>0</v>
      </c>
      <c r="BG350" s="143">
        <f t="shared" si="116"/>
        <v>0</v>
      </c>
      <c r="BH350" s="143">
        <f t="shared" si="117"/>
        <v>0</v>
      </c>
      <c r="BI350" s="143">
        <f t="shared" si="118"/>
        <v>0</v>
      </c>
      <c r="BJ350" s="19" t="s">
        <v>102</v>
      </c>
      <c r="BK350" s="143">
        <f t="shared" si="119"/>
        <v>0</v>
      </c>
      <c r="BL350" s="19" t="s">
        <v>518</v>
      </c>
      <c r="BM350" s="19" t="s">
        <v>2948</v>
      </c>
    </row>
    <row r="351" spans="2:65" s="1" customFormat="1" ht="25.5" customHeight="1">
      <c r="B351" s="134"/>
      <c r="C351" s="144" t="s">
        <v>1683</v>
      </c>
      <c r="D351" s="144" t="s">
        <v>315</v>
      </c>
      <c r="E351" s="145" t="s">
        <v>3190</v>
      </c>
      <c r="F351" s="221" t="s">
        <v>3191</v>
      </c>
      <c r="G351" s="221"/>
      <c r="H351" s="221"/>
      <c r="I351" s="221"/>
      <c r="J351" s="146" t="s">
        <v>374</v>
      </c>
      <c r="K351" s="147">
        <v>2</v>
      </c>
      <c r="L351" s="222"/>
      <c r="M351" s="222"/>
      <c r="N351" s="222">
        <f t="shared" si="110"/>
        <v>0</v>
      </c>
      <c r="O351" s="220"/>
      <c r="P351" s="220"/>
      <c r="Q351" s="220"/>
      <c r="R351" s="139"/>
      <c r="T351" s="140" t="s">
        <v>5</v>
      </c>
      <c r="U351" s="38" t="s">
        <v>42</v>
      </c>
      <c r="V351" s="141">
        <v>0</v>
      </c>
      <c r="W351" s="141">
        <f t="shared" si="111"/>
        <v>0</v>
      </c>
      <c r="X351" s="141">
        <v>0</v>
      </c>
      <c r="Y351" s="141">
        <f t="shared" si="112"/>
        <v>0</v>
      </c>
      <c r="Z351" s="141">
        <v>0</v>
      </c>
      <c r="AA351" s="142">
        <f t="shared" si="113"/>
        <v>0</v>
      </c>
      <c r="AR351" s="19" t="s">
        <v>1282</v>
      </c>
      <c r="AT351" s="19" t="s">
        <v>315</v>
      </c>
      <c r="AU351" s="19" t="s">
        <v>102</v>
      </c>
      <c r="AY351" s="19" t="s">
        <v>267</v>
      </c>
      <c r="BE351" s="143">
        <f t="shared" si="114"/>
        <v>0</v>
      </c>
      <c r="BF351" s="143">
        <f t="shared" si="115"/>
        <v>0</v>
      </c>
      <c r="BG351" s="143">
        <f t="shared" si="116"/>
        <v>0</v>
      </c>
      <c r="BH351" s="143">
        <f t="shared" si="117"/>
        <v>0</v>
      </c>
      <c r="BI351" s="143">
        <f t="shared" si="118"/>
        <v>0</v>
      </c>
      <c r="BJ351" s="19" t="s">
        <v>102</v>
      </c>
      <c r="BK351" s="143">
        <f t="shared" si="119"/>
        <v>0</v>
      </c>
      <c r="BL351" s="19" t="s">
        <v>518</v>
      </c>
      <c r="BM351" s="19" t="s">
        <v>2950</v>
      </c>
    </row>
    <row r="352" spans="2:65" s="1" customFormat="1" ht="33.950000000000003" customHeight="1">
      <c r="B352" s="134"/>
      <c r="C352" s="159" t="s">
        <v>2945</v>
      </c>
      <c r="D352" s="159" t="s">
        <v>315</v>
      </c>
      <c r="E352" s="160" t="s">
        <v>3255</v>
      </c>
      <c r="F352" s="247" t="s">
        <v>4294</v>
      </c>
      <c r="G352" s="248"/>
      <c r="H352" s="248"/>
      <c r="I352" s="249"/>
      <c r="J352" s="161" t="s">
        <v>785</v>
      </c>
      <c r="K352" s="162">
        <v>1</v>
      </c>
      <c r="L352" s="246"/>
      <c r="M352" s="246"/>
      <c r="N352" s="246">
        <f t="shared" si="110"/>
        <v>0</v>
      </c>
      <c r="O352" s="241"/>
      <c r="P352" s="241"/>
      <c r="Q352" s="241"/>
      <c r="R352" s="139"/>
      <c r="T352" s="140" t="s">
        <v>5</v>
      </c>
      <c r="U352" s="38" t="s">
        <v>42</v>
      </c>
      <c r="V352" s="141">
        <v>0</v>
      </c>
      <c r="W352" s="141">
        <f t="shared" si="111"/>
        <v>0</v>
      </c>
      <c r="X352" s="141">
        <v>0</v>
      </c>
      <c r="Y352" s="141">
        <f t="shared" si="112"/>
        <v>0</v>
      </c>
      <c r="Z352" s="141">
        <v>0</v>
      </c>
      <c r="AA352" s="142">
        <f t="shared" si="113"/>
        <v>0</v>
      </c>
      <c r="AR352" s="19" t="s">
        <v>1282</v>
      </c>
      <c r="AT352" s="19" t="s">
        <v>315</v>
      </c>
      <c r="AU352" s="19" t="s">
        <v>102</v>
      </c>
      <c r="AY352" s="19" t="s">
        <v>267</v>
      </c>
      <c r="BE352" s="143">
        <f t="shared" si="114"/>
        <v>0</v>
      </c>
      <c r="BF352" s="143">
        <f t="shared" si="115"/>
        <v>0</v>
      </c>
      <c r="BG352" s="143">
        <f t="shared" si="116"/>
        <v>0</v>
      </c>
      <c r="BH352" s="143">
        <f t="shared" si="117"/>
        <v>0</v>
      </c>
      <c r="BI352" s="143">
        <f t="shared" si="118"/>
        <v>0</v>
      </c>
      <c r="BJ352" s="19" t="s">
        <v>102</v>
      </c>
      <c r="BK352" s="143">
        <f t="shared" si="119"/>
        <v>0</v>
      </c>
      <c r="BL352" s="19" t="s">
        <v>518</v>
      </c>
      <c r="BM352" s="19" t="s">
        <v>2954</v>
      </c>
    </row>
    <row r="353" spans="2:65" s="1" customFormat="1" ht="16.5" customHeight="1">
      <c r="B353" s="134"/>
      <c r="C353" s="163" t="s">
        <v>1686</v>
      </c>
      <c r="D353" s="163" t="s">
        <v>268</v>
      </c>
      <c r="E353" s="164" t="s">
        <v>3256</v>
      </c>
      <c r="F353" s="240" t="s">
        <v>4295</v>
      </c>
      <c r="G353" s="240"/>
      <c r="H353" s="240"/>
      <c r="I353" s="240"/>
      <c r="J353" s="165" t="s">
        <v>785</v>
      </c>
      <c r="K353" s="166">
        <v>0.33</v>
      </c>
      <c r="L353" s="241"/>
      <c r="M353" s="241"/>
      <c r="N353" s="241">
        <f t="shared" si="110"/>
        <v>0</v>
      </c>
      <c r="O353" s="241"/>
      <c r="P353" s="241"/>
      <c r="Q353" s="241"/>
      <c r="R353" s="139"/>
      <c r="T353" s="140" t="s">
        <v>5</v>
      </c>
      <c r="U353" s="38" t="s">
        <v>42</v>
      </c>
      <c r="V353" s="141">
        <v>0</v>
      </c>
      <c r="W353" s="141">
        <f t="shared" si="111"/>
        <v>0</v>
      </c>
      <c r="X353" s="141">
        <v>0</v>
      </c>
      <c r="Y353" s="141">
        <f t="shared" si="112"/>
        <v>0</v>
      </c>
      <c r="Z353" s="141">
        <v>0</v>
      </c>
      <c r="AA353" s="142">
        <f t="shared" si="113"/>
        <v>0</v>
      </c>
      <c r="AR353" s="19" t="s">
        <v>518</v>
      </c>
      <c r="AT353" s="19" t="s">
        <v>268</v>
      </c>
      <c r="AU353" s="19" t="s">
        <v>102</v>
      </c>
      <c r="AY353" s="19" t="s">
        <v>267</v>
      </c>
      <c r="BE353" s="143">
        <f t="shared" si="114"/>
        <v>0</v>
      </c>
      <c r="BF353" s="143">
        <f t="shared" si="115"/>
        <v>0</v>
      </c>
      <c r="BG353" s="143">
        <f t="shared" si="116"/>
        <v>0</v>
      </c>
      <c r="BH353" s="143">
        <f t="shared" si="117"/>
        <v>0</v>
      </c>
      <c r="BI353" s="143">
        <f t="shared" si="118"/>
        <v>0</v>
      </c>
      <c r="BJ353" s="19" t="s">
        <v>102</v>
      </c>
      <c r="BK353" s="143">
        <f t="shared" si="119"/>
        <v>0</v>
      </c>
      <c r="BL353" s="19" t="s">
        <v>518</v>
      </c>
      <c r="BM353" s="19" t="s">
        <v>2957</v>
      </c>
    </row>
    <row r="354" spans="2:65" s="1" customFormat="1" ht="16.5" customHeight="1">
      <c r="B354" s="134"/>
      <c r="C354" s="163" t="s">
        <v>2951</v>
      </c>
      <c r="D354" s="163" t="s">
        <v>268</v>
      </c>
      <c r="E354" s="164" t="s">
        <v>3074</v>
      </c>
      <c r="F354" s="240" t="s">
        <v>4200</v>
      </c>
      <c r="G354" s="240"/>
      <c r="H354" s="240"/>
      <c r="I354" s="240"/>
      <c r="J354" s="165" t="s">
        <v>374</v>
      </c>
      <c r="K354" s="166">
        <v>1</v>
      </c>
      <c r="L354" s="241"/>
      <c r="M354" s="241"/>
      <c r="N354" s="241">
        <f t="shared" si="110"/>
        <v>0</v>
      </c>
      <c r="O354" s="241"/>
      <c r="P354" s="241"/>
      <c r="Q354" s="241"/>
      <c r="R354" s="139"/>
      <c r="T354" s="140" t="s">
        <v>5</v>
      </c>
      <c r="U354" s="38" t="s">
        <v>42</v>
      </c>
      <c r="V354" s="141">
        <v>0</v>
      </c>
      <c r="W354" s="141">
        <f t="shared" si="111"/>
        <v>0</v>
      </c>
      <c r="X354" s="141">
        <v>0</v>
      </c>
      <c r="Y354" s="141">
        <f t="shared" si="112"/>
        <v>0</v>
      </c>
      <c r="Z354" s="141">
        <v>0</v>
      </c>
      <c r="AA354" s="142">
        <f t="shared" si="113"/>
        <v>0</v>
      </c>
      <c r="AR354" s="19" t="s">
        <v>518</v>
      </c>
      <c r="AT354" s="19" t="s">
        <v>268</v>
      </c>
      <c r="AU354" s="19" t="s">
        <v>102</v>
      </c>
      <c r="AY354" s="19" t="s">
        <v>267</v>
      </c>
      <c r="BE354" s="143">
        <f t="shared" si="114"/>
        <v>0</v>
      </c>
      <c r="BF354" s="143">
        <f t="shared" si="115"/>
        <v>0</v>
      </c>
      <c r="BG354" s="143">
        <f t="shared" si="116"/>
        <v>0</v>
      </c>
      <c r="BH354" s="143">
        <f t="shared" si="117"/>
        <v>0</v>
      </c>
      <c r="BI354" s="143">
        <f t="shared" si="118"/>
        <v>0</v>
      </c>
      <c r="BJ354" s="19" t="s">
        <v>102</v>
      </c>
      <c r="BK354" s="143">
        <f t="shared" si="119"/>
        <v>0</v>
      </c>
      <c r="BL354" s="19" t="s">
        <v>518</v>
      </c>
      <c r="BM354" s="19" t="s">
        <v>2961</v>
      </c>
    </row>
    <row r="355" spans="2:65" s="1" customFormat="1" ht="16.5" customHeight="1">
      <c r="B355" s="134"/>
      <c r="C355" s="163" t="s">
        <v>1689</v>
      </c>
      <c r="D355" s="163" t="s">
        <v>268</v>
      </c>
      <c r="E355" s="164" t="s">
        <v>3257</v>
      </c>
      <c r="F355" s="240" t="s">
        <v>3075</v>
      </c>
      <c r="G355" s="240"/>
      <c r="H355" s="240"/>
      <c r="I355" s="240"/>
      <c r="J355" s="165" t="s">
        <v>785</v>
      </c>
      <c r="K355" s="166">
        <v>1</v>
      </c>
      <c r="L355" s="241"/>
      <c r="M355" s="241"/>
      <c r="N355" s="241">
        <f t="shared" si="110"/>
        <v>0</v>
      </c>
      <c r="O355" s="241"/>
      <c r="P355" s="241"/>
      <c r="Q355" s="241"/>
      <c r="R355" s="139"/>
      <c r="T355" s="140" t="s">
        <v>5</v>
      </c>
      <c r="U355" s="38" t="s">
        <v>42</v>
      </c>
      <c r="V355" s="141">
        <v>0</v>
      </c>
      <c r="W355" s="141">
        <f t="shared" si="111"/>
        <v>0</v>
      </c>
      <c r="X355" s="141">
        <v>0</v>
      </c>
      <c r="Y355" s="141">
        <f t="shared" si="112"/>
        <v>0</v>
      </c>
      <c r="Z355" s="141">
        <v>0</v>
      </c>
      <c r="AA355" s="142">
        <f t="shared" si="113"/>
        <v>0</v>
      </c>
      <c r="AR355" s="19" t="s">
        <v>518</v>
      </c>
      <c r="AT355" s="19" t="s">
        <v>268</v>
      </c>
      <c r="AU355" s="19" t="s">
        <v>102</v>
      </c>
      <c r="AY355" s="19" t="s">
        <v>267</v>
      </c>
      <c r="BE355" s="143">
        <f t="shared" si="114"/>
        <v>0</v>
      </c>
      <c r="BF355" s="143">
        <f t="shared" si="115"/>
        <v>0</v>
      </c>
      <c r="BG355" s="143">
        <f t="shared" si="116"/>
        <v>0</v>
      </c>
      <c r="BH355" s="143">
        <f t="shared" si="117"/>
        <v>0</v>
      </c>
      <c r="BI355" s="143">
        <f t="shared" si="118"/>
        <v>0</v>
      </c>
      <c r="BJ355" s="19" t="s">
        <v>102</v>
      </c>
      <c r="BK355" s="143">
        <f t="shared" si="119"/>
        <v>0</v>
      </c>
      <c r="BL355" s="19" t="s">
        <v>518</v>
      </c>
      <c r="BM355" s="19" t="s">
        <v>2963</v>
      </c>
    </row>
    <row r="356" spans="2:65" s="10" customFormat="1" ht="29.85" customHeight="1">
      <c r="B356" s="124"/>
      <c r="D356" s="133" t="s">
        <v>2985</v>
      </c>
      <c r="E356" s="133"/>
      <c r="F356" s="133"/>
      <c r="G356" s="133"/>
      <c r="H356" s="133"/>
      <c r="I356" s="133"/>
      <c r="J356" s="133"/>
      <c r="K356" s="133"/>
      <c r="L356" s="133"/>
      <c r="M356" s="133"/>
      <c r="N356" s="208">
        <f>BK356</f>
        <v>0</v>
      </c>
      <c r="O356" s="209"/>
      <c r="P356" s="209"/>
      <c r="Q356" s="209"/>
      <c r="R356" s="126"/>
      <c r="T356" s="127"/>
      <c r="W356" s="128">
        <f>SUM(W357:W385)</f>
        <v>0</v>
      </c>
      <c r="Y356" s="128">
        <f>SUM(Y357:Y385)</f>
        <v>0</v>
      </c>
      <c r="AA356" s="129">
        <f>SUM(AA357:AA385)</f>
        <v>0</v>
      </c>
      <c r="AR356" s="130" t="s">
        <v>277</v>
      </c>
      <c r="AT356" s="131" t="s">
        <v>74</v>
      </c>
      <c r="AU356" s="131" t="s">
        <v>83</v>
      </c>
      <c r="AY356" s="130" t="s">
        <v>267</v>
      </c>
      <c r="BK356" s="132">
        <f>SUM(BK357:BK385)</f>
        <v>0</v>
      </c>
    </row>
    <row r="357" spans="2:65" s="1" customFormat="1" ht="51" customHeight="1">
      <c r="B357" s="134"/>
      <c r="C357" s="144" t="s">
        <v>2958</v>
      </c>
      <c r="D357" s="144" t="s">
        <v>315</v>
      </c>
      <c r="E357" s="145" t="s">
        <v>3258</v>
      </c>
      <c r="F357" s="221" t="s">
        <v>3259</v>
      </c>
      <c r="G357" s="221"/>
      <c r="H357" s="221"/>
      <c r="I357" s="221"/>
      <c r="J357" s="146" t="s">
        <v>374</v>
      </c>
      <c r="K357" s="147">
        <v>1</v>
      </c>
      <c r="L357" s="222"/>
      <c r="M357" s="222"/>
      <c r="N357" s="222">
        <f t="shared" ref="N357:N385" si="120">ROUND(L357*K357,2)</f>
        <v>0</v>
      </c>
      <c r="O357" s="220"/>
      <c r="P357" s="220"/>
      <c r="Q357" s="220"/>
      <c r="R357" s="139"/>
      <c r="T357" s="140" t="s">
        <v>5</v>
      </c>
      <c r="U357" s="38" t="s">
        <v>42</v>
      </c>
      <c r="V357" s="141">
        <v>0</v>
      </c>
      <c r="W357" s="141">
        <f t="shared" ref="W357:W385" si="121">V357*K357</f>
        <v>0</v>
      </c>
      <c r="X357" s="141">
        <v>0</v>
      </c>
      <c r="Y357" s="141">
        <f t="shared" ref="Y357:Y385" si="122">X357*K357</f>
        <v>0</v>
      </c>
      <c r="Z357" s="141">
        <v>0</v>
      </c>
      <c r="AA357" s="142">
        <f t="shared" ref="AA357:AA385" si="123">Z357*K357</f>
        <v>0</v>
      </c>
      <c r="AR357" s="19" t="s">
        <v>1282</v>
      </c>
      <c r="AT357" s="19" t="s">
        <v>315</v>
      </c>
      <c r="AU357" s="19" t="s">
        <v>102</v>
      </c>
      <c r="AY357" s="19" t="s">
        <v>267</v>
      </c>
      <c r="BE357" s="143">
        <f t="shared" ref="BE357:BE385" si="124">IF(U357="základná",N357,0)</f>
        <v>0</v>
      </c>
      <c r="BF357" s="143">
        <f t="shared" ref="BF357:BF385" si="125">IF(U357="znížená",N357,0)</f>
        <v>0</v>
      </c>
      <c r="BG357" s="143">
        <f t="shared" ref="BG357:BG385" si="126">IF(U357="zákl. prenesená",N357,0)</f>
        <v>0</v>
      </c>
      <c r="BH357" s="143">
        <f t="shared" ref="BH357:BH385" si="127">IF(U357="zníž. prenesená",N357,0)</f>
        <v>0</v>
      </c>
      <c r="BI357" s="143">
        <f t="shared" ref="BI357:BI385" si="128">IF(U357="nulová",N357,0)</f>
        <v>0</v>
      </c>
      <c r="BJ357" s="19" t="s">
        <v>102</v>
      </c>
      <c r="BK357" s="143">
        <f t="shared" ref="BK357:BK385" si="129">ROUND(L357*K357,2)</f>
        <v>0</v>
      </c>
      <c r="BL357" s="19" t="s">
        <v>518</v>
      </c>
      <c r="BM357" s="19" t="s">
        <v>2966</v>
      </c>
    </row>
    <row r="358" spans="2:65" s="1" customFormat="1" ht="16.5" customHeight="1">
      <c r="B358" s="134"/>
      <c r="C358" s="144" t="s">
        <v>1692</v>
      </c>
      <c r="D358" s="144" t="s">
        <v>315</v>
      </c>
      <c r="E358" s="145" t="s">
        <v>2972</v>
      </c>
      <c r="F358" s="221" t="s">
        <v>2993</v>
      </c>
      <c r="G358" s="221"/>
      <c r="H358" s="221"/>
      <c r="I358" s="221"/>
      <c r="J358" s="146" t="s">
        <v>374</v>
      </c>
      <c r="K358" s="147">
        <v>1</v>
      </c>
      <c r="L358" s="222"/>
      <c r="M358" s="222"/>
      <c r="N358" s="222">
        <f t="shared" si="120"/>
        <v>0</v>
      </c>
      <c r="O358" s="220"/>
      <c r="P358" s="220"/>
      <c r="Q358" s="220"/>
      <c r="R358" s="139"/>
      <c r="T358" s="140" t="s">
        <v>5</v>
      </c>
      <c r="U358" s="38" t="s">
        <v>42</v>
      </c>
      <c r="V358" s="141">
        <v>0</v>
      </c>
      <c r="W358" s="141">
        <f t="shared" si="121"/>
        <v>0</v>
      </c>
      <c r="X358" s="141">
        <v>0</v>
      </c>
      <c r="Y358" s="141">
        <f t="shared" si="122"/>
        <v>0</v>
      </c>
      <c r="Z358" s="141">
        <v>0</v>
      </c>
      <c r="AA358" s="142">
        <f t="shared" si="123"/>
        <v>0</v>
      </c>
      <c r="AR358" s="19" t="s">
        <v>1282</v>
      </c>
      <c r="AT358" s="19" t="s">
        <v>315</v>
      </c>
      <c r="AU358" s="19" t="s">
        <v>102</v>
      </c>
      <c r="AY358" s="19" t="s">
        <v>267</v>
      </c>
      <c r="BE358" s="143">
        <f t="shared" si="124"/>
        <v>0</v>
      </c>
      <c r="BF358" s="143">
        <f t="shared" si="125"/>
        <v>0</v>
      </c>
      <c r="BG358" s="143">
        <f t="shared" si="126"/>
        <v>0</v>
      </c>
      <c r="BH358" s="143">
        <f t="shared" si="127"/>
        <v>0</v>
      </c>
      <c r="BI358" s="143">
        <f t="shared" si="128"/>
        <v>0</v>
      </c>
      <c r="BJ358" s="19" t="s">
        <v>102</v>
      </c>
      <c r="BK358" s="143">
        <f t="shared" si="129"/>
        <v>0</v>
      </c>
      <c r="BL358" s="19" t="s">
        <v>518</v>
      </c>
      <c r="BM358" s="19" t="s">
        <v>2968</v>
      </c>
    </row>
    <row r="359" spans="2:65" s="1" customFormat="1" ht="16.5" customHeight="1">
      <c r="B359" s="134"/>
      <c r="C359" s="144" t="s">
        <v>2964</v>
      </c>
      <c r="D359" s="144" t="s">
        <v>315</v>
      </c>
      <c r="E359" s="145" t="s">
        <v>3260</v>
      </c>
      <c r="F359" s="221" t="s">
        <v>3261</v>
      </c>
      <c r="G359" s="221"/>
      <c r="H359" s="221"/>
      <c r="I359" s="221"/>
      <c r="J359" s="146" t="s">
        <v>374</v>
      </c>
      <c r="K359" s="147">
        <v>2</v>
      </c>
      <c r="L359" s="222"/>
      <c r="M359" s="222"/>
      <c r="N359" s="222">
        <f t="shared" si="120"/>
        <v>0</v>
      </c>
      <c r="O359" s="220"/>
      <c r="P359" s="220"/>
      <c r="Q359" s="220"/>
      <c r="R359" s="139"/>
      <c r="T359" s="140" t="s">
        <v>5</v>
      </c>
      <c r="U359" s="38" t="s">
        <v>42</v>
      </c>
      <c r="V359" s="141">
        <v>0</v>
      </c>
      <c r="W359" s="141">
        <f t="shared" si="121"/>
        <v>0</v>
      </c>
      <c r="X359" s="141">
        <v>0</v>
      </c>
      <c r="Y359" s="141">
        <f t="shared" si="122"/>
        <v>0</v>
      </c>
      <c r="Z359" s="141">
        <v>0</v>
      </c>
      <c r="AA359" s="142">
        <f t="shared" si="123"/>
        <v>0</v>
      </c>
      <c r="AR359" s="19" t="s">
        <v>1282</v>
      </c>
      <c r="AT359" s="19" t="s">
        <v>315</v>
      </c>
      <c r="AU359" s="19" t="s">
        <v>102</v>
      </c>
      <c r="AY359" s="19" t="s">
        <v>267</v>
      </c>
      <c r="BE359" s="143">
        <f t="shared" si="124"/>
        <v>0</v>
      </c>
      <c r="BF359" s="143">
        <f t="shared" si="125"/>
        <v>0</v>
      </c>
      <c r="BG359" s="143">
        <f t="shared" si="126"/>
        <v>0</v>
      </c>
      <c r="BH359" s="143">
        <f t="shared" si="127"/>
        <v>0</v>
      </c>
      <c r="BI359" s="143">
        <f t="shared" si="128"/>
        <v>0</v>
      </c>
      <c r="BJ359" s="19" t="s">
        <v>102</v>
      </c>
      <c r="BK359" s="143">
        <f t="shared" si="129"/>
        <v>0</v>
      </c>
      <c r="BL359" s="19" t="s">
        <v>518</v>
      </c>
      <c r="BM359" s="19" t="s">
        <v>3262</v>
      </c>
    </row>
    <row r="360" spans="2:65" s="1" customFormat="1" ht="25.5" customHeight="1">
      <c r="B360" s="134"/>
      <c r="C360" s="144" t="s">
        <v>1695</v>
      </c>
      <c r="D360" s="144" t="s">
        <v>315</v>
      </c>
      <c r="E360" s="145" t="s">
        <v>3263</v>
      </c>
      <c r="F360" s="221" t="s">
        <v>3264</v>
      </c>
      <c r="G360" s="221"/>
      <c r="H360" s="221"/>
      <c r="I360" s="221"/>
      <c r="J360" s="146" t="s">
        <v>374</v>
      </c>
      <c r="K360" s="147">
        <v>1</v>
      </c>
      <c r="L360" s="222"/>
      <c r="M360" s="222"/>
      <c r="N360" s="222">
        <f t="shared" si="120"/>
        <v>0</v>
      </c>
      <c r="O360" s="220"/>
      <c r="P360" s="220"/>
      <c r="Q360" s="220"/>
      <c r="R360" s="139"/>
      <c r="T360" s="140" t="s">
        <v>5</v>
      </c>
      <c r="U360" s="38" t="s">
        <v>42</v>
      </c>
      <c r="V360" s="141">
        <v>0</v>
      </c>
      <c r="W360" s="141">
        <f t="shared" si="121"/>
        <v>0</v>
      </c>
      <c r="X360" s="141">
        <v>0</v>
      </c>
      <c r="Y360" s="141">
        <f t="shared" si="122"/>
        <v>0</v>
      </c>
      <c r="Z360" s="141">
        <v>0</v>
      </c>
      <c r="AA360" s="142">
        <f t="shared" si="123"/>
        <v>0</v>
      </c>
      <c r="AR360" s="19" t="s">
        <v>1282</v>
      </c>
      <c r="AT360" s="19" t="s">
        <v>315</v>
      </c>
      <c r="AU360" s="19" t="s">
        <v>102</v>
      </c>
      <c r="AY360" s="19" t="s">
        <v>267</v>
      </c>
      <c r="BE360" s="143">
        <f t="shared" si="124"/>
        <v>0</v>
      </c>
      <c r="BF360" s="143">
        <f t="shared" si="125"/>
        <v>0</v>
      </c>
      <c r="BG360" s="143">
        <f t="shared" si="126"/>
        <v>0</v>
      </c>
      <c r="BH360" s="143">
        <f t="shared" si="127"/>
        <v>0</v>
      </c>
      <c r="BI360" s="143">
        <f t="shared" si="128"/>
        <v>0</v>
      </c>
      <c r="BJ360" s="19" t="s">
        <v>102</v>
      </c>
      <c r="BK360" s="143">
        <f t="shared" si="129"/>
        <v>0</v>
      </c>
      <c r="BL360" s="19" t="s">
        <v>518</v>
      </c>
      <c r="BM360" s="19" t="s">
        <v>3265</v>
      </c>
    </row>
    <row r="361" spans="2:65" s="1" customFormat="1" ht="25.5" customHeight="1">
      <c r="B361" s="134"/>
      <c r="C361" s="144" t="s">
        <v>2738</v>
      </c>
      <c r="D361" s="144" t="s">
        <v>315</v>
      </c>
      <c r="E361" s="145" t="s">
        <v>3095</v>
      </c>
      <c r="F361" s="221" t="s">
        <v>3096</v>
      </c>
      <c r="G361" s="221"/>
      <c r="H361" s="221"/>
      <c r="I361" s="221"/>
      <c r="J361" s="146" t="s">
        <v>374</v>
      </c>
      <c r="K361" s="147">
        <v>2</v>
      </c>
      <c r="L361" s="222"/>
      <c r="M361" s="222"/>
      <c r="N361" s="222">
        <f t="shared" si="120"/>
        <v>0</v>
      </c>
      <c r="O361" s="220"/>
      <c r="P361" s="220"/>
      <c r="Q361" s="220"/>
      <c r="R361" s="139"/>
      <c r="T361" s="140" t="s">
        <v>5</v>
      </c>
      <c r="U361" s="38" t="s">
        <v>42</v>
      </c>
      <c r="V361" s="141">
        <v>0</v>
      </c>
      <c r="W361" s="141">
        <f t="shared" si="121"/>
        <v>0</v>
      </c>
      <c r="X361" s="141">
        <v>0</v>
      </c>
      <c r="Y361" s="141">
        <f t="shared" si="122"/>
        <v>0</v>
      </c>
      <c r="Z361" s="141">
        <v>0</v>
      </c>
      <c r="AA361" s="142">
        <f t="shared" si="123"/>
        <v>0</v>
      </c>
      <c r="AR361" s="19" t="s">
        <v>1282</v>
      </c>
      <c r="AT361" s="19" t="s">
        <v>315</v>
      </c>
      <c r="AU361" s="19" t="s">
        <v>102</v>
      </c>
      <c r="AY361" s="19" t="s">
        <v>267</v>
      </c>
      <c r="BE361" s="143">
        <f t="shared" si="124"/>
        <v>0</v>
      </c>
      <c r="BF361" s="143">
        <f t="shared" si="125"/>
        <v>0</v>
      </c>
      <c r="BG361" s="143">
        <f t="shared" si="126"/>
        <v>0</v>
      </c>
      <c r="BH361" s="143">
        <f t="shared" si="127"/>
        <v>0</v>
      </c>
      <c r="BI361" s="143">
        <f t="shared" si="128"/>
        <v>0</v>
      </c>
      <c r="BJ361" s="19" t="s">
        <v>102</v>
      </c>
      <c r="BK361" s="143">
        <f t="shared" si="129"/>
        <v>0</v>
      </c>
      <c r="BL361" s="19" t="s">
        <v>518</v>
      </c>
      <c r="BM361" s="19" t="s">
        <v>3266</v>
      </c>
    </row>
    <row r="362" spans="2:65" s="1" customFormat="1" ht="16.5" customHeight="1">
      <c r="B362" s="134"/>
      <c r="C362" s="144" t="s">
        <v>1698</v>
      </c>
      <c r="D362" s="144" t="s">
        <v>315</v>
      </c>
      <c r="E362" s="145" t="s">
        <v>3210</v>
      </c>
      <c r="F362" s="221" t="s">
        <v>3122</v>
      </c>
      <c r="G362" s="221"/>
      <c r="H362" s="221"/>
      <c r="I362" s="221"/>
      <c r="J362" s="146" t="s">
        <v>374</v>
      </c>
      <c r="K362" s="147">
        <v>4</v>
      </c>
      <c r="L362" s="222"/>
      <c r="M362" s="222"/>
      <c r="N362" s="222">
        <f t="shared" si="120"/>
        <v>0</v>
      </c>
      <c r="O362" s="220"/>
      <c r="P362" s="220"/>
      <c r="Q362" s="220"/>
      <c r="R362" s="139"/>
      <c r="T362" s="140" t="s">
        <v>5</v>
      </c>
      <c r="U362" s="38" t="s">
        <v>42</v>
      </c>
      <c r="V362" s="141">
        <v>0</v>
      </c>
      <c r="W362" s="141">
        <f t="shared" si="121"/>
        <v>0</v>
      </c>
      <c r="X362" s="141">
        <v>0</v>
      </c>
      <c r="Y362" s="141">
        <f t="shared" si="122"/>
        <v>0</v>
      </c>
      <c r="Z362" s="141">
        <v>0</v>
      </c>
      <c r="AA362" s="142">
        <f t="shared" si="123"/>
        <v>0</v>
      </c>
      <c r="AR362" s="19" t="s">
        <v>1282</v>
      </c>
      <c r="AT362" s="19" t="s">
        <v>315</v>
      </c>
      <c r="AU362" s="19" t="s">
        <v>102</v>
      </c>
      <c r="AY362" s="19" t="s">
        <v>267</v>
      </c>
      <c r="BE362" s="143">
        <f t="shared" si="124"/>
        <v>0</v>
      </c>
      <c r="BF362" s="143">
        <f t="shared" si="125"/>
        <v>0</v>
      </c>
      <c r="BG362" s="143">
        <f t="shared" si="126"/>
        <v>0</v>
      </c>
      <c r="BH362" s="143">
        <f t="shared" si="127"/>
        <v>0</v>
      </c>
      <c r="BI362" s="143">
        <f t="shared" si="128"/>
        <v>0</v>
      </c>
      <c r="BJ362" s="19" t="s">
        <v>102</v>
      </c>
      <c r="BK362" s="143">
        <f t="shared" si="129"/>
        <v>0</v>
      </c>
      <c r="BL362" s="19" t="s">
        <v>518</v>
      </c>
      <c r="BM362" s="19" t="s">
        <v>3267</v>
      </c>
    </row>
    <row r="363" spans="2:65" s="1" customFormat="1" ht="16.5" customHeight="1">
      <c r="B363" s="134"/>
      <c r="C363" s="144" t="s">
        <v>3268</v>
      </c>
      <c r="D363" s="144" t="s">
        <v>315</v>
      </c>
      <c r="E363" s="145" t="s">
        <v>3212</v>
      </c>
      <c r="F363" s="221" t="s">
        <v>3213</v>
      </c>
      <c r="G363" s="221"/>
      <c r="H363" s="221"/>
      <c r="I363" s="221"/>
      <c r="J363" s="146" t="s">
        <v>374</v>
      </c>
      <c r="K363" s="147">
        <v>2</v>
      </c>
      <c r="L363" s="222"/>
      <c r="M363" s="222"/>
      <c r="N363" s="222">
        <f t="shared" si="120"/>
        <v>0</v>
      </c>
      <c r="O363" s="220"/>
      <c r="P363" s="220"/>
      <c r="Q363" s="220"/>
      <c r="R363" s="139"/>
      <c r="T363" s="140" t="s">
        <v>5</v>
      </c>
      <c r="U363" s="38" t="s">
        <v>42</v>
      </c>
      <c r="V363" s="141">
        <v>0</v>
      </c>
      <c r="W363" s="141">
        <f t="shared" si="121"/>
        <v>0</v>
      </c>
      <c r="X363" s="141">
        <v>0</v>
      </c>
      <c r="Y363" s="141">
        <f t="shared" si="122"/>
        <v>0</v>
      </c>
      <c r="Z363" s="141">
        <v>0</v>
      </c>
      <c r="AA363" s="142">
        <f t="shared" si="123"/>
        <v>0</v>
      </c>
      <c r="AR363" s="19" t="s">
        <v>1282</v>
      </c>
      <c r="AT363" s="19" t="s">
        <v>315</v>
      </c>
      <c r="AU363" s="19" t="s">
        <v>102</v>
      </c>
      <c r="AY363" s="19" t="s">
        <v>267</v>
      </c>
      <c r="BE363" s="143">
        <f t="shared" si="124"/>
        <v>0</v>
      </c>
      <c r="BF363" s="143">
        <f t="shared" si="125"/>
        <v>0</v>
      </c>
      <c r="BG363" s="143">
        <f t="shared" si="126"/>
        <v>0</v>
      </c>
      <c r="BH363" s="143">
        <f t="shared" si="127"/>
        <v>0</v>
      </c>
      <c r="BI363" s="143">
        <f t="shared" si="128"/>
        <v>0</v>
      </c>
      <c r="BJ363" s="19" t="s">
        <v>102</v>
      </c>
      <c r="BK363" s="143">
        <f t="shared" si="129"/>
        <v>0</v>
      </c>
      <c r="BL363" s="19" t="s">
        <v>518</v>
      </c>
      <c r="BM363" s="19" t="s">
        <v>3269</v>
      </c>
    </row>
    <row r="364" spans="2:65" s="1" customFormat="1" ht="16.5" customHeight="1">
      <c r="B364" s="134"/>
      <c r="C364" s="144" t="s">
        <v>1701</v>
      </c>
      <c r="D364" s="144" t="s">
        <v>315</v>
      </c>
      <c r="E364" s="145" t="s">
        <v>3214</v>
      </c>
      <c r="F364" s="221" t="s">
        <v>3215</v>
      </c>
      <c r="G364" s="221"/>
      <c r="H364" s="221"/>
      <c r="I364" s="221"/>
      <c r="J364" s="146" t="s">
        <v>374</v>
      </c>
      <c r="K364" s="147">
        <v>2</v>
      </c>
      <c r="L364" s="222"/>
      <c r="M364" s="222"/>
      <c r="N364" s="222">
        <f t="shared" si="120"/>
        <v>0</v>
      </c>
      <c r="O364" s="220"/>
      <c r="P364" s="220"/>
      <c r="Q364" s="220"/>
      <c r="R364" s="139"/>
      <c r="T364" s="140" t="s">
        <v>5</v>
      </c>
      <c r="U364" s="38" t="s">
        <v>42</v>
      </c>
      <c r="V364" s="141">
        <v>0</v>
      </c>
      <c r="W364" s="141">
        <f t="shared" si="121"/>
        <v>0</v>
      </c>
      <c r="X364" s="141">
        <v>0</v>
      </c>
      <c r="Y364" s="141">
        <f t="shared" si="122"/>
        <v>0</v>
      </c>
      <c r="Z364" s="141">
        <v>0</v>
      </c>
      <c r="AA364" s="142">
        <f t="shared" si="123"/>
        <v>0</v>
      </c>
      <c r="AR364" s="19" t="s">
        <v>1282</v>
      </c>
      <c r="AT364" s="19" t="s">
        <v>315</v>
      </c>
      <c r="AU364" s="19" t="s">
        <v>102</v>
      </c>
      <c r="AY364" s="19" t="s">
        <v>267</v>
      </c>
      <c r="BE364" s="143">
        <f t="shared" si="124"/>
        <v>0</v>
      </c>
      <c r="BF364" s="143">
        <f t="shared" si="125"/>
        <v>0</v>
      </c>
      <c r="BG364" s="143">
        <f t="shared" si="126"/>
        <v>0</v>
      </c>
      <c r="BH364" s="143">
        <f t="shared" si="127"/>
        <v>0</v>
      </c>
      <c r="BI364" s="143">
        <f t="shared" si="128"/>
        <v>0</v>
      </c>
      <c r="BJ364" s="19" t="s">
        <v>102</v>
      </c>
      <c r="BK364" s="143">
        <f t="shared" si="129"/>
        <v>0</v>
      </c>
      <c r="BL364" s="19" t="s">
        <v>518</v>
      </c>
      <c r="BM364" s="19" t="s">
        <v>3270</v>
      </c>
    </row>
    <row r="365" spans="2:65" s="1" customFormat="1" ht="25.5" customHeight="1">
      <c r="B365" s="134"/>
      <c r="C365" s="144" t="s">
        <v>3271</v>
      </c>
      <c r="D365" s="144" t="s">
        <v>315</v>
      </c>
      <c r="E365" s="145" t="s">
        <v>3216</v>
      </c>
      <c r="F365" s="221" t="s">
        <v>3217</v>
      </c>
      <c r="G365" s="221"/>
      <c r="H365" s="221"/>
      <c r="I365" s="221"/>
      <c r="J365" s="146" t="s">
        <v>374</v>
      </c>
      <c r="K365" s="147">
        <v>2</v>
      </c>
      <c r="L365" s="222"/>
      <c r="M365" s="222"/>
      <c r="N365" s="222">
        <f t="shared" si="120"/>
        <v>0</v>
      </c>
      <c r="O365" s="220"/>
      <c r="P365" s="220"/>
      <c r="Q365" s="220"/>
      <c r="R365" s="139"/>
      <c r="T365" s="140" t="s">
        <v>5</v>
      </c>
      <c r="U365" s="38" t="s">
        <v>42</v>
      </c>
      <c r="V365" s="141">
        <v>0</v>
      </c>
      <c r="W365" s="141">
        <f t="shared" si="121"/>
        <v>0</v>
      </c>
      <c r="X365" s="141">
        <v>0</v>
      </c>
      <c r="Y365" s="141">
        <f t="shared" si="122"/>
        <v>0</v>
      </c>
      <c r="Z365" s="141">
        <v>0</v>
      </c>
      <c r="AA365" s="142">
        <f t="shared" si="123"/>
        <v>0</v>
      </c>
      <c r="AR365" s="19" t="s">
        <v>1282</v>
      </c>
      <c r="AT365" s="19" t="s">
        <v>315</v>
      </c>
      <c r="AU365" s="19" t="s">
        <v>102</v>
      </c>
      <c r="AY365" s="19" t="s">
        <v>267</v>
      </c>
      <c r="BE365" s="143">
        <f t="shared" si="124"/>
        <v>0</v>
      </c>
      <c r="BF365" s="143">
        <f t="shared" si="125"/>
        <v>0</v>
      </c>
      <c r="BG365" s="143">
        <f t="shared" si="126"/>
        <v>0</v>
      </c>
      <c r="BH365" s="143">
        <f t="shared" si="127"/>
        <v>0</v>
      </c>
      <c r="BI365" s="143">
        <f t="shared" si="128"/>
        <v>0</v>
      </c>
      <c r="BJ365" s="19" t="s">
        <v>102</v>
      </c>
      <c r="BK365" s="143">
        <f t="shared" si="129"/>
        <v>0</v>
      </c>
      <c r="BL365" s="19" t="s">
        <v>518</v>
      </c>
      <c r="BM365" s="19" t="s">
        <v>3272</v>
      </c>
    </row>
    <row r="366" spans="2:65" s="1" customFormat="1" ht="16.5" customHeight="1">
      <c r="B366" s="134"/>
      <c r="C366" s="144" t="s">
        <v>1704</v>
      </c>
      <c r="D366" s="144" t="s">
        <v>315</v>
      </c>
      <c r="E366" s="145" t="s">
        <v>3251</v>
      </c>
      <c r="F366" s="221" t="s">
        <v>3252</v>
      </c>
      <c r="G366" s="221"/>
      <c r="H366" s="221"/>
      <c r="I366" s="221"/>
      <c r="J366" s="146" t="s">
        <v>374</v>
      </c>
      <c r="K366" s="147">
        <v>2</v>
      </c>
      <c r="L366" s="222"/>
      <c r="M366" s="222"/>
      <c r="N366" s="222">
        <f t="shared" si="120"/>
        <v>0</v>
      </c>
      <c r="O366" s="220"/>
      <c r="P366" s="220"/>
      <c r="Q366" s="220"/>
      <c r="R366" s="139"/>
      <c r="T366" s="140" t="s">
        <v>5</v>
      </c>
      <c r="U366" s="38" t="s">
        <v>42</v>
      </c>
      <c r="V366" s="141">
        <v>0</v>
      </c>
      <c r="W366" s="141">
        <f t="shared" si="121"/>
        <v>0</v>
      </c>
      <c r="X366" s="141">
        <v>0</v>
      </c>
      <c r="Y366" s="141">
        <f t="shared" si="122"/>
        <v>0</v>
      </c>
      <c r="Z366" s="141">
        <v>0</v>
      </c>
      <c r="AA366" s="142">
        <f t="shared" si="123"/>
        <v>0</v>
      </c>
      <c r="AR366" s="19" t="s">
        <v>1282</v>
      </c>
      <c r="AT366" s="19" t="s">
        <v>315</v>
      </c>
      <c r="AU366" s="19" t="s">
        <v>102</v>
      </c>
      <c r="AY366" s="19" t="s">
        <v>267</v>
      </c>
      <c r="BE366" s="143">
        <f t="shared" si="124"/>
        <v>0</v>
      </c>
      <c r="BF366" s="143">
        <f t="shared" si="125"/>
        <v>0</v>
      </c>
      <c r="BG366" s="143">
        <f t="shared" si="126"/>
        <v>0</v>
      </c>
      <c r="BH366" s="143">
        <f t="shared" si="127"/>
        <v>0</v>
      </c>
      <c r="BI366" s="143">
        <f t="shared" si="128"/>
        <v>0</v>
      </c>
      <c r="BJ366" s="19" t="s">
        <v>102</v>
      </c>
      <c r="BK366" s="143">
        <f t="shared" si="129"/>
        <v>0</v>
      </c>
      <c r="BL366" s="19" t="s">
        <v>518</v>
      </c>
      <c r="BM366" s="19" t="s">
        <v>3273</v>
      </c>
    </row>
    <row r="367" spans="2:65" s="1" customFormat="1" ht="16.5" customHeight="1">
      <c r="B367" s="134"/>
      <c r="C367" s="144" t="s">
        <v>3274</v>
      </c>
      <c r="D367" s="144" t="s">
        <v>315</v>
      </c>
      <c r="E367" s="145" t="s">
        <v>3275</v>
      </c>
      <c r="F367" s="221" t="s">
        <v>3276</v>
      </c>
      <c r="G367" s="221"/>
      <c r="H367" s="221"/>
      <c r="I367" s="221"/>
      <c r="J367" s="146" t="s">
        <v>374</v>
      </c>
      <c r="K367" s="147">
        <v>2</v>
      </c>
      <c r="L367" s="222"/>
      <c r="M367" s="222"/>
      <c r="N367" s="222">
        <f t="shared" si="120"/>
        <v>0</v>
      </c>
      <c r="O367" s="220"/>
      <c r="P367" s="220"/>
      <c r="Q367" s="220"/>
      <c r="R367" s="139"/>
      <c r="T367" s="140" t="s">
        <v>5</v>
      </c>
      <c r="U367" s="38" t="s">
        <v>42</v>
      </c>
      <c r="V367" s="141">
        <v>0</v>
      </c>
      <c r="W367" s="141">
        <f t="shared" si="121"/>
        <v>0</v>
      </c>
      <c r="X367" s="141">
        <v>0</v>
      </c>
      <c r="Y367" s="141">
        <f t="shared" si="122"/>
        <v>0</v>
      </c>
      <c r="Z367" s="141">
        <v>0</v>
      </c>
      <c r="AA367" s="142">
        <f t="shared" si="123"/>
        <v>0</v>
      </c>
      <c r="AR367" s="19" t="s">
        <v>1282</v>
      </c>
      <c r="AT367" s="19" t="s">
        <v>315</v>
      </c>
      <c r="AU367" s="19" t="s">
        <v>102</v>
      </c>
      <c r="AY367" s="19" t="s">
        <v>267</v>
      </c>
      <c r="BE367" s="143">
        <f t="shared" si="124"/>
        <v>0</v>
      </c>
      <c r="BF367" s="143">
        <f t="shared" si="125"/>
        <v>0</v>
      </c>
      <c r="BG367" s="143">
        <f t="shared" si="126"/>
        <v>0</v>
      </c>
      <c r="BH367" s="143">
        <f t="shared" si="127"/>
        <v>0</v>
      </c>
      <c r="BI367" s="143">
        <f t="shared" si="128"/>
        <v>0</v>
      </c>
      <c r="BJ367" s="19" t="s">
        <v>102</v>
      </c>
      <c r="BK367" s="143">
        <f t="shared" si="129"/>
        <v>0</v>
      </c>
      <c r="BL367" s="19" t="s">
        <v>518</v>
      </c>
      <c r="BM367" s="19" t="s">
        <v>3277</v>
      </c>
    </row>
    <row r="368" spans="2:65" s="1" customFormat="1" ht="16.5" customHeight="1">
      <c r="B368" s="134"/>
      <c r="C368" s="144" t="s">
        <v>1707</v>
      </c>
      <c r="D368" s="144" t="s">
        <v>315</v>
      </c>
      <c r="E368" s="145" t="s">
        <v>3222</v>
      </c>
      <c r="F368" s="221" t="s">
        <v>3223</v>
      </c>
      <c r="G368" s="221"/>
      <c r="H368" s="221"/>
      <c r="I368" s="221"/>
      <c r="J368" s="146" t="s">
        <v>374</v>
      </c>
      <c r="K368" s="147">
        <v>2</v>
      </c>
      <c r="L368" s="222"/>
      <c r="M368" s="222"/>
      <c r="N368" s="222">
        <f t="shared" si="120"/>
        <v>0</v>
      </c>
      <c r="O368" s="220"/>
      <c r="P368" s="220"/>
      <c r="Q368" s="220"/>
      <c r="R368" s="139"/>
      <c r="T368" s="140" t="s">
        <v>5</v>
      </c>
      <c r="U368" s="38" t="s">
        <v>42</v>
      </c>
      <c r="V368" s="141">
        <v>0</v>
      </c>
      <c r="W368" s="141">
        <f t="shared" si="121"/>
        <v>0</v>
      </c>
      <c r="X368" s="141">
        <v>0</v>
      </c>
      <c r="Y368" s="141">
        <f t="shared" si="122"/>
        <v>0</v>
      </c>
      <c r="Z368" s="141">
        <v>0</v>
      </c>
      <c r="AA368" s="142">
        <f t="shared" si="123"/>
        <v>0</v>
      </c>
      <c r="AR368" s="19" t="s">
        <v>1282</v>
      </c>
      <c r="AT368" s="19" t="s">
        <v>315</v>
      </c>
      <c r="AU368" s="19" t="s">
        <v>102</v>
      </c>
      <c r="AY368" s="19" t="s">
        <v>267</v>
      </c>
      <c r="BE368" s="143">
        <f t="shared" si="124"/>
        <v>0</v>
      </c>
      <c r="BF368" s="143">
        <f t="shared" si="125"/>
        <v>0</v>
      </c>
      <c r="BG368" s="143">
        <f t="shared" si="126"/>
        <v>0</v>
      </c>
      <c r="BH368" s="143">
        <f t="shared" si="127"/>
        <v>0</v>
      </c>
      <c r="BI368" s="143">
        <f t="shared" si="128"/>
        <v>0</v>
      </c>
      <c r="BJ368" s="19" t="s">
        <v>102</v>
      </c>
      <c r="BK368" s="143">
        <f t="shared" si="129"/>
        <v>0</v>
      </c>
      <c r="BL368" s="19" t="s">
        <v>518</v>
      </c>
      <c r="BM368" s="19" t="s">
        <v>3278</v>
      </c>
    </row>
    <row r="369" spans="2:65" s="1" customFormat="1" ht="16.5" customHeight="1">
      <c r="B369" s="134"/>
      <c r="C369" s="144" t="s">
        <v>3279</v>
      </c>
      <c r="D369" s="144" t="s">
        <v>315</v>
      </c>
      <c r="E369" s="145" t="s">
        <v>3224</v>
      </c>
      <c r="F369" s="221" t="s">
        <v>3225</v>
      </c>
      <c r="G369" s="221"/>
      <c r="H369" s="221"/>
      <c r="I369" s="221"/>
      <c r="J369" s="146" t="s">
        <v>374</v>
      </c>
      <c r="K369" s="147">
        <v>2</v>
      </c>
      <c r="L369" s="222"/>
      <c r="M369" s="222"/>
      <c r="N369" s="222">
        <f t="shared" si="120"/>
        <v>0</v>
      </c>
      <c r="O369" s="220"/>
      <c r="P369" s="220"/>
      <c r="Q369" s="220"/>
      <c r="R369" s="139"/>
      <c r="T369" s="140" t="s">
        <v>5</v>
      </c>
      <c r="U369" s="38" t="s">
        <v>42</v>
      </c>
      <c r="V369" s="141">
        <v>0</v>
      </c>
      <c r="W369" s="141">
        <f t="shared" si="121"/>
        <v>0</v>
      </c>
      <c r="X369" s="141">
        <v>0</v>
      </c>
      <c r="Y369" s="141">
        <f t="shared" si="122"/>
        <v>0</v>
      </c>
      <c r="Z369" s="141">
        <v>0</v>
      </c>
      <c r="AA369" s="142">
        <f t="shared" si="123"/>
        <v>0</v>
      </c>
      <c r="AR369" s="19" t="s">
        <v>1282</v>
      </c>
      <c r="AT369" s="19" t="s">
        <v>315</v>
      </c>
      <c r="AU369" s="19" t="s">
        <v>102</v>
      </c>
      <c r="AY369" s="19" t="s">
        <v>267</v>
      </c>
      <c r="BE369" s="143">
        <f t="shared" si="124"/>
        <v>0</v>
      </c>
      <c r="BF369" s="143">
        <f t="shared" si="125"/>
        <v>0</v>
      </c>
      <c r="BG369" s="143">
        <f t="shared" si="126"/>
        <v>0</v>
      </c>
      <c r="BH369" s="143">
        <f t="shared" si="127"/>
        <v>0</v>
      </c>
      <c r="BI369" s="143">
        <f t="shared" si="128"/>
        <v>0</v>
      </c>
      <c r="BJ369" s="19" t="s">
        <v>102</v>
      </c>
      <c r="BK369" s="143">
        <f t="shared" si="129"/>
        <v>0</v>
      </c>
      <c r="BL369" s="19" t="s">
        <v>518</v>
      </c>
      <c r="BM369" s="19" t="s">
        <v>3280</v>
      </c>
    </row>
    <row r="370" spans="2:65" s="1" customFormat="1" ht="38.25" customHeight="1">
      <c r="B370" s="134"/>
      <c r="C370" s="144" t="s">
        <v>1710</v>
      </c>
      <c r="D370" s="144" t="s">
        <v>315</v>
      </c>
      <c r="E370" s="145" t="s">
        <v>3226</v>
      </c>
      <c r="F370" s="221" t="s">
        <v>3227</v>
      </c>
      <c r="G370" s="221"/>
      <c r="H370" s="221"/>
      <c r="I370" s="221"/>
      <c r="J370" s="146" t="s">
        <v>374</v>
      </c>
      <c r="K370" s="147">
        <v>2</v>
      </c>
      <c r="L370" s="222"/>
      <c r="M370" s="222"/>
      <c r="N370" s="222">
        <f t="shared" si="120"/>
        <v>0</v>
      </c>
      <c r="O370" s="220"/>
      <c r="P370" s="220"/>
      <c r="Q370" s="220"/>
      <c r="R370" s="139"/>
      <c r="T370" s="140" t="s">
        <v>5</v>
      </c>
      <c r="U370" s="38" t="s">
        <v>42</v>
      </c>
      <c r="V370" s="141">
        <v>0</v>
      </c>
      <c r="W370" s="141">
        <f t="shared" si="121"/>
        <v>0</v>
      </c>
      <c r="X370" s="141">
        <v>0</v>
      </c>
      <c r="Y370" s="141">
        <f t="shared" si="122"/>
        <v>0</v>
      </c>
      <c r="Z370" s="141">
        <v>0</v>
      </c>
      <c r="AA370" s="142">
        <f t="shared" si="123"/>
        <v>0</v>
      </c>
      <c r="AR370" s="19" t="s">
        <v>1282</v>
      </c>
      <c r="AT370" s="19" t="s">
        <v>315</v>
      </c>
      <c r="AU370" s="19" t="s">
        <v>102</v>
      </c>
      <c r="AY370" s="19" t="s">
        <v>267</v>
      </c>
      <c r="BE370" s="143">
        <f t="shared" si="124"/>
        <v>0</v>
      </c>
      <c r="BF370" s="143">
        <f t="shared" si="125"/>
        <v>0</v>
      </c>
      <c r="BG370" s="143">
        <f t="shared" si="126"/>
        <v>0</v>
      </c>
      <c r="BH370" s="143">
        <f t="shared" si="127"/>
        <v>0</v>
      </c>
      <c r="BI370" s="143">
        <f t="shared" si="128"/>
        <v>0</v>
      </c>
      <c r="BJ370" s="19" t="s">
        <v>102</v>
      </c>
      <c r="BK370" s="143">
        <f t="shared" si="129"/>
        <v>0</v>
      </c>
      <c r="BL370" s="19" t="s">
        <v>518</v>
      </c>
      <c r="BM370" s="19" t="s">
        <v>3281</v>
      </c>
    </row>
    <row r="371" spans="2:65" s="1" customFormat="1" ht="16.5" customHeight="1">
      <c r="B371" s="134"/>
      <c r="C371" s="144" t="s">
        <v>3282</v>
      </c>
      <c r="D371" s="144" t="s">
        <v>315</v>
      </c>
      <c r="E371" s="145" t="s">
        <v>3283</v>
      </c>
      <c r="F371" s="221" t="s">
        <v>3284</v>
      </c>
      <c r="G371" s="221"/>
      <c r="H371" s="221"/>
      <c r="I371" s="221"/>
      <c r="J371" s="146" t="s">
        <v>374</v>
      </c>
      <c r="K371" s="147">
        <v>6</v>
      </c>
      <c r="L371" s="222"/>
      <c r="M371" s="222"/>
      <c r="N371" s="222">
        <f t="shared" si="120"/>
        <v>0</v>
      </c>
      <c r="O371" s="220"/>
      <c r="P371" s="220"/>
      <c r="Q371" s="220"/>
      <c r="R371" s="139"/>
      <c r="T371" s="140" t="s">
        <v>5</v>
      </c>
      <c r="U371" s="38" t="s">
        <v>42</v>
      </c>
      <c r="V371" s="141">
        <v>0</v>
      </c>
      <c r="W371" s="141">
        <f t="shared" si="121"/>
        <v>0</v>
      </c>
      <c r="X371" s="141">
        <v>0</v>
      </c>
      <c r="Y371" s="141">
        <f t="shared" si="122"/>
        <v>0</v>
      </c>
      <c r="Z371" s="141">
        <v>0</v>
      </c>
      <c r="AA371" s="142">
        <f t="shared" si="123"/>
        <v>0</v>
      </c>
      <c r="AR371" s="19" t="s">
        <v>1282</v>
      </c>
      <c r="AT371" s="19" t="s">
        <v>315</v>
      </c>
      <c r="AU371" s="19" t="s">
        <v>102</v>
      </c>
      <c r="AY371" s="19" t="s">
        <v>267</v>
      </c>
      <c r="BE371" s="143">
        <f t="shared" si="124"/>
        <v>0</v>
      </c>
      <c r="BF371" s="143">
        <f t="shared" si="125"/>
        <v>0</v>
      </c>
      <c r="BG371" s="143">
        <f t="shared" si="126"/>
        <v>0</v>
      </c>
      <c r="BH371" s="143">
        <f t="shared" si="127"/>
        <v>0</v>
      </c>
      <c r="BI371" s="143">
        <f t="shared" si="128"/>
        <v>0</v>
      </c>
      <c r="BJ371" s="19" t="s">
        <v>102</v>
      </c>
      <c r="BK371" s="143">
        <f t="shared" si="129"/>
        <v>0</v>
      </c>
      <c r="BL371" s="19" t="s">
        <v>518</v>
      </c>
      <c r="BM371" s="19" t="s">
        <v>3285</v>
      </c>
    </row>
    <row r="372" spans="2:65" s="1" customFormat="1" ht="16.5" customHeight="1">
      <c r="B372" s="134"/>
      <c r="C372" s="144" t="s">
        <v>1713</v>
      </c>
      <c r="D372" s="144" t="s">
        <v>315</v>
      </c>
      <c r="E372" s="145" t="s">
        <v>3286</v>
      </c>
      <c r="F372" s="221" t="s">
        <v>3287</v>
      </c>
      <c r="G372" s="221"/>
      <c r="H372" s="221"/>
      <c r="I372" s="221"/>
      <c r="J372" s="146" t="s">
        <v>374</v>
      </c>
      <c r="K372" s="147">
        <v>2</v>
      </c>
      <c r="L372" s="222"/>
      <c r="M372" s="222"/>
      <c r="N372" s="222">
        <f t="shared" si="120"/>
        <v>0</v>
      </c>
      <c r="O372" s="220"/>
      <c r="P372" s="220"/>
      <c r="Q372" s="220"/>
      <c r="R372" s="139"/>
      <c r="T372" s="140" t="s">
        <v>5</v>
      </c>
      <c r="U372" s="38" t="s">
        <v>42</v>
      </c>
      <c r="V372" s="141">
        <v>0</v>
      </c>
      <c r="W372" s="141">
        <f t="shared" si="121"/>
        <v>0</v>
      </c>
      <c r="X372" s="141">
        <v>0</v>
      </c>
      <c r="Y372" s="141">
        <f t="shared" si="122"/>
        <v>0</v>
      </c>
      <c r="Z372" s="141">
        <v>0</v>
      </c>
      <c r="AA372" s="142">
        <f t="shared" si="123"/>
        <v>0</v>
      </c>
      <c r="AR372" s="19" t="s">
        <v>1282</v>
      </c>
      <c r="AT372" s="19" t="s">
        <v>315</v>
      </c>
      <c r="AU372" s="19" t="s">
        <v>102</v>
      </c>
      <c r="AY372" s="19" t="s">
        <v>267</v>
      </c>
      <c r="BE372" s="143">
        <f t="shared" si="124"/>
        <v>0</v>
      </c>
      <c r="BF372" s="143">
        <f t="shared" si="125"/>
        <v>0</v>
      </c>
      <c r="BG372" s="143">
        <f t="shared" si="126"/>
        <v>0</v>
      </c>
      <c r="BH372" s="143">
        <f t="shared" si="127"/>
        <v>0</v>
      </c>
      <c r="BI372" s="143">
        <f t="shared" si="128"/>
        <v>0</v>
      </c>
      <c r="BJ372" s="19" t="s">
        <v>102</v>
      </c>
      <c r="BK372" s="143">
        <f t="shared" si="129"/>
        <v>0</v>
      </c>
      <c r="BL372" s="19" t="s">
        <v>518</v>
      </c>
      <c r="BM372" s="19" t="s">
        <v>3288</v>
      </c>
    </row>
    <row r="373" spans="2:65" s="1" customFormat="1" ht="16.5" customHeight="1">
      <c r="B373" s="134"/>
      <c r="C373" s="144" t="s">
        <v>3289</v>
      </c>
      <c r="D373" s="144" t="s">
        <v>315</v>
      </c>
      <c r="E373" s="145" t="s">
        <v>3232</v>
      </c>
      <c r="F373" s="221" t="s">
        <v>3233</v>
      </c>
      <c r="G373" s="221"/>
      <c r="H373" s="221"/>
      <c r="I373" s="221"/>
      <c r="J373" s="146" t="s">
        <v>374</v>
      </c>
      <c r="K373" s="147">
        <v>2</v>
      </c>
      <c r="L373" s="222"/>
      <c r="M373" s="222"/>
      <c r="N373" s="222">
        <f t="shared" si="120"/>
        <v>0</v>
      </c>
      <c r="O373" s="220"/>
      <c r="P373" s="220"/>
      <c r="Q373" s="220"/>
      <c r="R373" s="139"/>
      <c r="T373" s="140" t="s">
        <v>5</v>
      </c>
      <c r="U373" s="38" t="s">
        <v>42</v>
      </c>
      <c r="V373" s="141">
        <v>0</v>
      </c>
      <c r="W373" s="141">
        <f t="shared" si="121"/>
        <v>0</v>
      </c>
      <c r="X373" s="141">
        <v>0</v>
      </c>
      <c r="Y373" s="141">
        <f t="shared" si="122"/>
        <v>0</v>
      </c>
      <c r="Z373" s="141">
        <v>0</v>
      </c>
      <c r="AA373" s="142">
        <f t="shared" si="123"/>
        <v>0</v>
      </c>
      <c r="AR373" s="19" t="s">
        <v>1282</v>
      </c>
      <c r="AT373" s="19" t="s">
        <v>315</v>
      </c>
      <c r="AU373" s="19" t="s">
        <v>102</v>
      </c>
      <c r="AY373" s="19" t="s">
        <v>267</v>
      </c>
      <c r="BE373" s="143">
        <f t="shared" si="124"/>
        <v>0</v>
      </c>
      <c r="BF373" s="143">
        <f t="shared" si="125"/>
        <v>0</v>
      </c>
      <c r="BG373" s="143">
        <f t="shared" si="126"/>
        <v>0</v>
      </c>
      <c r="BH373" s="143">
        <f t="shared" si="127"/>
        <v>0</v>
      </c>
      <c r="BI373" s="143">
        <f t="shared" si="128"/>
        <v>0</v>
      </c>
      <c r="BJ373" s="19" t="s">
        <v>102</v>
      </c>
      <c r="BK373" s="143">
        <f t="shared" si="129"/>
        <v>0</v>
      </c>
      <c r="BL373" s="19" t="s">
        <v>518</v>
      </c>
      <c r="BM373" s="19" t="s">
        <v>3290</v>
      </c>
    </row>
    <row r="374" spans="2:65" s="1" customFormat="1" ht="16.5" customHeight="1">
      <c r="B374" s="134"/>
      <c r="C374" s="144" t="s">
        <v>1716</v>
      </c>
      <c r="D374" s="144" t="s">
        <v>315</v>
      </c>
      <c r="E374" s="145" t="s">
        <v>3291</v>
      </c>
      <c r="F374" s="221" t="s">
        <v>3292</v>
      </c>
      <c r="G374" s="221"/>
      <c r="H374" s="221"/>
      <c r="I374" s="221"/>
      <c r="J374" s="146" t="s">
        <v>374</v>
      </c>
      <c r="K374" s="147">
        <v>16</v>
      </c>
      <c r="L374" s="222"/>
      <c r="M374" s="222"/>
      <c r="N374" s="222">
        <f t="shared" si="120"/>
        <v>0</v>
      </c>
      <c r="O374" s="220"/>
      <c r="P374" s="220"/>
      <c r="Q374" s="220"/>
      <c r="R374" s="139"/>
      <c r="T374" s="140" t="s">
        <v>5</v>
      </c>
      <c r="U374" s="38" t="s">
        <v>42</v>
      </c>
      <c r="V374" s="141">
        <v>0</v>
      </c>
      <c r="W374" s="141">
        <f t="shared" si="121"/>
        <v>0</v>
      </c>
      <c r="X374" s="141">
        <v>0</v>
      </c>
      <c r="Y374" s="141">
        <f t="shared" si="122"/>
        <v>0</v>
      </c>
      <c r="Z374" s="141">
        <v>0</v>
      </c>
      <c r="AA374" s="142">
        <f t="shared" si="123"/>
        <v>0</v>
      </c>
      <c r="AR374" s="19" t="s">
        <v>1282</v>
      </c>
      <c r="AT374" s="19" t="s">
        <v>315</v>
      </c>
      <c r="AU374" s="19" t="s">
        <v>102</v>
      </c>
      <c r="AY374" s="19" t="s">
        <v>267</v>
      </c>
      <c r="BE374" s="143">
        <f t="shared" si="124"/>
        <v>0</v>
      </c>
      <c r="BF374" s="143">
        <f t="shared" si="125"/>
        <v>0</v>
      </c>
      <c r="BG374" s="143">
        <f t="shared" si="126"/>
        <v>0</v>
      </c>
      <c r="BH374" s="143">
        <f t="shared" si="127"/>
        <v>0</v>
      </c>
      <c r="BI374" s="143">
        <f t="shared" si="128"/>
        <v>0</v>
      </c>
      <c r="BJ374" s="19" t="s">
        <v>102</v>
      </c>
      <c r="BK374" s="143">
        <f t="shared" si="129"/>
        <v>0</v>
      </c>
      <c r="BL374" s="19" t="s">
        <v>518</v>
      </c>
      <c r="BM374" s="19" t="s">
        <v>3293</v>
      </c>
    </row>
    <row r="375" spans="2:65" s="1" customFormat="1" ht="25.5" customHeight="1">
      <c r="B375" s="134"/>
      <c r="C375" s="144" t="s">
        <v>3294</v>
      </c>
      <c r="D375" s="144" t="s">
        <v>315</v>
      </c>
      <c r="E375" s="145" t="s">
        <v>3295</v>
      </c>
      <c r="F375" s="221" t="s">
        <v>3296</v>
      </c>
      <c r="G375" s="221"/>
      <c r="H375" s="221"/>
      <c r="I375" s="221"/>
      <c r="J375" s="146" t="s">
        <v>374</v>
      </c>
      <c r="K375" s="147">
        <v>2</v>
      </c>
      <c r="L375" s="222"/>
      <c r="M375" s="222"/>
      <c r="N375" s="222">
        <f t="shared" si="120"/>
        <v>0</v>
      </c>
      <c r="O375" s="220"/>
      <c r="P375" s="220"/>
      <c r="Q375" s="220"/>
      <c r="R375" s="139"/>
      <c r="T375" s="140" t="s">
        <v>5</v>
      </c>
      <c r="U375" s="38" t="s">
        <v>42</v>
      </c>
      <c r="V375" s="141">
        <v>0</v>
      </c>
      <c r="W375" s="141">
        <f t="shared" si="121"/>
        <v>0</v>
      </c>
      <c r="X375" s="141">
        <v>0</v>
      </c>
      <c r="Y375" s="141">
        <f t="shared" si="122"/>
        <v>0</v>
      </c>
      <c r="Z375" s="141">
        <v>0</v>
      </c>
      <c r="AA375" s="142">
        <f t="shared" si="123"/>
        <v>0</v>
      </c>
      <c r="AR375" s="19" t="s">
        <v>1282</v>
      </c>
      <c r="AT375" s="19" t="s">
        <v>315</v>
      </c>
      <c r="AU375" s="19" t="s">
        <v>102</v>
      </c>
      <c r="AY375" s="19" t="s">
        <v>267</v>
      </c>
      <c r="BE375" s="143">
        <f t="shared" si="124"/>
        <v>0</v>
      </c>
      <c r="BF375" s="143">
        <f t="shared" si="125"/>
        <v>0</v>
      </c>
      <c r="BG375" s="143">
        <f t="shared" si="126"/>
        <v>0</v>
      </c>
      <c r="BH375" s="143">
        <f t="shared" si="127"/>
        <v>0</v>
      </c>
      <c r="BI375" s="143">
        <f t="shared" si="128"/>
        <v>0</v>
      </c>
      <c r="BJ375" s="19" t="s">
        <v>102</v>
      </c>
      <c r="BK375" s="143">
        <f t="shared" si="129"/>
        <v>0</v>
      </c>
      <c r="BL375" s="19" t="s">
        <v>518</v>
      </c>
      <c r="BM375" s="19" t="s">
        <v>3297</v>
      </c>
    </row>
    <row r="376" spans="2:65" s="1" customFormat="1" ht="16.5" customHeight="1">
      <c r="B376" s="134"/>
      <c r="C376" s="144" t="s">
        <v>1719</v>
      </c>
      <c r="D376" s="144" t="s">
        <v>315</v>
      </c>
      <c r="E376" s="145" t="s">
        <v>3238</v>
      </c>
      <c r="F376" s="221" t="s">
        <v>3239</v>
      </c>
      <c r="G376" s="221"/>
      <c r="H376" s="221"/>
      <c r="I376" s="221"/>
      <c r="J376" s="146" t="s">
        <v>374</v>
      </c>
      <c r="K376" s="147">
        <v>30</v>
      </c>
      <c r="L376" s="222"/>
      <c r="M376" s="222"/>
      <c r="N376" s="222">
        <f t="shared" si="120"/>
        <v>0</v>
      </c>
      <c r="O376" s="220"/>
      <c r="P376" s="220"/>
      <c r="Q376" s="220"/>
      <c r="R376" s="139"/>
      <c r="T376" s="140" t="s">
        <v>5</v>
      </c>
      <c r="U376" s="38" t="s">
        <v>42</v>
      </c>
      <c r="V376" s="141">
        <v>0</v>
      </c>
      <c r="W376" s="141">
        <f t="shared" si="121"/>
        <v>0</v>
      </c>
      <c r="X376" s="141">
        <v>0</v>
      </c>
      <c r="Y376" s="141">
        <f t="shared" si="122"/>
        <v>0</v>
      </c>
      <c r="Z376" s="141">
        <v>0</v>
      </c>
      <c r="AA376" s="142">
        <f t="shared" si="123"/>
        <v>0</v>
      </c>
      <c r="AR376" s="19" t="s">
        <v>1282</v>
      </c>
      <c r="AT376" s="19" t="s">
        <v>315</v>
      </c>
      <c r="AU376" s="19" t="s">
        <v>102</v>
      </c>
      <c r="AY376" s="19" t="s">
        <v>267</v>
      </c>
      <c r="BE376" s="143">
        <f t="shared" si="124"/>
        <v>0</v>
      </c>
      <c r="BF376" s="143">
        <f t="shared" si="125"/>
        <v>0</v>
      </c>
      <c r="BG376" s="143">
        <f t="shared" si="126"/>
        <v>0</v>
      </c>
      <c r="BH376" s="143">
        <f t="shared" si="127"/>
        <v>0</v>
      </c>
      <c r="BI376" s="143">
        <f t="shared" si="128"/>
        <v>0</v>
      </c>
      <c r="BJ376" s="19" t="s">
        <v>102</v>
      </c>
      <c r="BK376" s="143">
        <f t="shared" si="129"/>
        <v>0</v>
      </c>
      <c r="BL376" s="19" t="s">
        <v>518</v>
      </c>
      <c r="BM376" s="19" t="s">
        <v>3298</v>
      </c>
    </row>
    <row r="377" spans="2:65" s="1" customFormat="1" ht="16.5" customHeight="1">
      <c r="B377" s="134"/>
      <c r="C377" s="144" t="s">
        <v>3299</v>
      </c>
      <c r="D377" s="144" t="s">
        <v>315</v>
      </c>
      <c r="E377" s="145" t="s">
        <v>3240</v>
      </c>
      <c r="F377" s="221" t="s">
        <v>3241</v>
      </c>
      <c r="G377" s="221"/>
      <c r="H377" s="221"/>
      <c r="I377" s="221"/>
      <c r="J377" s="146" t="s">
        <v>374</v>
      </c>
      <c r="K377" s="147">
        <v>4</v>
      </c>
      <c r="L377" s="222"/>
      <c r="M377" s="222"/>
      <c r="N377" s="222">
        <f t="shared" si="120"/>
        <v>0</v>
      </c>
      <c r="O377" s="220"/>
      <c r="P377" s="220"/>
      <c r="Q377" s="220"/>
      <c r="R377" s="139"/>
      <c r="T377" s="140" t="s">
        <v>5</v>
      </c>
      <c r="U377" s="38" t="s">
        <v>42</v>
      </c>
      <c r="V377" s="141">
        <v>0</v>
      </c>
      <c r="W377" s="141">
        <f t="shared" si="121"/>
        <v>0</v>
      </c>
      <c r="X377" s="141">
        <v>0</v>
      </c>
      <c r="Y377" s="141">
        <f t="shared" si="122"/>
        <v>0</v>
      </c>
      <c r="Z377" s="141">
        <v>0</v>
      </c>
      <c r="AA377" s="142">
        <f t="shared" si="123"/>
        <v>0</v>
      </c>
      <c r="AR377" s="19" t="s">
        <v>1282</v>
      </c>
      <c r="AT377" s="19" t="s">
        <v>315</v>
      </c>
      <c r="AU377" s="19" t="s">
        <v>102</v>
      </c>
      <c r="AY377" s="19" t="s">
        <v>267</v>
      </c>
      <c r="BE377" s="143">
        <f t="shared" si="124"/>
        <v>0</v>
      </c>
      <c r="BF377" s="143">
        <f t="shared" si="125"/>
        <v>0</v>
      </c>
      <c r="BG377" s="143">
        <f t="shared" si="126"/>
        <v>0</v>
      </c>
      <c r="BH377" s="143">
        <f t="shared" si="127"/>
        <v>0</v>
      </c>
      <c r="BI377" s="143">
        <f t="shared" si="128"/>
        <v>0</v>
      </c>
      <c r="BJ377" s="19" t="s">
        <v>102</v>
      </c>
      <c r="BK377" s="143">
        <f t="shared" si="129"/>
        <v>0</v>
      </c>
      <c r="BL377" s="19" t="s">
        <v>518</v>
      </c>
      <c r="BM377" s="19" t="s">
        <v>3300</v>
      </c>
    </row>
    <row r="378" spans="2:65" s="1" customFormat="1" ht="16.5" customHeight="1">
      <c r="B378" s="134"/>
      <c r="C378" s="144" t="s">
        <v>1722</v>
      </c>
      <c r="D378" s="144" t="s">
        <v>315</v>
      </c>
      <c r="E378" s="145" t="s">
        <v>3163</v>
      </c>
      <c r="F378" s="221" t="s">
        <v>3164</v>
      </c>
      <c r="G378" s="221"/>
      <c r="H378" s="221"/>
      <c r="I378" s="221"/>
      <c r="J378" s="146" t="s">
        <v>374</v>
      </c>
      <c r="K378" s="147">
        <v>8</v>
      </c>
      <c r="L378" s="222"/>
      <c r="M378" s="222"/>
      <c r="N378" s="222">
        <f t="shared" si="120"/>
        <v>0</v>
      </c>
      <c r="O378" s="220"/>
      <c r="P378" s="220"/>
      <c r="Q378" s="220"/>
      <c r="R378" s="139"/>
      <c r="T378" s="140" t="s">
        <v>5</v>
      </c>
      <c r="U378" s="38" t="s">
        <v>42</v>
      </c>
      <c r="V378" s="141">
        <v>0</v>
      </c>
      <c r="W378" s="141">
        <f t="shared" si="121"/>
        <v>0</v>
      </c>
      <c r="X378" s="141">
        <v>0</v>
      </c>
      <c r="Y378" s="141">
        <f t="shared" si="122"/>
        <v>0</v>
      </c>
      <c r="Z378" s="141">
        <v>0</v>
      </c>
      <c r="AA378" s="142">
        <f t="shared" si="123"/>
        <v>0</v>
      </c>
      <c r="AR378" s="19" t="s">
        <v>1282</v>
      </c>
      <c r="AT378" s="19" t="s">
        <v>315</v>
      </c>
      <c r="AU378" s="19" t="s">
        <v>102</v>
      </c>
      <c r="AY378" s="19" t="s">
        <v>267</v>
      </c>
      <c r="BE378" s="143">
        <f t="shared" si="124"/>
        <v>0</v>
      </c>
      <c r="BF378" s="143">
        <f t="shared" si="125"/>
        <v>0</v>
      </c>
      <c r="BG378" s="143">
        <f t="shared" si="126"/>
        <v>0</v>
      </c>
      <c r="BH378" s="143">
        <f t="shared" si="127"/>
        <v>0</v>
      </c>
      <c r="BI378" s="143">
        <f t="shared" si="128"/>
        <v>0</v>
      </c>
      <c r="BJ378" s="19" t="s">
        <v>102</v>
      </c>
      <c r="BK378" s="143">
        <f t="shared" si="129"/>
        <v>0</v>
      </c>
      <c r="BL378" s="19" t="s">
        <v>518</v>
      </c>
      <c r="BM378" s="19" t="s">
        <v>3301</v>
      </c>
    </row>
    <row r="379" spans="2:65" s="1" customFormat="1" ht="16.5" customHeight="1">
      <c r="B379" s="134"/>
      <c r="C379" s="144" t="s">
        <v>3302</v>
      </c>
      <c r="D379" s="144" t="s">
        <v>315</v>
      </c>
      <c r="E379" s="145" t="s">
        <v>3238</v>
      </c>
      <c r="F379" s="221" t="s">
        <v>3239</v>
      </c>
      <c r="G379" s="221"/>
      <c r="H379" s="221"/>
      <c r="I379" s="221"/>
      <c r="J379" s="146" t="s">
        <v>374</v>
      </c>
      <c r="K379" s="147">
        <v>40</v>
      </c>
      <c r="L379" s="222"/>
      <c r="M379" s="222"/>
      <c r="N379" s="222">
        <f t="shared" si="120"/>
        <v>0</v>
      </c>
      <c r="O379" s="220"/>
      <c r="P379" s="220"/>
      <c r="Q379" s="220"/>
      <c r="R379" s="139"/>
      <c r="T379" s="140" t="s">
        <v>5</v>
      </c>
      <c r="U379" s="38" t="s">
        <v>42</v>
      </c>
      <c r="V379" s="141">
        <v>0</v>
      </c>
      <c r="W379" s="141">
        <f t="shared" si="121"/>
        <v>0</v>
      </c>
      <c r="X379" s="141">
        <v>0</v>
      </c>
      <c r="Y379" s="141">
        <f t="shared" si="122"/>
        <v>0</v>
      </c>
      <c r="Z379" s="141">
        <v>0</v>
      </c>
      <c r="AA379" s="142">
        <f t="shared" si="123"/>
        <v>0</v>
      </c>
      <c r="AR379" s="19" t="s">
        <v>1282</v>
      </c>
      <c r="AT379" s="19" t="s">
        <v>315</v>
      </c>
      <c r="AU379" s="19" t="s">
        <v>102</v>
      </c>
      <c r="AY379" s="19" t="s">
        <v>267</v>
      </c>
      <c r="BE379" s="143">
        <f t="shared" si="124"/>
        <v>0</v>
      </c>
      <c r="BF379" s="143">
        <f t="shared" si="125"/>
        <v>0</v>
      </c>
      <c r="BG379" s="143">
        <f t="shared" si="126"/>
        <v>0</v>
      </c>
      <c r="BH379" s="143">
        <f t="shared" si="127"/>
        <v>0</v>
      </c>
      <c r="BI379" s="143">
        <f t="shared" si="128"/>
        <v>0</v>
      </c>
      <c r="BJ379" s="19" t="s">
        <v>102</v>
      </c>
      <c r="BK379" s="143">
        <f t="shared" si="129"/>
        <v>0</v>
      </c>
      <c r="BL379" s="19" t="s">
        <v>518</v>
      </c>
      <c r="BM379" s="19" t="s">
        <v>3303</v>
      </c>
    </row>
    <row r="380" spans="2:65" s="1" customFormat="1" ht="16.5" customHeight="1">
      <c r="B380" s="134"/>
      <c r="C380" s="144" t="s">
        <v>1725</v>
      </c>
      <c r="D380" s="144" t="s">
        <v>315</v>
      </c>
      <c r="E380" s="145" t="s">
        <v>3304</v>
      </c>
      <c r="F380" s="221" t="s">
        <v>3305</v>
      </c>
      <c r="G380" s="221"/>
      <c r="H380" s="221"/>
      <c r="I380" s="221"/>
      <c r="J380" s="146" t="s">
        <v>374</v>
      </c>
      <c r="K380" s="147">
        <v>0</v>
      </c>
      <c r="L380" s="222"/>
      <c r="M380" s="222"/>
      <c r="N380" s="222">
        <f t="shared" si="120"/>
        <v>0</v>
      </c>
      <c r="O380" s="220"/>
      <c r="P380" s="220"/>
      <c r="Q380" s="220"/>
      <c r="R380" s="139"/>
      <c r="T380" s="140" t="s">
        <v>5</v>
      </c>
      <c r="U380" s="38" t="s">
        <v>42</v>
      </c>
      <c r="V380" s="141">
        <v>0</v>
      </c>
      <c r="W380" s="141">
        <f t="shared" si="121"/>
        <v>0</v>
      </c>
      <c r="X380" s="141">
        <v>0</v>
      </c>
      <c r="Y380" s="141">
        <f t="shared" si="122"/>
        <v>0</v>
      </c>
      <c r="Z380" s="141">
        <v>0</v>
      </c>
      <c r="AA380" s="142">
        <f t="shared" si="123"/>
        <v>0</v>
      </c>
      <c r="AR380" s="19" t="s">
        <v>1282</v>
      </c>
      <c r="AT380" s="19" t="s">
        <v>315</v>
      </c>
      <c r="AU380" s="19" t="s">
        <v>102</v>
      </c>
      <c r="AY380" s="19" t="s">
        <v>267</v>
      </c>
      <c r="BE380" s="143">
        <f t="shared" si="124"/>
        <v>0</v>
      </c>
      <c r="BF380" s="143">
        <f t="shared" si="125"/>
        <v>0</v>
      </c>
      <c r="BG380" s="143">
        <f t="shared" si="126"/>
        <v>0</v>
      </c>
      <c r="BH380" s="143">
        <f t="shared" si="127"/>
        <v>0</v>
      </c>
      <c r="BI380" s="143">
        <f t="shared" si="128"/>
        <v>0</v>
      </c>
      <c r="BJ380" s="19" t="s">
        <v>102</v>
      </c>
      <c r="BK380" s="143">
        <f t="shared" si="129"/>
        <v>0</v>
      </c>
      <c r="BL380" s="19" t="s">
        <v>518</v>
      </c>
      <c r="BM380" s="19" t="s">
        <v>3306</v>
      </c>
    </row>
    <row r="381" spans="2:65" s="1" customFormat="1" ht="16.5" customHeight="1">
      <c r="B381" s="134"/>
      <c r="C381" s="144" t="s">
        <v>3307</v>
      </c>
      <c r="D381" s="144" t="s">
        <v>315</v>
      </c>
      <c r="E381" s="145" t="s">
        <v>3163</v>
      </c>
      <c r="F381" s="221" t="s">
        <v>3164</v>
      </c>
      <c r="G381" s="221"/>
      <c r="H381" s="221"/>
      <c r="I381" s="221"/>
      <c r="J381" s="146" t="s">
        <v>374</v>
      </c>
      <c r="K381" s="147">
        <v>10</v>
      </c>
      <c r="L381" s="222"/>
      <c r="M381" s="222"/>
      <c r="N381" s="222">
        <f t="shared" si="120"/>
        <v>0</v>
      </c>
      <c r="O381" s="220"/>
      <c r="P381" s="220"/>
      <c r="Q381" s="220"/>
      <c r="R381" s="139"/>
      <c r="T381" s="140" t="s">
        <v>5</v>
      </c>
      <c r="U381" s="38" t="s">
        <v>42</v>
      </c>
      <c r="V381" s="141">
        <v>0</v>
      </c>
      <c r="W381" s="141">
        <f t="shared" si="121"/>
        <v>0</v>
      </c>
      <c r="X381" s="141">
        <v>0</v>
      </c>
      <c r="Y381" s="141">
        <f t="shared" si="122"/>
        <v>0</v>
      </c>
      <c r="Z381" s="141">
        <v>0</v>
      </c>
      <c r="AA381" s="142">
        <f t="shared" si="123"/>
        <v>0</v>
      </c>
      <c r="AR381" s="19" t="s">
        <v>1282</v>
      </c>
      <c r="AT381" s="19" t="s">
        <v>315</v>
      </c>
      <c r="AU381" s="19" t="s">
        <v>102</v>
      </c>
      <c r="AY381" s="19" t="s">
        <v>267</v>
      </c>
      <c r="BE381" s="143">
        <f t="shared" si="124"/>
        <v>0</v>
      </c>
      <c r="BF381" s="143">
        <f t="shared" si="125"/>
        <v>0</v>
      </c>
      <c r="BG381" s="143">
        <f t="shared" si="126"/>
        <v>0</v>
      </c>
      <c r="BH381" s="143">
        <f t="shared" si="127"/>
        <v>0</v>
      </c>
      <c r="BI381" s="143">
        <f t="shared" si="128"/>
        <v>0</v>
      </c>
      <c r="BJ381" s="19" t="s">
        <v>102</v>
      </c>
      <c r="BK381" s="143">
        <f t="shared" si="129"/>
        <v>0</v>
      </c>
      <c r="BL381" s="19" t="s">
        <v>518</v>
      </c>
      <c r="BM381" s="19" t="s">
        <v>3308</v>
      </c>
    </row>
    <row r="382" spans="2:65" s="1" customFormat="1" ht="25.5" customHeight="1">
      <c r="B382" s="134"/>
      <c r="C382" s="144" t="s">
        <v>1728</v>
      </c>
      <c r="D382" s="144" t="s">
        <v>315</v>
      </c>
      <c r="E382" s="145" t="s">
        <v>3190</v>
      </c>
      <c r="F382" s="221" t="s">
        <v>3191</v>
      </c>
      <c r="G382" s="221"/>
      <c r="H382" s="221"/>
      <c r="I382" s="221"/>
      <c r="J382" s="146" t="s">
        <v>374</v>
      </c>
      <c r="K382" s="147">
        <v>1</v>
      </c>
      <c r="L382" s="222"/>
      <c r="M382" s="222"/>
      <c r="N382" s="222">
        <f t="shared" si="120"/>
        <v>0</v>
      </c>
      <c r="O382" s="220"/>
      <c r="P382" s="220"/>
      <c r="Q382" s="220"/>
      <c r="R382" s="139"/>
      <c r="T382" s="140" t="s">
        <v>5</v>
      </c>
      <c r="U382" s="38" t="s">
        <v>42</v>
      </c>
      <c r="V382" s="141">
        <v>0</v>
      </c>
      <c r="W382" s="141">
        <f t="shared" si="121"/>
        <v>0</v>
      </c>
      <c r="X382" s="141">
        <v>0</v>
      </c>
      <c r="Y382" s="141">
        <f t="shared" si="122"/>
        <v>0</v>
      </c>
      <c r="Z382" s="141">
        <v>0</v>
      </c>
      <c r="AA382" s="142">
        <f t="shared" si="123"/>
        <v>0</v>
      </c>
      <c r="AR382" s="19" t="s">
        <v>1282</v>
      </c>
      <c r="AT382" s="19" t="s">
        <v>315</v>
      </c>
      <c r="AU382" s="19" t="s">
        <v>102</v>
      </c>
      <c r="AY382" s="19" t="s">
        <v>267</v>
      </c>
      <c r="BE382" s="143">
        <f t="shared" si="124"/>
        <v>0</v>
      </c>
      <c r="BF382" s="143">
        <f t="shared" si="125"/>
        <v>0</v>
      </c>
      <c r="BG382" s="143">
        <f t="shared" si="126"/>
        <v>0</v>
      </c>
      <c r="BH382" s="143">
        <f t="shared" si="127"/>
        <v>0</v>
      </c>
      <c r="BI382" s="143">
        <f t="shared" si="128"/>
        <v>0</v>
      </c>
      <c r="BJ382" s="19" t="s">
        <v>102</v>
      </c>
      <c r="BK382" s="143">
        <f t="shared" si="129"/>
        <v>0</v>
      </c>
      <c r="BL382" s="19" t="s">
        <v>518</v>
      </c>
      <c r="BM382" s="19" t="s">
        <v>3309</v>
      </c>
    </row>
    <row r="383" spans="2:65" s="1" customFormat="1" ht="16.5" customHeight="1">
      <c r="B383" s="134"/>
      <c r="C383" s="163" t="s">
        <v>3310</v>
      </c>
      <c r="D383" s="163" t="s">
        <v>268</v>
      </c>
      <c r="E383" s="164" t="s">
        <v>3311</v>
      </c>
      <c r="F383" s="240" t="s">
        <v>4293</v>
      </c>
      <c r="G383" s="240"/>
      <c r="H383" s="240"/>
      <c r="I383" s="240"/>
      <c r="J383" s="165" t="s">
        <v>785</v>
      </c>
      <c r="K383" s="166">
        <v>0.33</v>
      </c>
      <c r="L383" s="241"/>
      <c r="M383" s="241"/>
      <c r="N383" s="241">
        <f t="shared" si="120"/>
        <v>0</v>
      </c>
      <c r="O383" s="241"/>
      <c r="P383" s="241"/>
      <c r="Q383" s="241"/>
      <c r="R383" s="139"/>
      <c r="T383" s="140" t="s">
        <v>5</v>
      </c>
      <c r="U383" s="38" t="s">
        <v>42</v>
      </c>
      <c r="V383" s="141">
        <v>0</v>
      </c>
      <c r="W383" s="141">
        <f t="shared" si="121"/>
        <v>0</v>
      </c>
      <c r="X383" s="141">
        <v>0</v>
      </c>
      <c r="Y383" s="141">
        <f t="shared" si="122"/>
        <v>0</v>
      </c>
      <c r="Z383" s="141">
        <v>0</v>
      </c>
      <c r="AA383" s="142">
        <f t="shared" si="123"/>
        <v>0</v>
      </c>
      <c r="AR383" s="19" t="s">
        <v>518</v>
      </c>
      <c r="AT383" s="19" t="s">
        <v>268</v>
      </c>
      <c r="AU383" s="19" t="s">
        <v>102</v>
      </c>
      <c r="AY383" s="19" t="s">
        <v>267</v>
      </c>
      <c r="BE383" s="143">
        <f t="shared" si="124"/>
        <v>0</v>
      </c>
      <c r="BF383" s="143">
        <f t="shared" si="125"/>
        <v>0</v>
      </c>
      <c r="BG383" s="143">
        <f t="shared" si="126"/>
        <v>0</v>
      </c>
      <c r="BH383" s="143">
        <f t="shared" si="127"/>
        <v>0</v>
      </c>
      <c r="BI383" s="143">
        <f t="shared" si="128"/>
        <v>0</v>
      </c>
      <c r="BJ383" s="19" t="s">
        <v>102</v>
      </c>
      <c r="BK383" s="143">
        <f t="shared" si="129"/>
        <v>0</v>
      </c>
      <c r="BL383" s="19" t="s">
        <v>518</v>
      </c>
      <c r="BM383" s="19" t="s">
        <v>3312</v>
      </c>
    </row>
    <row r="384" spans="2:65" s="1" customFormat="1" ht="16.5" customHeight="1">
      <c r="B384" s="134"/>
      <c r="C384" s="163" t="s">
        <v>1731</v>
      </c>
      <c r="D384" s="163" t="s">
        <v>268</v>
      </c>
      <c r="E384" s="164" t="s">
        <v>3313</v>
      </c>
      <c r="F384" s="240" t="s">
        <v>4200</v>
      </c>
      <c r="G384" s="240"/>
      <c r="H384" s="240"/>
      <c r="I384" s="240"/>
      <c r="J384" s="165" t="s">
        <v>374</v>
      </c>
      <c r="K384" s="166">
        <v>1</v>
      </c>
      <c r="L384" s="241"/>
      <c r="M384" s="241"/>
      <c r="N384" s="241">
        <f t="shared" si="120"/>
        <v>0</v>
      </c>
      <c r="O384" s="241"/>
      <c r="P384" s="241"/>
      <c r="Q384" s="241"/>
      <c r="R384" s="139"/>
      <c r="T384" s="140" t="s">
        <v>5</v>
      </c>
      <c r="U384" s="38" t="s">
        <v>42</v>
      </c>
      <c r="V384" s="141">
        <v>0</v>
      </c>
      <c r="W384" s="141">
        <f t="shared" si="121"/>
        <v>0</v>
      </c>
      <c r="X384" s="141">
        <v>0</v>
      </c>
      <c r="Y384" s="141">
        <f t="shared" si="122"/>
        <v>0</v>
      </c>
      <c r="Z384" s="141">
        <v>0</v>
      </c>
      <c r="AA384" s="142">
        <f t="shared" si="123"/>
        <v>0</v>
      </c>
      <c r="AR384" s="19" t="s">
        <v>518</v>
      </c>
      <c r="AT384" s="19" t="s">
        <v>268</v>
      </c>
      <c r="AU384" s="19" t="s">
        <v>102</v>
      </c>
      <c r="AY384" s="19" t="s">
        <v>267</v>
      </c>
      <c r="BE384" s="143">
        <f t="shared" si="124"/>
        <v>0</v>
      </c>
      <c r="BF384" s="143">
        <f t="shared" si="125"/>
        <v>0</v>
      </c>
      <c r="BG384" s="143">
        <f t="shared" si="126"/>
        <v>0</v>
      </c>
      <c r="BH384" s="143">
        <f t="shared" si="127"/>
        <v>0</v>
      </c>
      <c r="BI384" s="143">
        <f t="shared" si="128"/>
        <v>0</v>
      </c>
      <c r="BJ384" s="19" t="s">
        <v>102</v>
      </c>
      <c r="BK384" s="143">
        <f t="shared" si="129"/>
        <v>0</v>
      </c>
      <c r="BL384" s="19" t="s">
        <v>518</v>
      </c>
      <c r="BM384" s="19" t="s">
        <v>3314</v>
      </c>
    </row>
    <row r="385" spans="2:65" s="1" customFormat="1" ht="16.5" customHeight="1">
      <c r="B385" s="134"/>
      <c r="C385" s="163" t="s">
        <v>3315</v>
      </c>
      <c r="D385" s="163" t="s">
        <v>268</v>
      </c>
      <c r="E385" s="164" t="s">
        <v>3316</v>
      </c>
      <c r="F385" s="240" t="s">
        <v>3075</v>
      </c>
      <c r="G385" s="240"/>
      <c r="H385" s="240"/>
      <c r="I385" s="240"/>
      <c r="J385" s="165" t="s">
        <v>785</v>
      </c>
      <c r="K385" s="166">
        <v>1</v>
      </c>
      <c r="L385" s="241"/>
      <c r="M385" s="241"/>
      <c r="N385" s="241">
        <f t="shared" si="120"/>
        <v>0</v>
      </c>
      <c r="O385" s="241"/>
      <c r="P385" s="241"/>
      <c r="Q385" s="241"/>
      <c r="R385" s="139"/>
      <c r="T385" s="140" t="s">
        <v>5</v>
      </c>
      <c r="U385" s="38" t="s">
        <v>42</v>
      </c>
      <c r="V385" s="141">
        <v>0</v>
      </c>
      <c r="W385" s="141">
        <f t="shared" si="121"/>
        <v>0</v>
      </c>
      <c r="X385" s="141">
        <v>0</v>
      </c>
      <c r="Y385" s="141">
        <f t="shared" si="122"/>
        <v>0</v>
      </c>
      <c r="Z385" s="141">
        <v>0</v>
      </c>
      <c r="AA385" s="142">
        <f t="shared" si="123"/>
        <v>0</v>
      </c>
      <c r="AR385" s="19" t="s">
        <v>518</v>
      </c>
      <c r="AT385" s="19" t="s">
        <v>268</v>
      </c>
      <c r="AU385" s="19" t="s">
        <v>102</v>
      </c>
      <c r="AY385" s="19" t="s">
        <v>267</v>
      </c>
      <c r="BE385" s="143">
        <f t="shared" si="124"/>
        <v>0</v>
      </c>
      <c r="BF385" s="143">
        <f t="shared" si="125"/>
        <v>0</v>
      </c>
      <c r="BG385" s="143">
        <f t="shared" si="126"/>
        <v>0</v>
      </c>
      <c r="BH385" s="143">
        <f t="shared" si="127"/>
        <v>0</v>
      </c>
      <c r="BI385" s="143">
        <f t="shared" si="128"/>
        <v>0</v>
      </c>
      <c r="BJ385" s="19" t="s">
        <v>102</v>
      </c>
      <c r="BK385" s="143">
        <f t="shared" si="129"/>
        <v>0</v>
      </c>
      <c r="BL385" s="19" t="s">
        <v>518</v>
      </c>
      <c r="BM385" s="19" t="s">
        <v>3317</v>
      </c>
    </row>
    <row r="386" spans="2:65" s="10" customFormat="1" ht="29.85" customHeight="1">
      <c r="B386" s="124"/>
      <c r="D386" s="133" t="s">
        <v>2986</v>
      </c>
      <c r="E386" s="133"/>
      <c r="F386" s="133"/>
      <c r="G386" s="133"/>
      <c r="H386" s="133"/>
      <c r="I386" s="133"/>
      <c r="J386" s="133"/>
      <c r="K386" s="133"/>
      <c r="L386" s="133"/>
      <c r="M386" s="133"/>
      <c r="N386" s="208">
        <f>BK386</f>
        <v>0</v>
      </c>
      <c r="O386" s="209"/>
      <c r="P386" s="209"/>
      <c r="Q386" s="209"/>
      <c r="R386" s="126"/>
      <c r="T386" s="127"/>
      <c r="W386" s="128">
        <f>SUM(W387:W426)</f>
        <v>0</v>
      </c>
      <c r="Y386" s="128">
        <f>SUM(Y387:Y426)</f>
        <v>0</v>
      </c>
      <c r="AA386" s="129">
        <f>SUM(AA387:AA426)</f>
        <v>0</v>
      </c>
      <c r="AR386" s="130" t="s">
        <v>277</v>
      </c>
      <c r="AT386" s="131" t="s">
        <v>74</v>
      </c>
      <c r="AU386" s="131" t="s">
        <v>83</v>
      </c>
      <c r="AY386" s="130" t="s">
        <v>267</v>
      </c>
      <c r="BK386" s="132">
        <f>SUM(BK387:BK426)</f>
        <v>0</v>
      </c>
    </row>
    <row r="387" spans="2:65" s="1" customFormat="1" ht="76.5" customHeight="1">
      <c r="B387" s="134"/>
      <c r="C387" s="144" t="s">
        <v>1734</v>
      </c>
      <c r="D387" s="144" t="s">
        <v>315</v>
      </c>
      <c r="E387" s="145" t="s">
        <v>3318</v>
      </c>
      <c r="F387" s="221" t="s">
        <v>3319</v>
      </c>
      <c r="G387" s="221"/>
      <c r="H387" s="221"/>
      <c r="I387" s="221"/>
      <c r="J387" s="146" t="s">
        <v>374</v>
      </c>
      <c r="K387" s="147">
        <v>1</v>
      </c>
      <c r="L387" s="222"/>
      <c r="M387" s="222"/>
      <c r="N387" s="222">
        <f t="shared" ref="N387:N426" si="130">ROUND(L387*K387,2)</f>
        <v>0</v>
      </c>
      <c r="O387" s="220"/>
      <c r="P387" s="220"/>
      <c r="Q387" s="220"/>
      <c r="R387" s="139"/>
      <c r="T387" s="140" t="s">
        <v>5</v>
      </c>
      <c r="U387" s="38" t="s">
        <v>42</v>
      </c>
      <c r="V387" s="141">
        <v>0</v>
      </c>
      <c r="W387" s="141">
        <f t="shared" ref="W387:W426" si="131">V387*K387</f>
        <v>0</v>
      </c>
      <c r="X387" s="141">
        <v>0</v>
      </c>
      <c r="Y387" s="141">
        <f t="shared" ref="Y387:Y426" si="132">X387*K387</f>
        <v>0</v>
      </c>
      <c r="Z387" s="141">
        <v>0</v>
      </c>
      <c r="AA387" s="142">
        <f t="shared" ref="AA387:AA426" si="133">Z387*K387</f>
        <v>0</v>
      </c>
      <c r="AR387" s="19" t="s">
        <v>1282</v>
      </c>
      <c r="AT387" s="19" t="s">
        <v>315</v>
      </c>
      <c r="AU387" s="19" t="s">
        <v>102</v>
      </c>
      <c r="AY387" s="19" t="s">
        <v>267</v>
      </c>
      <c r="BE387" s="143">
        <f t="shared" ref="BE387:BE426" si="134">IF(U387="základná",N387,0)</f>
        <v>0</v>
      </c>
      <c r="BF387" s="143">
        <f t="shared" ref="BF387:BF426" si="135">IF(U387="znížená",N387,0)</f>
        <v>0</v>
      </c>
      <c r="BG387" s="143">
        <f t="shared" ref="BG387:BG426" si="136">IF(U387="zákl. prenesená",N387,0)</f>
        <v>0</v>
      </c>
      <c r="BH387" s="143">
        <f t="shared" ref="BH387:BH426" si="137">IF(U387="zníž. prenesená",N387,0)</f>
        <v>0</v>
      </c>
      <c r="BI387" s="143">
        <f t="shared" ref="BI387:BI426" si="138">IF(U387="nulová",N387,0)</f>
        <v>0</v>
      </c>
      <c r="BJ387" s="19" t="s">
        <v>102</v>
      </c>
      <c r="BK387" s="143">
        <f t="shared" ref="BK387:BK426" si="139">ROUND(L387*K387,2)</f>
        <v>0</v>
      </c>
      <c r="BL387" s="19" t="s">
        <v>518</v>
      </c>
      <c r="BM387" s="19" t="s">
        <v>3320</v>
      </c>
    </row>
    <row r="388" spans="2:65" s="1" customFormat="1" ht="16.5" customHeight="1">
      <c r="B388" s="134"/>
      <c r="C388" s="144" t="s">
        <v>3321</v>
      </c>
      <c r="D388" s="144" t="s">
        <v>315</v>
      </c>
      <c r="E388" s="145" t="s">
        <v>2972</v>
      </c>
      <c r="F388" s="221" t="s">
        <v>2993</v>
      </c>
      <c r="G388" s="221"/>
      <c r="H388" s="221"/>
      <c r="I388" s="221"/>
      <c r="J388" s="146" t="s">
        <v>374</v>
      </c>
      <c r="K388" s="147">
        <v>2</v>
      </c>
      <c r="L388" s="222"/>
      <c r="M388" s="222"/>
      <c r="N388" s="222">
        <f t="shared" si="130"/>
        <v>0</v>
      </c>
      <c r="O388" s="220"/>
      <c r="P388" s="220"/>
      <c r="Q388" s="220"/>
      <c r="R388" s="139"/>
      <c r="T388" s="140" t="s">
        <v>5</v>
      </c>
      <c r="U388" s="38" t="s">
        <v>42</v>
      </c>
      <c r="V388" s="141">
        <v>0</v>
      </c>
      <c r="W388" s="141">
        <f t="shared" si="131"/>
        <v>0</v>
      </c>
      <c r="X388" s="141">
        <v>0</v>
      </c>
      <c r="Y388" s="141">
        <f t="shared" si="132"/>
        <v>0</v>
      </c>
      <c r="Z388" s="141">
        <v>0</v>
      </c>
      <c r="AA388" s="142">
        <f t="shared" si="133"/>
        <v>0</v>
      </c>
      <c r="AR388" s="19" t="s">
        <v>1282</v>
      </c>
      <c r="AT388" s="19" t="s">
        <v>315</v>
      </c>
      <c r="AU388" s="19" t="s">
        <v>102</v>
      </c>
      <c r="AY388" s="19" t="s">
        <v>267</v>
      </c>
      <c r="BE388" s="143">
        <f t="shared" si="134"/>
        <v>0</v>
      </c>
      <c r="BF388" s="143">
        <f t="shared" si="135"/>
        <v>0</v>
      </c>
      <c r="BG388" s="143">
        <f t="shared" si="136"/>
        <v>0</v>
      </c>
      <c r="BH388" s="143">
        <f t="shared" si="137"/>
        <v>0</v>
      </c>
      <c r="BI388" s="143">
        <f t="shared" si="138"/>
        <v>0</v>
      </c>
      <c r="BJ388" s="19" t="s">
        <v>102</v>
      </c>
      <c r="BK388" s="143">
        <f t="shared" si="139"/>
        <v>0</v>
      </c>
      <c r="BL388" s="19" t="s">
        <v>518</v>
      </c>
      <c r="BM388" s="19" t="s">
        <v>3322</v>
      </c>
    </row>
    <row r="389" spans="2:65" s="1" customFormat="1" ht="16.5" customHeight="1">
      <c r="B389" s="134"/>
      <c r="C389" s="144" t="s">
        <v>1737</v>
      </c>
      <c r="D389" s="144" t="s">
        <v>315</v>
      </c>
      <c r="E389" s="145" t="s">
        <v>3204</v>
      </c>
      <c r="F389" s="221" t="s">
        <v>3205</v>
      </c>
      <c r="G389" s="221"/>
      <c r="H389" s="221"/>
      <c r="I389" s="221"/>
      <c r="J389" s="146" t="s">
        <v>374</v>
      </c>
      <c r="K389" s="147">
        <v>0</v>
      </c>
      <c r="L389" s="222"/>
      <c r="M389" s="222"/>
      <c r="N389" s="222">
        <f t="shared" si="130"/>
        <v>0</v>
      </c>
      <c r="O389" s="220"/>
      <c r="P389" s="220"/>
      <c r="Q389" s="220"/>
      <c r="R389" s="139"/>
      <c r="T389" s="140" t="s">
        <v>5</v>
      </c>
      <c r="U389" s="38" t="s">
        <v>42</v>
      </c>
      <c r="V389" s="141">
        <v>0</v>
      </c>
      <c r="W389" s="141">
        <f t="shared" si="131"/>
        <v>0</v>
      </c>
      <c r="X389" s="141">
        <v>0</v>
      </c>
      <c r="Y389" s="141">
        <f t="shared" si="132"/>
        <v>0</v>
      </c>
      <c r="Z389" s="141">
        <v>0</v>
      </c>
      <c r="AA389" s="142">
        <f t="shared" si="133"/>
        <v>0</v>
      </c>
      <c r="AR389" s="19" t="s">
        <v>1282</v>
      </c>
      <c r="AT389" s="19" t="s">
        <v>315</v>
      </c>
      <c r="AU389" s="19" t="s">
        <v>102</v>
      </c>
      <c r="AY389" s="19" t="s">
        <v>267</v>
      </c>
      <c r="BE389" s="143">
        <f t="shared" si="134"/>
        <v>0</v>
      </c>
      <c r="BF389" s="143">
        <f t="shared" si="135"/>
        <v>0</v>
      </c>
      <c r="BG389" s="143">
        <f t="shared" si="136"/>
        <v>0</v>
      </c>
      <c r="BH389" s="143">
        <f t="shared" si="137"/>
        <v>0</v>
      </c>
      <c r="BI389" s="143">
        <f t="shared" si="138"/>
        <v>0</v>
      </c>
      <c r="BJ389" s="19" t="s">
        <v>102</v>
      </c>
      <c r="BK389" s="143">
        <f t="shared" si="139"/>
        <v>0</v>
      </c>
      <c r="BL389" s="19" t="s">
        <v>518</v>
      </c>
      <c r="BM389" s="19" t="s">
        <v>3323</v>
      </c>
    </row>
    <row r="390" spans="2:65" s="1" customFormat="1" ht="25.5" customHeight="1">
      <c r="B390" s="134"/>
      <c r="C390" s="144" t="s">
        <v>3324</v>
      </c>
      <c r="D390" s="144" t="s">
        <v>315</v>
      </c>
      <c r="E390" s="145" t="s">
        <v>3206</v>
      </c>
      <c r="F390" s="221" t="s">
        <v>3207</v>
      </c>
      <c r="G390" s="221"/>
      <c r="H390" s="221"/>
      <c r="I390" s="221"/>
      <c r="J390" s="146" t="s">
        <v>374</v>
      </c>
      <c r="K390" s="147">
        <v>1</v>
      </c>
      <c r="L390" s="222"/>
      <c r="M390" s="222"/>
      <c r="N390" s="222">
        <f t="shared" si="130"/>
        <v>0</v>
      </c>
      <c r="O390" s="220"/>
      <c r="P390" s="220"/>
      <c r="Q390" s="220"/>
      <c r="R390" s="139"/>
      <c r="T390" s="140" t="s">
        <v>5</v>
      </c>
      <c r="U390" s="38" t="s">
        <v>42</v>
      </c>
      <c r="V390" s="141">
        <v>0</v>
      </c>
      <c r="W390" s="141">
        <f t="shared" si="131"/>
        <v>0</v>
      </c>
      <c r="X390" s="141">
        <v>0</v>
      </c>
      <c r="Y390" s="141">
        <f t="shared" si="132"/>
        <v>0</v>
      </c>
      <c r="Z390" s="141">
        <v>0</v>
      </c>
      <c r="AA390" s="142">
        <f t="shared" si="133"/>
        <v>0</v>
      </c>
      <c r="AR390" s="19" t="s">
        <v>1282</v>
      </c>
      <c r="AT390" s="19" t="s">
        <v>315</v>
      </c>
      <c r="AU390" s="19" t="s">
        <v>102</v>
      </c>
      <c r="AY390" s="19" t="s">
        <v>267</v>
      </c>
      <c r="BE390" s="143">
        <f t="shared" si="134"/>
        <v>0</v>
      </c>
      <c r="BF390" s="143">
        <f t="shared" si="135"/>
        <v>0</v>
      </c>
      <c r="BG390" s="143">
        <f t="shared" si="136"/>
        <v>0</v>
      </c>
      <c r="BH390" s="143">
        <f t="shared" si="137"/>
        <v>0</v>
      </c>
      <c r="BI390" s="143">
        <f t="shared" si="138"/>
        <v>0</v>
      </c>
      <c r="BJ390" s="19" t="s">
        <v>102</v>
      </c>
      <c r="BK390" s="143">
        <f t="shared" si="139"/>
        <v>0</v>
      </c>
      <c r="BL390" s="19" t="s">
        <v>518</v>
      </c>
      <c r="BM390" s="19" t="s">
        <v>3325</v>
      </c>
    </row>
    <row r="391" spans="2:65" s="1" customFormat="1" ht="16.5" customHeight="1">
      <c r="B391" s="134"/>
      <c r="C391" s="144" t="s">
        <v>1740</v>
      </c>
      <c r="D391" s="144" t="s">
        <v>315</v>
      </c>
      <c r="E391" s="145" t="s">
        <v>3178</v>
      </c>
      <c r="F391" s="221" t="s">
        <v>3179</v>
      </c>
      <c r="G391" s="221"/>
      <c r="H391" s="221"/>
      <c r="I391" s="221"/>
      <c r="J391" s="146" t="s">
        <v>374</v>
      </c>
      <c r="K391" s="147">
        <v>1</v>
      </c>
      <c r="L391" s="222"/>
      <c r="M391" s="222"/>
      <c r="N391" s="222">
        <f t="shared" si="130"/>
        <v>0</v>
      </c>
      <c r="O391" s="220"/>
      <c r="P391" s="220"/>
      <c r="Q391" s="220"/>
      <c r="R391" s="139"/>
      <c r="T391" s="140" t="s">
        <v>5</v>
      </c>
      <c r="U391" s="38" t="s">
        <v>42</v>
      </c>
      <c r="V391" s="141">
        <v>0</v>
      </c>
      <c r="W391" s="141">
        <f t="shared" si="131"/>
        <v>0</v>
      </c>
      <c r="X391" s="141">
        <v>0</v>
      </c>
      <c r="Y391" s="141">
        <f t="shared" si="132"/>
        <v>0</v>
      </c>
      <c r="Z391" s="141">
        <v>0</v>
      </c>
      <c r="AA391" s="142">
        <f t="shared" si="133"/>
        <v>0</v>
      </c>
      <c r="AR391" s="19" t="s">
        <v>1282</v>
      </c>
      <c r="AT391" s="19" t="s">
        <v>315</v>
      </c>
      <c r="AU391" s="19" t="s">
        <v>102</v>
      </c>
      <c r="AY391" s="19" t="s">
        <v>267</v>
      </c>
      <c r="BE391" s="143">
        <f t="shared" si="134"/>
        <v>0</v>
      </c>
      <c r="BF391" s="143">
        <f t="shared" si="135"/>
        <v>0</v>
      </c>
      <c r="BG391" s="143">
        <f t="shared" si="136"/>
        <v>0</v>
      </c>
      <c r="BH391" s="143">
        <f t="shared" si="137"/>
        <v>0</v>
      </c>
      <c r="BI391" s="143">
        <f t="shared" si="138"/>
        <v>0</v>
      </c>
      <c r="BJ391" s="19" t="s">
        <v>102</v>
      </c>
      <c r="BK391" s="143">
        <f t="shared" si="139"/>
        <v>0</v>
      </c>
      <c r="BL391" s="19" t="s">
        <v>518</v>
      </c>
      <c r="BM391" s="19" t="s">
        <v>3326</v>
      </c>
    </row>
    <row r="392" spans="2:65" s="1" customFormat="1" ht="16.5" customHeight="1">
      <c r="B392" s="134"/>
      <c r="C392" s="144" t="s">
        <v>3327</v>
      </c>
      <c r="D392" s="144" t="s">
        <v>315</v>
      </c>
      <c r="E392" s="145" t="s">
        <v>3180</v>
      </c>
      <c r="F392" s="221" t="s">
        <v>3181</v>
      </c>
      <c r="G392" s="221"/>
      <c r="H392" s="221"/>
      <c r="I392" s="221"/>
      <c r="J392" s="146" t="s">
        <v>374</v>
      </c>
      <c r="K392" s="147">
        <v>1</v>
      </c>
      <c r="L392" s="222"/>
      <c r="M392" s="222"/>
      <c r="N392" s="222">
        <f t="shared" si="130"/>
        <v>0</v>
      </c>
      <c r="O392" s="220"/>
      <c r="P392" s="220"/>
      <c r="Q392" s="220"/>
      <c r="R392" s="139"/>
      <c r="T392" s="140" t="s">
        <v>5</v>
      </c>
      <c r="U392" s="38" t="s">
        <v>42</v>
      </c>
      <c r="V392" s="141">
        <v>0</v>
      </c>
      <c r="W392" s="141">
        <f t="shared" si="131"/>
        <v>0</v>
      </c>
      <c r="X392" s="141">
        <v>0</v>
      </c>
      <c r="Y392" s="141">
        <f t="shared" si="132"/>
        <v>0</v>
      </c>
      <c r="Z392" s="141">
        <v>0</v>
      </c>
      <c r="AA392" s="142">
        <f t="shared" si="133"/>
        <v>0</v>
      </c>
      <c r="AR392" s="19" t="s">
        <v>1282</v>
      </c>
      <c r="AT392" s="19" t="s">
        <v>315</v>
      </c>
      <c r="AU392" s="19" t="s">
        <v>102</v>
      </c>
      <c r="AY392" s="19" t="s">
        <v>267</v>
      </c>
      <c r="BE392" s="143">
        <f t="shared" si="134"/>
        <v>0</v>
      </c>
      <c r="BF392" s="143">
        <f t="shared" si="135"/>
        <v>0</v>
      </c>
      <c r="BG392" s="143">
        <f t="shared" si="136"/>
        <v>0</v>
      </c>
      <c r="BH392" s="143">
        <f t="shared" si="137"/>
        <v>0</v>
      </c>
      <c r="BI392" s="143">
        <f t="shared" si="138"/>
        <v>0</v>
      </c>
      <c r="BJ392" s="19" t="s">
        <v>102</v>
      </c>
      <c r="BK392" s="143">
        <f t="shared" si="139"/>
        <v>0</v>
      </c>
      <c r="BL392" s="19" t="s">
        <v>518</v>
      </c>
      <c r="BM392" s="19" t="s">
        <v>3328</v>
      </c>
    </row>
    <row r="393" spans="2:65" s="1" customFormat="1" ht="16.5" customHeight="1">
      <c r="B393" s="134"/>
      <c r="C393" s="144" t="s">
        <v>1743</v>
      </c>
      <c r="D393" s="144" t="s">
        <v>315</v>
      </c>
      <c r="E393" s="145" t="s">
        <v>3142</v>
      </c>
      <c r="F393" s="221" t="s">
        <v>3143</v>
      </c>
      <c r="G393" s="221"/>
      <c r="H393" s="221"/>
      <c r="I393" s="221"/>
      <c r="J393" s="146" t="s">
        <v>374</v>
      </c>
      <c r="K393" s="147">
        <v>2</v>
      </c>
      <c r="L393" s="222"/>
      <c r="M393" s="222"/>
      <c r="N393" s="222">
        <f t="shared" si="130"/>
        <v>0</v>
      </c>
      <c r="O393" s="220"/>
      <c r="P393" s="220"/>
      <c r="Q393" s="220"/>
      <c r="R393" s="139"/>
      <c r="T393" s="140" t="s">
        <v>5</v>
      </c>
      <c r="U393" s="38" t="s">
        <v>42</v>
      </c>
      <c r="V393" s="141">
        <v>0</v>
      </c>
      <c r="W393" s="141">
        <f t="shared" si="131"/>
        <v>0</v>
      </c>
      <c r="X393" s="141">
        <v>0</v>
      </c>
      <c r="Y393" s="141">
        <f t="shared" si="132"/>
        <v>0</v>
      </c>
      <c r="Z393" s="141">
        <v>0</v>
      </c>
      <c r="AA393" s="142">
        <f t="shared" si="133"/>
        <v>0</v>
      </c>
      <c r="AR393" s="19" t="s">
        <v>1282</v>
      </c>
      <c r="AT393" s="19" t="s">
        <v>315</v>
      </c>
      <c r="AU393" s="19" t="s">
        <v>102</v>
      </c>
      <c r="AY393" s="19" t="s">
        <v>267</v>
      </c>
      <c r="BE393" s="143">
        <f t="shared" si="134"/>
        <v>0</v>
      </c>
      <c r="BF393" s="143">
        <f t="shared" si="135"/>
        <v>0</v>
      </c>
      <c r="BG393" s="143">
        <f t="shared" si="136"/>
        <v>0</v>
      </c>
      <c r="BH393" s="143">
        <f t="shared" si="137"/>
        <v>0</v>
      </c>
      <c r="BI393" s="143">
        <f t="shared" si="138"/>
        <v>0</v>
      </c>
      <c r="BJ393" s="19" t="s">
        <v>102</v>
      </c>
      <c r="BK393" s="143">
        <f t="shared" si="139"/>
        <v>0</v>
      </c>
      <c r="BL393" s="19" t="s">
        <v>518</v>
      </c>
      <c r="BM393" s="19" t="s">
        <v>3329</v>
      </c>
    </row>
    <row r="394" spans="2:65" s="1" customFormat="1" ht="25.5" customHeight="1">
      <c r="B394" s="134"/>
      <c r="C394" s="144" t="s">
        <v>3330</v>
      </c>
      <c r="D394" s="144" t="s">
        <v>315</v>
      </c>
      <c r="E394" s="145" t="s">
        <v>3144</v>
      </c>
      <c r="F394" s="221" t="s">
        <v>3145</v>
      </c>
      <c r="G394" s="221"/>
      <c r="H394" s="221"/>
      <c r="I394" s="221"/>
      <c r="J394" s="146" t="s">
        <v>374</v>
      </c>
      <c r="K394" s="147">
        <v>2</v>
      </c>
      <c r="L394" s="222"/>
      <c r="M394" s="222"/>
      <c r="N394" s="222">
        <f t="shared" si="130"/>
        <v>0</v>
      </c>
      <c r="O394" s="220"/>
      <c r="P394" s="220"/>
      <c r="Q394" s="220"/>
      <c r="R394" s="139"/>
      <c r="T394" s="140" t="s">
        <v>5</v>
      </c>
      <c r="U394" s="38" t="s">
        <v>42</v>
      </c>
      <c r="V394" s="141">
        <v>0</v>
      </c>
      <c r="W394" s="141">
        <f t="shared" si="131"/>
        <v>0</v>
      </c>
      <c r="X394" s="141">
        <v>0</v>
      </c>
      <c r="Y394" s="141">
        <f t="shared" si="132"/>
        <v>0</v>
      </c>
      <c r="Z394" s="141">
        <v>0</v>
      </c>
      <c r="AA394" s="142">
        <f t="shared" si="133"/>
        <v>0</v>
      </c>
      <c r="AR394" s="19" t="s">
        <v>1282</v>
      </c>
      <c r="AT394" s="19" t="s">
        <v>315</v>
      </c>
      <c r="AU394" s="19" t="s">
        <v>102</v>
      </c>
      <c r="AY394" s="19" t="s">
        <v>267</v>
      </c>
      <c r="BE394" s="143">
        <f t="shared" si="134"/>
        <v>0</v>
      </c>
      <c r="BF394" s="143">
        <f t="shared" si="135"/>
        <v>0</v>
      </c>
      <c r="BG394" s="143">
        <f t="shared" si="136"/>
        <v>0</v>
      </c>
      <c r="BH394" s="143">
        <f t="shared" si="137"/>
        <v>0</v>
      </c>
      <c r="BI394" s="143">
        <f t="shared" si="138"/>
        <v>0</v>
      </c>
      <c r="BJ394" s="19" t="s">
        <v>102</v>
      </c>
      <c r="BK394" s="143">
        <f t="shared" si="139"/>
        <v>0</v>
      </c>
      <c r="BL394" s="19" t="s">
        <v>518</v>
      </c>
      <c r="BM394" s="19" t="s">
        <v>3331</v>
      </c>
    </row>
    <row r="395" spans="2:65" s="1" customFormat="1" ht="16.5" customHeight="1">
      <c r="B395" s="134"/>
      <c r="C395" s="144" t="s">
        <v>1746</v>
      </c>
      <c r="D395" s="144" t="s">
        <v>315</v>
      </c>
      <c r="E395" s="145" t="s">
        <v>3146</v>
      </c>
      <c r="F395" s="221" t="s">
        <v>3147</v>
      </c>
      <c r="G395" s="221"/>
      <c r="H395" s="221"/>
      <c r="I395" s="221"/>
      <c r="J395" s="146" t="s">
        <v>374</v>
      </c>
      <c r="K395" s="147">
        <v>3</v>
      </c>
      <c r="L395" s="222"/>
      <c r="M395" s="222"/>
      <c r="N395" s="222">
        <f t="shared" si="130"/>
        <v>0</v>
      </c>
      <c r="O395" s="220"/>
      <c r="P395" s="220"/>
      <c r="Q395" s="220"/>
      <c r="R395" s="139"/>
      <c r="T395" s="140" t="s">
        <v>5</v>
      </c>
      <c r="U395" s="38" t="s">
        <v>42</v>
      </c>
      <c r="V395" s="141">
        <v>0</v>
      </c>
      <c r="W395" s="141">
        <f t="shared" si="131"/>
        <v>0</v>
      </c>
      <c r="X395" s="141">
        <v>0</v>
      </c>
      <c r="Y395" s="141">
        <f t="shared" si="132"/>
        <v>0</v>
      </c>
      <c r="Z395" s="141">
        <v>0</v>
      </c>
      <c r="AA395" s="142">
        <f t="shared" si="133"/>
        <v>0</v>
      </c>
      <c r="AR395" s="19" t="s">
        <v>1282</v>
      </c>
      <c r="AT395" s="19" t="s">
        <v>315</v>
      </c>
      <c r="AU395" s="19" t="s">
        <v>102</v>
      </c>
      <c r="AY395" s="19" t="s">
        <v>267</v>
      </c>
      <c r="BE395" s="143">
        <f t="shared" si="134"/>
        <v>0</v>
      </c>
      <c r="BF395" s="143">
        <f t="shared" si="135"/>
        <v>0</v>
      </c>
      <c r="BG395" s="143">
        <f t="shared" si="136"/>
        <v>0</v>
      </c>
      <c r="BH395" s="143">
        <f t="shared" si="137"/>
        <v>0</v>
      </c>
      <c r="BI395" s="143">
        <f t="shared" si="138"/>
        <v>0</v>
      </c>
      <c r="BJ395" s="19" t="s">
        <v>102</v>
      </c>
      <c r="BK395" s="143">
        <f t="shared" si="139"/>
        <v>0</v>
      </c>
      <c r="BL395" s="19" t="s">
        <v>518</v>
      </c>
      <c r="BM395" s="19" t="s">
        <v>3332</v>
      </c>
    </row>
    <row r="396" spans="2:65" s="1" customFormat="1" ht="25.5" customHeight="1">
      <c r="B396" s="134"/>
      <c r="C396" s="144" t="s">
        <v>3333</v>
      </c>
      <c r="D396" s="144" t="s">
        <v>315</v>
      </c>
      <c r="E396" s="145" t="s">
        <v>3208</v>
      </c>
      <c r="F396" s="221" t="s">
        <v>3209</v>
      </c>
      <c r="G396" s="221"/>
      <c r="H396" s="221"/>
      <c r="I396" s="221"/>
      <c r="J396" s="146" t="s">
        <v>374</v>
      </c>
      <c r="K396" s="147">
        <v>1</v>
      </c>
      <c r="L396" s="222"/>
      <c r="M396" s="222"/>
      <c r="N396" s="222">
        <f t="shared" si="130"/>
        <v>0</v>
      </c>
      <c r="O396" s="220"/>
      <c r="P396" s="220"/>
      <c r="Q396" s="220"/>
      <c r="R396" s="139"/>
      <c r="T396" s="140" t="s">
        <v>5</v>
      </c>
      <c r="U396" s="38" t="s">
        <v>42</v>
      </c>
      <c r="V396" s="141">
        <v>0</v>
      </c>
      <c r="W396" s="141">
        <f t="shared" si="131"/>
        <v>0</v>
      </c>
      <c r="X396" s="141">
        <v>0</v>
      </c>
      <c r="Y396" s="141">
        <f t="shared" si="132"/>
        <v>0</v>
      </c>
      <c r="Z396" s="141">
        <v>0</v>
      </c>
      <c r="AA396" s="142">
        <f t="shared" si="133"/>
        <v>0</v>
      </c>
      <c r="AR396" s="19" t="s">
        <v>1282</v>
      </c>
      <c r="AT396" s="19" t="s">
        <v>315</v>
      </c>
      <c r="AU396" s="19" t="s">
        <v>102</v>
      </c>
      <c r="AY396" s="19" t="s">
        <v>267</v>
      </c>
      <c r="BE396" s="143">
        <f t="shared" si="134"/>
        <v>0</v>
      </c>
      <c r="BF396" s="143">
        <f t="shared" si="135"/>
        <v>0</v>
      </c>
      <c r="BG396" s="143">
        <f t="shared" si="136"/>
        <v>0</v>
      </c>
      <c r="BH396" s="143">
        <f t="shared" si="137"/>
        <v>0</v>
      </c>
      <c r="BI396" s="143">
        <f t="shared" si="138"/>
        <v>0</v>
      </c>
      <c r="BJ396" s="19" t="s">
        <v>102</v>
      </c>
      <c r="BK396" s="143">
        <f t="shared" si="139"/>
        <v>0</v>
      </c>
      <c r="BL396" s="19" t="s">
        <v>518</v>
      </c>
      <c r="BM396" s="19" t="s">
        <v>3334</v>
      </c>
    </row>
    <row r="397" spans="2:65" s="1" customFormat="1" ht="25.5" customHeight="1">
      <c r="B397" s="134"/>
      <c r="C397" s="144" t="s">
        <v>1749</v>
      </c>
      <c r="D397" s="144" t="s">
        <v>315</v>
      </c>
      <c r="E397" s="145" t="s">
        <v>3182</v>
      </c>
      <c r="F397" s="221" t="s">
        <v>3183</v>
      </c>
      <c r="G397" s="221"/>
      <c r="H397" s="221"/>
      <c r="I397" s="221"/>
      <c r="J397" s="146" t="s">
        <v>374</v>
      </c>
      <c r="K397" s="147">
        <v>24</v>
      </c>
      <c r="L397" s="222"/>
      <c r="M397" s="222"/>
      <c r="N397" s="222">
        <f t="shared" si="130"/>
        <v>0</v>
      </c>
      <c r="O397" s="220"/>
      <c r="P397" s="220"/>
      <c r="Q397" s="220"/>
      <c r="R397" s="139"/>
      <c r="T397" s="140" t="s">
        <v>5</v>
      </c>
      <c r="U397" s="38" t="s">
        <v>42</v>
      </c>
      <c r="V397" s="141">
        <v>0</v>
      </c>
      <c r="W397" s="141">
        <f t="shared" si="131"/>
        <v>0</v>
      </c>
      <c r="X397" s="141">
        <v>0</v>
      </c>
      <c r="Y397" s="141">
        <f t="shared" si="132"/>
        <v>0</v>
      </c>
      <c r="Z397" s="141">
        <v>0</v>
      </c>
      <c r="AA397" s="142">
        <f t="shared" si="133"/>
        <v>0</v>
      </c>
      <c r="AR397" s="19" t="s">
        <v>1282</v>
      </c>
      <c r="AT397" s="19" t="s">
        <v>315</v>
      </c>
      <c r="AU397" s="19" t="s">
        <v>102</v>
      </c>
      <c r="AY397" s="19" t="s">
        <v>267</v>
      </c>
      <c r="BE397" s="143">
        <f t="shared" si="134"/>
        <v>0</v>
      </c>
      <c r="BF397" s="143">
        <f t="shared" si="135"/>
        <v>0</v>
      </c>
      <c r="BG397" s="143">
        <f t="shared" si="136"/>
        <v>0</v>
      </c>
      <c r="BH397" s="143">
        <f t="shared" si="137"/>
        <v>0</v>
      </c>
      <c r="BI397" s="143">
        <f t="shared" si="138"/>
        <v>0</v>
      </c>
      <c r="BJ397" s="19" t="s">
        <v>102</v>
      </c>
      <c r="BK397" s="143">
        <f t="shared" si="139"/>
        <v>0</v>
      </c>
      <c r="BL397" s="19" t="s">
        <v>518</v>
      </c>
      <c r="BM397" s="19" t="s">
        <v>3335</v>
      </c>
    </row>
    <row r="398" spans="2:65" s="1" customFormat="1" ht="25.5" customHeight="1">
      <c r="B398" s="134"/>
      <c r="C398" s="144" t="s">
        <v>3336</v>
      </c>
      <c r="D398" s="144" t="s">
        <v>315</v>
      </c>
      <c r="E398" s="145" t="s">
        <v>3150</v>
      </c>
      <c r="F398" s="221" t="s">
        <v>3151</v>
      </c>
      <c r="G398" s="221"/>
      <c r="H398" s="221"/>
      <c r="I398" s="221"/>
      <c r="J398" s="146" t="s">
        <v>374</v>
      </c>
      <c r="K398" s="147">
        <v>4</v>
      </c>
      <c r="L398" s="222"/>
      <c r="M398" s="222"/>
      <c r="N398" s="222">
        <f t="shared" si="130"/>
        <v>0</v>
      </c>
      <c r="O398" s="220"/>
      <c r="P398" s="220"/>
      <c r="Q398" s="220"/>
      <c r="R398" s="139"/>
      <c r="T398" s="140" t="s">
        <v>5</v>
      </c>
      <c r="U398" s="38" t="s">
        <v>42</v>
      </c>
      <c r="V398" s="141">
        <v>0</v>
      </c>
      <c r="W398" s="141">
        <f t="shared" si="131"/>
        <v>0</v>
      </c>
      <c r="X398" s="141">
        <v>0</v>
      </c>
      <c r="Y398" s="141">
        <f t="shared" si="132"/>
        <v>0</v>
      </c>
      <c r="Z398" s="141">
        <v>0</v>
      </c>
      <c r="AA398" s="142">
        <f t="shared" si="133"/>
        <v>0</v>
      </c>
      <c r="AR398" s="19" t="s">
        <v>1282</v>
      </c>
      <c r="AT398" s="19" t="s">
        <v>315</v>
      </c>
      <c r="AU398" s="19" t="s">
        <v>102</v>
      </c>
      <c r="AY398" s="19" t="s">
        <v>267</v>
      </c>
      <c r="BE398" s="143">
        <f t="shared" si="134"/>
        <v>0</v>
      </c>
      <c r="BF398" s="143">
        <f t="shared" si="135"/>
        <v>0</v>
      </c>
      <c r="BG398" s="143">
        <f t="shared" si="136"/>
        <v>0</v>
      </c>
      <c r="BH398" s="143">
        <f t="shared" si="137"/>
        <v>0</v>
      </c>
      <c r="BI398" s="143">
        <f t="shared" si="138"/>
        <v>0</v>
      </c>
      <c r="BJ398" s="19" t="s">
        <v>102</v>
      </c>
      <c r="BK398" s="143">
        <f t="shared" si="139"/>
        <v>0</v>
      </c>
      <c r="BL398" s="19" t="s">
        <v>518</v>
      </c>
      <c r="BM398" s="19" t="s">
        <v>3337</v>
      </c>
    </row>
    <row r="399" spans="2:65" s="1" customFormat="1" ht="16.5" customHeight="1">
      <c r="B399" s="134"/>
      <c r="C399" s="144" t="s">
        <v>1752</v>
      </c>
      <c r="D399" s="144" t="s">
        <v>315</v>
      </c>
      <c r="E399" s="145" t="s">
        <v>3152</v>
      </c>
      <c r="F399" s="221" t="s">
        <v>3153</v>
      </c>
      <c r="G399" s="221"/>
      <c r="H399" s="221"/>
      <c r="I399" s="221"/>
      <c r="J399" s="146" t="s">
        <v>374</v>
      </c>
      <c r="K399" s="147">
        <v>2</v>
      </c>
      <c r="L399" s="222"/>
      <c r="M399" s="222"/>
      <c r="N399" s="222">
        <f t="shared" si="130"/>
        <v>0</v>
      </c>
      <c r="O399" s="220"/>
      <c r="P399" s="220"/>
      <c r="Q399" s="220"/>
      <c r="R399" s="139"/>
      <c r="T399" s="140" t="s">
        <v>5</v>
      </c>
      <c r="U399" s="38" t="s">
        <v>42</v>
      </c>
      <c r="V399" s="141">
        <v>0</v>
      </c>
      <c r="W399" s="141">
        <f t="shared" si="131"/>
        <v>0</v>
      </c>
      <c r="X399" s="141">
        <v>0</v>
      </c>
      <c r="Y399" s="141">
        <f t="shared" si="132"/>
        <v>0</v>
      </c>
      <c r="Z399" s="141">
        <v>0</v>
      </c>
      <c r="AA399" s="142">
        <f t="shared" si="133"/>
        <v>0</v>
      </c>
      <c r="AR399" s="19" t="s">
        <v>1282</v>
      </c>
      <c r="AT399" s="19" t="s">
        <v>315</v>
      </c>
      <c r="AU399" s="19" t="s">
        <v>102</v>
      </c>
      <c r="AY399" s="19" t="s">
        <v>267</v>
      </c>
      <c r="BE399" s="143">
        <f t="shared" si="134"/>
        <v>0</v>
      </c>
      <c r="BF399" s="143">
        <f t="shared" si="135"/>
        <v>0</v>
      </c>
      <c r="BG399" s="143">
        <f t="shared" si="136"/>
        <v>0</v>
      </c>
      <c r="BH399" s="143">
        <f t="shared" si="137"/>
        <v>0</v>
      </c>
      <c r="BI399" s="143">
        <f t="shared" si="138"/>
        <v>0</v>
      </c>
      <c r="BJ399" s="19" t="s">
        <v>102</v>
      </c>
      <c r="BK399" s="143">
        <f t="shared" si="139"/>
        <v>0</v>
      </c>
      <c r="BL399" s="19" t="s">
        <v>518</v>
      </c>
      <c r="BM399" s="19" t="s">
        <v>3338</v>
      </c>
    </row>
    <row r="400" spans="2:65" s="1" customFormat="1" ht="16.5" customHeight="1">
      <c r="B400" s="134"/>
      <c r="C400" s="144" t="s">
        <v>3339</v>
      </c>
      <c r="D400" s="144" t="s">
        <v>315</v>
      </c>
      <c r="E400" s="145" t="s">
        <v>3042</v>
      </c>
      <c r="F400" s="221" t="s">
        <v>3043</v>
      </c>
      <c r="G400" s="221"/>
      <c r="H400" s="221"/>
      <c r="I400" s="221"/>
      <c r="J400" s="146" t="s">
        <v>374</v>
      </c>
      <c r="K400" s="147">
        <v>1</v>
      </c>
      <c r="L400" s="222"/>
      <c r="M400" s="222"/>
      <c r="N400" s="222">
        <f t="shared" si="130"/>
        <v>0</v>
      </c>
      <c r="O400" s="220"/>
      <c r="P400" s="220"/>
      <c r="Q400" s="220"/>
      <c r="R400" s="139"/>
      <c r="T400" s="140" t="s">
        <v>5</v>
      </c>
      <c r="U400" s="38" t="s">
        <v>42</v>
      </c>
      <c r="V400" s="141">
        <v>0</v>
      </c>
      <c r="W400" s="141">
        <f t="shared" si="131"/>
        <v>0</v>
      </c>
      <c r="X400" s="141">
        <v>0</v>
      </c>
      <c r="Y400" s="141">
        <f t="shared" si="132"/>
        <v>0</v>
      </c>
      <c r="Z400" s="141">
        <v>0</v>
      </c>
      <c r="AA400" s="142">
        <f t="shared" si="133"/>
        <v>0</v>
      </c>
      <c r="AR400" s="19" t="s">
        <v>1282</v>
      </c>
      <c r="AT400" s="19" t="s">
        <v>315</v>
      </c>
      <c r="AU400" s="19" t="s">
        <v>102</v>
      </c>
      <c r="AY400" s="19" t="s">
        <v>267</v>
      </c>
      <c r="BE400" s="143">
        <f t="shared" si="134"/>
        <v>0</v>
      </c>
      <c r="BF400" s="143">
        <f t="shared" si="135"/>
        <v>0</v>
      </c>
      <c r="BG400" s="143">
        <f t="shared" si="136"/>
        <v>0</v>
      </c>
      <c r="BH400" s="143">
        <f t="shared" si="137"/>
        <v>0</v>
      </c>
      <c r="BI400" s="143">
        <f t="shared" si="138"/>
        <v>0</v>
      </c>
      <c r="BJ400" s="19" t="s">
        <v>102</v>
      </c>
      <c r="BK400" s="143">
        <f t="shared" si="139"/>
        <v>0</v>
      </c>
      <c r="BL400" s="19" t="s">
        <v>518</v>
      </c>
      <c r="BM400" s="19" t="s">
        <v>3340</v>
      </c>
    </row>
    <row r="401" spans="2:65" s="1" customFormat="1" ht="16.5" customHeight="1">
      <c r="B401" s="134"/>
      <c r="C401" s="144" t="s">
        <v>1755</v>
      </c>
      <c r="D401" s="144" t="s">
        <v>315</v>
      </c>
      <c r="E401" s="145" t="s">
        <v>3155</v>
      </c>
      <c r="F401" s="221" t="s">
        <v>3156</v>
      </c>
      <c r="G401" s="221"/>
      <c r="H401" s="221"/>
      <c r="I401" s="221"/>
      <c r="J401" s="146" t="s">
        <v>374</v>
      </c>
      <c r="K401" s="147">
        <v>6</v>
      </c>
      <c r="L401" s="222"/>
      <c r="M401" s="222"/>
      <c r="N401" s="222">
        <f t="shared" si="130"/>
        <v>0</v>
      </c>
      <c r="O401" s="220"/>
      <c r="P401" s="220"/>
      <c r="Q401" s="220"/>
      <c r="R401" s="139"/>
      <c r="T401" s="140" t="s">
        <v>5</v>
      </c>
      <c r="U401" s="38" t="s">
        <v>42</v>
      </c>
      <c r="V401" s="141">
        <v>0</v>
      </c>
      <c r="W401" s="141">
        <f t="shared" si="131"/>
        <v>0</v>
      </c>
      <c r="X401" s="141">
        <v>0</v>
      </c>
      <c r="Y401" s="141">
        <f t="shared" si="132"/>
        <v>0</v>
      </c>
      <c r="Z401" s="141">
        <v>0</v>
      </c>
      <c r="AA401" s="142">
        <f t="shared" si="133"/>
        <v>0</v>
      </c>
      <c r="AR401" s="19" t="s">
        <v>1282</v>
      </c>
      <c r="AT401" s="19" t="s">
        <v>315</v>
      </c>
      <c r="AU401" s="19" t="s">
        <v>102</v>
      </c>
      <c r="AY401" s="19" t="s">
        <v>267</v>
      </c>
      <c r="BE401" s="143">
        <f t="shared" si="134"/>
        <v>0</v>
      </c>
      <c r="BF401" s="143">
        <f t="shared" si="135"/>
        <v>0</v>
      </c>
      <c r="BG401" s="143">
        <f t="shared" si="136"/>
        <v>0</v>
      </c>
      <c r="BH401" s="143">
        <f t="shared" si="137"/>
        <v>0</v>
      </c>
      <c r="BI401" s="143">
        <f t="shared" si="138"/>
        <v>0</v>
      </c>
      <c r="BJ401" s="19" t="s">
        <v>102</v>
      </c>
      <c r="BK401" s="143">
        <f t="shared" si="139"/>
        <v>0</v>
      </c>
      <c r="BL401" s="19" t="s">
        <v>518</v>
      </c>
      <c r="BM401" s="19" t="s">
        <v>3341</v>
      </c>
    </row>
    <row r="402" spans="2:65" s="1" customFormat="1" ht="25.5" customHeight="1">
      <c r="B402" s="134"/>
      <c r="C402" s="144" t="s">
        <v>3342</v>
      </c>
      <c r="D402" s="144" t="s">
        <v>315</v>
      </c>
      <c r="E402" s="145" t="s">
        <v>3050</v>
      </c>
      <c r="F402" s="221" t="s">
        <v>3051</v>
      </c>
      <c r="G402" s="221"/>
      <c r="H402" s="221"/>
      <c r="I402" s="221"/>
      <c r="J402" s="146" t="s">
        <v>374</v>
      </c>
      <c r="K402" s="147">
        <v>1</v>
      </c>
      <c r="L402" s="222"/>
      <c r="M402" s="222"/>
      <c r="N402" s="222">
        <f t="shared" si="130"/>
        <v>0</v>
      </c>
      <c r="O402" s="220"/>
      <c r="P402" s="220"/>
      <c r="Q402" s="220"/>
      <c r="R402" s="139"/>
      <c r="T402" s="140" t="s">
        <v>5</v>
      </c>
      <c r="U402" s="38" t="s">
        <v>42</v>
      </c>
      <c r="V402" s="141">
        <v>0</v>
      </c>
      <c r="W402" s="141">
        <f t="shared" si="131"/>
        <v>0</v>
      </c>
      <c r="X402" s="141">
        <v>0</v>
      </c>
      <c r="Y402" s="141">
        <f t="shared" si="132"/>
        <v>0</v>
      </c>
      <c r="Z402" s="141">
        <v>0</v>
      </c>
      <c r="AA402" s="142">
        <f t="shared" si="133"/>
        <v>0</v>
      </c>
      <c r="AR402" s="19" t="s">
        <v>1282</v>
      </c>
      <c r="AT402" s="19" t="s">
        <v>315</v>
      </c>
      <c r="AU402" s="19" t="s">
        <v>102</v>
      </c>
      <c r="AY402" s="19" t="s">
        <v>267</v>
      </c>
      <c r="BE402" s="143">
        <f t="shared" si="134"/>
        <v>0</v>
      </c>
      <c r="BF402" s="143">
        <f t="shared" si="135"/>
        <v>0</v>
      </c>
      <c r="BG402" s="143">
        <f t="shared" si="136"/>
        <v>0</v>
      </c>
      <c r="BH402" s="143">
        <f t="shared" si="137"/>
        <v>0</v>
      </c>
      <c r="BI402" s="143">
        <f t="shared" si="138"/>
        <v>0</v>
      </c>
      <c r="BJ402" s="19" t="s">
        <v>102</v>
      </c>
      <c r="BK402" s="143">
        <f t="shared" si="139"/>
        <v>0</v>
      </c>
      <c r="BL402" s="19" t="s">
        <v>518</v>
      </c>
      <c r="BM402" s="19" t="s">
        <v>3343</v>
      </c>
    </row>
    <row r="403" spans="2:65" s="1" customFormat="1" ht="25.5" customHeight="1">
      <c r="B403" s="134"/>
      <c r="C403" s="144" t="s">
        <v>1758</v>
      </c>
      <c r="D403" s="144" t="s">
        <v>315</v>
      </c>
      <c r="E403" s="145" t="s">
        <v>3086</v>
      </c>
      <c r="F403" s="221" t="s">
        <v>3087</v>
      </c>
      <c r="G403" s="221"/>
      <c r="H403" s="221"/>
      <c r="I403" s="221"/>
      <c r="J403" s="146" t="s">
        <v>374</v>
      </c>
      <c r="K403" s="147">
        <v>1</v>
      </c>
      <c r="L403" s="222"/>
      <c r="M403" s="222"/>
      <c r="N403" s="222">
        <f t="shared" si="130"/>
        <v>0</v>
      </c>
      <c r="O403" s="220"/>
      <c r="P403" s="220"/>
      <c r="Q403" s="220"/>
      <c r="R403" s="139"/>
      <c r="T403" s="140" t="s">
        <v>5</v>
      </c>
      <c r="U403" s="38" t="s">
        <v>42</v>
      </c>
      <c r="V403" s="141">
        <v>0</v>
      </c>
      <c r="W403" s="141">
        <f t="shared" si="131"/>
        <v>0</v>
      </c>
      <c r="X403" s="141">
        <v>0</v>
      </c>
      <c r="Y403" s="141">
        <f t="shared" si="132"/>
        <v>0</v>
      </c>
      <c r="Z403" s="141">
        <v>0</v>
      </c>
      <c r="AA403" s="142">
        <f t="shared" si="133"/>
        <v>0</v>
      </c>
      <c r="AR403" s="19" t="s">
        <v>1282</v>
      </c>
      <c r="AT403" s="19" t="s">
        <v>315</v>
      </c>
      <c r="AU403" s="19" t="s">
        <v>102</v>
      </c>
      <c r="AY403" s="19" t="s">
        <v>267</v>
      </c>
      <c r="BE403" s="143">
        <f t="shared" si="134"/>
        <v>0</v>
      </c>
      <c r="BF403" s="143">
        <f t="shared" si="135"/>
        <v>0</v>
      </c>
      <c r="BG403" s="143">
        <f t="shared" si="136"/>
        <v>0</v>
      </c>
      <c r="BH403" s="143">
        <f t="shared" si="137"/>
        <v>0</v>
      </c>
      <c r="BI403" s="143">
        <f t="shared" si="138"/>
        <v>0</v>
      </c>
      <c r="BJ403" s="19" t="s">
        <v>102</v>
      </c>
      <c r="BK403" s="143">
        <f t="shared" si="139"/>
        <v>0</v>
      </c>
      <c r="BL403" s="19" t="s">
        <v>518</v>
      </c>
      <c r="BM403" s="19" t="s">
        <v>3344</v>
      </c>
    </row>
    <row r="404" spans="2:65" s="1" customFormat="1" ht="16.5" customHeight="1">
      <c r="B404" s="134"/>
      <c r="C404" s="144" t="s">
        <v>3345</v>
      </c>
      <c r="D404" s="144" t="s">
        <v>315</v>
      </c>
      <c r="E404" s="145" t="s">
        <v>3088</v>
      </c>
      <c r="F404" s="221" t="s">
        <v>3041</v>
      </c>
      <c r="G404" s="221"/>
      <c r="H404" s="221"/>
      <c r="I404" s="221"/>
      <c r="J404" s="146" t="s">
        <v>374</v>
      </c>
      <c r="K404" s="147">
        <v>1</v>
      </c>
      <c r="L404" s="222"/>
      <c r="M404" s="222"/>
      <c r="N404" s="222">
        <f t="shared" si="130"/>
        <v>0</v>
      </c>
      <c r="O404" s="220"/>
      <c r="P404" s="220"/>
      <c r="Q404" s="220"/>
      <c r="R404" s="139"/>
      <c r="T404" s="140" t="s">
        <v>5</v>
      </c>
      <c r="U404" s="38" t="s">
        <v>42</v>
      </c>
      <c r="V404" s="141">
        <v>0</v>
      </c>
      <c r="W404" s="141">
        <f t="shared" si="131"/>
        <v>0</v>
      </c>
      <c r="X404" s="141">
        <v>0</v>
      </c>
      <c r="Y404" s="141">
        <f t="shared" si="132"/>
        <v>0</v>
      </c>
      <c r="Z404" s="141">
        <v>0</v>
      </c>
      <c r="AA404" s="142">
        <f t="shared" si="133"/>
        <v>0</v>
      </c>
      <c r="AR404" s="19" t="s">
        <v>1282</v>
      </c>
      <c r="AT404" s="19" t="s">
        <v>315</v>
      </c>
      <c r="AU404" s="19" t="s">
        <v>102</v>
      </c>
      <c r="AY404" s="19" t="s">
        <v>267</v>
      </c>
      <c r="BE404" s="143">
        <f t="shared" si="134"/>
        <v>0</v>
      </c>
      <c r="BF404" s="143">
        <f t="shared" si="135"/>
        <v>0</v>
      </c>
      <c r="BG404" s="143">
        <f t="shared" si="136"/>
        <v>0</v>
      </c>
      <c r="BH404" s="143">
        <f t="shared" si="137"/>
        <v>0</v>
      </c>
      <c r="BI404" s="143">
        <f t="shared" si="138"/>
        <v>0</v>
      </c>
      <c r="BJ404" s="19" t="s">
        <v>102</v>
      </c>
      <c r="BK404" s="143">
        <f t="shared" si="139"/>
        <v>0</v>
      </c>
      <c r="BL404" s="19" t="s">
        <v>518</v>
      </c>
      <c r="BM404" s="19" t="s">
        <v>3346</v>
      </c>
    </row>
    <row r="405" spans="2:65" s="1" customFormat="1" ht="16.5" customHeight="1">
      <c r="B405" s="134"/>
      <c r="C405" s="144" t="s">
        <v>1761</v>
      </c>
      <c r="D405" s="144" t="s">
        <v>315</v>
      </c>
      <c r="E405" s="145" t="s">
        <v>3210</v>
      </c>
      <c r="F405" s="221" t="s">
        <v>3122</v>
      </c>
      <c r="G405" s="221"/>
      <c r="H405" s="221"/>
      <c r="I405" s="221"/>
      <c r="J405" s="146" t="s">
        <v>374</v>
      </c>
      <c r="K405" s="147">
        <v>2</v>
      </c>
      <c r="L405" s="222"/>
      <c r="M405" s="222"/>
      <c r="N405" s="222">
        <f t="shared" si="130"/>
        <v>0</v>
      </c>
      <c r="O405" s="220"/>
      <c r="P405" s="220"/>
      <c r="Q405" s="220"/>
      <c r="R405" s="139"/>
      <c r="T405" s="140" t="s">
        <v>5</v>
      </c>
      <c r="U405" s="38" t="s">
        <v>42</v>
      </c>
      <c r="V405" s="141">
        <v>0</v>
      </c>
      <c r="W405" s="141">
        <f t="shared" si="131"/>
        <v>0</v>
      </c>
      <c r="X405" s="141">
        <v>0</v>
      </c>
      <c r="Y405" s="141">
        <f t="shared" si="132"/>
        <v>0</v>
      </c>
      <c r="Z405" s="141">
        <v>0</v>
      </c>
      <c r="AA405" s="142">
        <f t="shared" si="133"/>
        <v>0</v>
      </c>
      <c r="AR405" s="19" t="s">
        <v>1282</v>
      </c>
      <c r="AT405" s="19" t="s">
        <v>315</v>
      </c>
      <c r="AU405" s="19" t="s">
        <v>102</v>
      </c>
      <c r="AY405" s="19" t="s">
        <v>267</v>
      </c>
      <c r="BE405" s="143">
        <f t="shared" si="134"/>
        <v>0</v>
      </c>
      <c r="BF405" s="143">
        <f t="shared" si="135"/>
        <v>0</v>
      </c>
      <c r="BG405" s="143">
        <f t="shared" si="136"/>
        <v>0</v>
      </c>
      <c r="BH405" s="143">
        <f t="shared" si="137"/>
        <v>0</v>
      </c>
      <c r="BI405" s="143">
        <f t="shared" si="138"/>
        <v>0</v>
      </c>
      <c r="BJ405" s="19" t="s">
        <v>102</v>
      </c>
      <c r="BK405" s="143">
        <f t="shared" si="139"/>
        <v>0</v>
      </c>
      <c r="BL405" s="19" t="s">
        <v>518</v>
      </c>
      <c r="BM405" s="19" t="s">
        <v>3347</v>
      </c>
    </row>
    <row r="406" spans="2:65" s="1" customFormat="1" ht="16.5" customHeight="1">
      <c r="B406" s="134"/>
      <c r="C406" s="144" t="s">
        <v>3348</v>
      </c>
      <c r="D406" s="144" t="s">
        <v>315</v>
      </c>
      <c r="E406" s="145" t="s">
        <v>3212</v>
      </c>
      <c r="F406" s="221" t="s">
        <v>3213</v>
      </c>
      <c r="G406" s="221"/>
      <c r="H406" s="221"/>
      <c r="I406" s="221"/>
      <c r="J406" s="146" t="s">
        <v>374</v>
      </c>
      <c r="K406" s="147">
        <v>1</v>
      </c>
      <c r="L406" s="222"/>
      <c r="M406" s="222"/>
      <c r="N406" s="222">
        <f t="shared" si="130"/>
        <v>0</v>
      </c>
      <c r="O406" s="220"/>
      <c r="P406" s="220"/>
      <c r="Q406" s="220"/>
      <c r="R406" s="139"/>
      <c r="T406" s="140" t="s">
        <v>5</v>
      </c>
      <c r="U406" s="38" t="s">
        <v>42</v>
      </c>
      <c r="V406" s="141">
        <v>0</v>
      </c>
      <c r="W406" s="141">
        <f t="shared" si="131"/>
        <v>0</v>
      </c>
      <c r="X406" s="141">
        <v>0</v>
      </c>
      <c r="Y406" s="141">
        <f t="shared" si="132"/>
        <v>0</v>
      </c>
      <c r="Z406" s="141">
        <v>0</v>
      </c>
      <c r="AA406" s="142">
        <f t="shared" si="133"/>
        <v>0</v>
      </c>
      <c r="AR406" s="19" t="s">
        <v>1282</v>
      </c>
      <c r="AT406" s="19" t="s">
        <v>315</v>
      </c>
      <c r="AU406" s="19" t="s">
        <v>102</v>
      </c>
      <c r="AY406" s="19" t="s">
        <v>267</v>
      </c>
      <c r="BE406" s="143">
        <f t="shared" si="134"/>
        <v>0</v>
      </c>
      <c r="BF406" s="143">
        <f t="shared" si="135"/>
        <v>0</v>
      </c>
      <c r="BG406" s="143">
        <f t="shared" si="136"/>
        <v>0</v>
      </c>
      <c r="BH406" s="143">
        <f t="shared" si="137"/>
        <v>0</v>
      </c>
      <c r="BI406" s="143">
        <f t="shared" si="138"/>
        <v>0</v>
      </c>
      <c r="BJ406" s="19" t="s">
        <v>102</v>
      </c>
      <c r="BK406" s="143">
        <f t="shared" si="139"/>
        <v>0</v>
      </c>
      <c r="BL406" s="19" t="s">
        <v>518</v>
      </c>
      <c r="BM406" s="19" t="s">
        <v>3349</v>
      </c>
    </row>
    <row r="407" spans="2:65" s="1" customFormat="1" ht="16.5" customHeight="1">
      <c r="B407" s="134"/>
      <c r="C407" s="144" t="s">
        <v>1764</v>
      </c>
      <c r="D407" s="144" t="s">
        <v>315</v>
      </c>
      <c r="E407" s="145" t="s">
        <v>3214</v>
      </c>
      <c r="F407" s="221" t="s">
        <v>3215</v>
      </c>
      <c r="G407" s="221"/>
      <c r="H407" s="221"/>
      <c r="I407" s="221"/>
      <c r="J407" s="146" t="s">
        <v>374</v>
      </c>
      <c r="K407" s="147">
        <v>1</v>
      </c>
      <c r="L407" s="222"/>
      <c r="M407" s="222"/>
      <c r="N407" s="222">
        <f t="shared" si="130"/>
        <v>0</v>
      </c>
      <c r="O407" s="220"/>
      <c r="P407" s="220"/>
      <c r="Q407" s="220"/>
      <c r="R407" s="139"/>
      <c r="T407" s="140" t="s">
        <v>5</v>
      </c>
      <c r="U407" s="38" t="s">
        <v>42</v>
      </c>
      <c r="V407" s="141">
        <v>0</v>
      </c>
      <c r="W407" s="141">
        <f t="shared" si="131"/>
        <v>0</v>
      </c>
      <c r="X407" s="141">
        <v>0</v>
      </c>
      <c r="Y407" s="141">
        <f t="shared" si="132"/>
        <v>0</v>
      </c>
      <c r="Z407" s="141">
        <v>0</v>
      </c>
      <c r="AA407" s="142">
        <f t="shared" si="133"/>
        <v>0</v>
      </c>
      <c r="AR407" s="19" t="s">
        <v>1282</v>
      </c>
      <c r="AT407" s="19" t="s">
        <v>315</v>
      </c>
      <c r="AU407" s="19" t="s">
        <v>102</v>
      </c>
      <c r="AY407" s="19" t="s">
        <v>267</v>
      </c>
      <c r="BE407" s="143">
        <f t="shared" si="134"/>
        <v>0</v>
      </c>
      <c r="BF407" s="143">
        <f t="shared" si="135"/>
        <v>0</v>
      </c>
      <c r="BG407" s="143">
        <f t="shared" si="136"/>
        <v>0</v>
      </c>
      <c r="BH407" s="143">
        <f t="shared" si="137"/>
        <v>0</v>
      </c>
      <c r="BI407" s="143">
        <f t="shared" si="138"/>
        <v>0</v>
      </c>
      <c r="BJ407" s="19" t="s">
        <v>102</v>
      </c>
      <c r="BK407" s="143">
        <f t="shared" si="139"/>
        <v>0</v>
      </c>
      <c r="BL407" s="19" t="s">
        <v>518</v>
      </c>
      <c r="BM407" s="19" t="s">
        <v>3350</v>
      </c>
    </row>
    <row r="408" spans="2:65" s="1" customFormat="1" ht="25.5" customHeight="1">
      <c r="B408" s="134"/>
      <c r="C408" s="144" t="s">
        <v>3351</v>
      </c>
      <c r="D408" s="144" t="s">
        <v>315</v>
      </c>
      <c r="E408" s="145" t="s">
        <v>3216</v>
      </c>
      <c r="F408" s="221" t="s">
        <v>3217</v>
      </c>
      <c r="G408" s="221"/>
      <c r="H408" s="221"/>
      <c r="I408" s="221"/>
      <c r="J408" s="146" t="s">
        <v>374</v>
      </c>
      <c r="K408" s="147">
        <v>1</v>
      </c>
      <c r="L408" s="222"/>
      <c r="M408" s="222"/>
      <c r="N408" s="222">
        <f t="shared" si="130"/>
        <v>0</v>
      </c>
      <c r="O408" s="220"/>
      <c r="P408" s="220"/>
      <c r="Q408" s="220"/>
      <c r="R408" s="139"/>
      <c r="T408" s="140" t="s">
        <v>5</v>
      </c>
      <c r="U408" s="38" t="s">
        <v>42</v>
      </c>
      <c r="V408" s="141">
        <v>0</v>
      </c>
      <c r="W408" s="141">
        <f t="shared" si="131"/>
        <v>0</v>
      </c>
      <c r="X408" s="141">
        <v>0</v>
      </c>
      <c r="Y408" s="141">
        <f t="shared" si="132"/>
        <v>0</v>
      </c>
      <c r="Z408" s="141">
        <v>0</v>
      </c>
      <c r="AA408" s="142">
        <f t="shared" si="133"/>
        <v>0</v>
      </c>
      <c r="AR408" s="19" t="s">
        <v>1282</v>
      </c>
      <c r="AT408" s="19" t="s">
        <v>315</v>
      </c>
      <c r="AU408" s="19" t="s">
        <v>102</v>
      </c>
      <c r="AY408" s="19" t="s">
        <v>267</v>
      </c>
      <c r="BE408" s="143">
        <f t="shared" si="134"/>
        <v>0</v>
      </c>
      <c r="BF408" s="143">
        <f t="shared" si="135"/>
        <v>0</v>
      </c>
      <c r="BG408" s="143">
        <f t="shared" si="136"/>
        <v>0</v>
      </c>
      <c r="BH408" s="143">
        <f t="shared" si="137"/>
        <v>0</v>
      </c>
      <c r="BI408" s="143">
        <f t="shared" si="138"/>
        <v>0</v>
      </c>
      <c r="BJ408" s="19" t="s">
        <v>102</v>
      </c>
      <c r="BK408" s="143">
        <f t="shared" si="139"/>
        <v>0</v>
      </c>
      <c r="BL408" s="19" t="s">
        <v>518</v>
      </c>
      <c r="BM408" s="19" t="s">
        <v>3352</v>
      </c>
    </row>
    <row r="409" spans="2:65" s="1" customFormat="1" ht="16.5" customHeight="1">
      <c r="B409" s="134"/>
      <c r="C409" s="144" t="s">
        <v>1767</v>
      </c>
      <c r="D409" s="144" t="s">
        <v>315</v>
      </c>
      <c r="E409" s="145" t="s">
        <v>3251</v>
      </c>
      <c r="F409" s="221" t="s">
        <v>3252</v>
      </c>
      <c r="G409" s="221"/>
      <c r="H409" s="221"/>
      <c r="I409" s="221"/>
      <c r="J409" s="146" t="s">
        <v>374</v>
      </c>
      <c r="K409" s="147">
        <v>1</v>
      </c>
      <c r="L409" s="222"/>
      <c r="M409" s="222"/>
      <c r="N409" s="222">
        <f t="shared" si="130"/>
        <v>0</v>
      </c>
      <c r="O409" s="220"/>
      <c r="P409" s="220"/>
      <c r="Q409" s="220"/>
      <c r="R409" s="139"/>
      <c r="T409" s="140" t="s">
        <v>5</v>
      </c>
      <c r="U409" s="38" t="s">
        <v>42</v>
      </c>
      <c r="V409" s="141">
        <v>0</v>
      </c>
      <c r="W409" s="141">
        <f t="shared" si="131"/>
        <v>0</v>
      </c>
      <c r="X409" s="141">
        <v>0</v>
      </c>
      <c r="Y409" s="141">
        <f t="shared" si="132"/>
        <v>0</v>
      </c>
      <c r="Z409" s="141">
        <v>0</v>
      </c>
      <c r="AA409" s="142">
        <f t="shared" si="133"/>
        <v>0</v>
      </c>
      <c r="AR409" s="19" t="s">
        <v>1282</v>
      </c>
      <c r="AT409" s="19" t="s">
        <v>315</v>
      </c>
      <c r="AU409" s="19" t="s">
        <v>102</v>
      </c>
      <c r="AY409" s="19" t="s">
        <v>267</v>
      </c>
      <c r="BE409" s="143">
        <f t="shared" si="134"/>
        <v>0</v>
      </c>
      <c r="BF409" s="143">
        <f t="shared" si="135"/>
        <v>0</v>
      </c>
      <c r="BG409" s="143">
        <f t="shared" si="136"/>
        <v>0</v>
      </c>
      <c r="BH409" s="143">
        <f t="shared" si="137"/>
        <v>0</v>
      </c>
      <c r="BI409" s="143">
        <f t="shared" si="138"/>
        <v>0</v>
      </c>
      <c r="BJ409" s="19" t="s">
        <v>102</v>
      </c>
      <c r="BK409" s="143">
        <f t="shared" si="139"/>
        <v>0</v>
      </c>
      <c r="BL409" s="19" t="s">
        <v>518</v>
      </c>
      <c r="BM409" s="19" t="s">
        <v>3353</v>
      </c>
    </row>
    <row r="410" spans="2:65" s="1" customFormat="1" ht="16.5" customHeight="1">
      <c r="B410" s="134"/>
      <c r="C410" s="144" t="s">
        <v>3354</v>
      </c>
      <c r="D410" s="144" t="s">
        <v>315</v>
      </c>
      <c r="E410" s="145" t="s">
        <v>3220</v>
      </c>
      <c r="F410" s="221" t="s">
        <v>3221</v>
      </c>
      <c r="G410" s="221"/>
      <c r="H410" s="221"/>
      <c r="I410" s="221"/>
      <c r="J410" s="146" t="s">
        <v>374</v>
      </c>
      <c r="K410" s="147">
        <v>1</v>
      </c>
      <c r="L410" s="222"/>
      <c r="M410" s="222"/>
      <c r="N410" s="222">
        <f t="shared" si="130"/>
        <v>0</v>
      </c>
      <c r="O410" s="220"/>
      <c r="P410" s="220"/>
      <c r="Q410" s="220"/>
      <c r="R410" s="139"/>
      <c r="T410" s="140" t="s">
        <v>5</v>
      </c>
      <c r="U410" s="38" t="s">
        <v>42</v>
      </c>
      <c r="V410" s="141">
        <v>0</v>
      </c>
      <c r="W410" s="141">
        <f t="shared" si="131"/>
        <v>0</v>
      </c>
      <c r="X410" s="141">
        <v>0</v>
      </c>
      <c r="Y410" s="141">
        <f t="shared" si="132"/>
        <v>0</v>
      </c>
      <c r="Z410" s="141">
        <v>0</v>
      </c>
      <c r="AA410" s="142">
        <f t="shared" si="133"/>
        <v>0</v>
      </c>
      <c r="AR410" s="19" t="s">
        <v>1282</v>
      </c>
      <c r="AT410" s="19" t="s">
        <v>315</v>
      </c>
      <c r="AU410" s="19" t="s">
        <v>102</v>
      </c>
      <c r="AY410" s="19" t="s">
        <v>267</v>
      </c>
      <c r="BE410" s="143">
        <f t="shared" si="134"/>
        <v>0</v>
      </c>
      <c r="BF410" s="143">
        <f t="shared" si="135"/>
        <v>0</v>
      </c>
      <c r="BG410" s="143">
        <f t="shared" si="136"/>
        <v>0</v>
      </c>
      <c r="BH410" s="143">
        <f t="shared" si="137"/>
        <v>0</v>
      </c>
      <c r="BI410" s="143">
        <f t="shared" si="138"/>
        <v>0</v>
      </c>
      <c r="BJ410" s="19" t="s">
        <v>102</v>
      </c>
      <c r="BK410" s="143">
        <f t="shared" si="139"/>
        <v>0</v>
      </c>
      <c r="BL410" s="19" t="s">
        <v>518</v>
      </c>
      <c r="BM410" s="19" t="s">
        <v>3355</v>
      </c>
    </row>
    <row r="411" spans="2:65" s="1" customFormat="1" ht="16.5" customHeight="1">
      <c r="B411" s="134"/>
      <c r="C411" s="144" t="s">
        <v>1770</v>
      </c>
      <c r="D411" s="144" t="s">
        <v>315</v>
      </c>
      <c r="E411" s="145" t="s">
        <v>3222</v>
      </c>
      <c r="F411" s="221" t="s">
        <v>3223</v>
      </c>
      <c r="G411" s="221"/>
      <c r="H411" s="221"/>
      <c r="I411" s="221"/>
      <c r="J411" s="146" t="s">
        <v>374</v>
      </c>
      <c r="K411" s="147">
        <v>1</v>
      </c>
      <c r="L411" s="222"/>
      <c r="M411" s="222"/>
      <c r="N411" s="222">
        <f t="shared" si="130"/>
        <v>0</v>
      </c>
      <c r="O411" s="220"/>
      <c r="P411" s="220"/>
      <c r="Q411" s="220"/>
      <c r="R411" s="139"/>
      <c r="T411" s="140" t="s">
        <v>5</v>
      </c>
      <c r="U411" s="38" t="s">
        <v>42</v>
      </c>
      <c r="V411" s="141">
        <v>0</v>
      </c>
      <c r="W411" s="141">
        <f t="shared" si="131"/>
        <v>0</v>
      </c>
      <c r="X411" s="141">
        <v>0</v>
      </c>
      <c r="Y411" s="141">
        <f t="shared" si="132"/>
        <v>0</v>
      </c>
      <c r="Z411" s="141">
        <v>0</v>
      </c>
      <c r="AA411" s="142">
        <f t="shared" si="133"/>
        <v>0</v>
      </c>
      <c r="AR411" s="19" t="s">
        <v>1282</v>
      </c>
      <c r="AT411" s="19" t="s">
        <v>315</v>
      </c>
      <c r="AU411" s="19" t="s">
        <v>102</v>
      </c>
      <c r="AY411" s="19" t="s">
        <v>267</v>
      </c>
      <c r="BE411" s="143">
        <f t="shared" si="134"/>
        <v>0</v>
      </c>
      <c r="BF411" s="143">
        <f t="shared" si="135"/>
        <v>0</v>
      </c>
      <c r="BG411" s="143">
        <f t="shared" si="136"/>
        <v>0</v>
      </c>
      <c r="BH411" s="143">
        <f t="shared" si="137"/>
        <v>0</v>
      </c>
      <c r="BI411" s="143">
        <f t="shared" si="138"/>
        <v>0</v>
      </c>
      <c r="BJ411" s="19" t="s">
        <v>102</v>
      </c>
      <c r="BK411" s="143">
        <f t="shared" si="139"/>
        <v>0</v>
      </c>
      <c r="BL411" s="19" t="s">
        <v>518</v>
      </c>
      <c r="BM411" s="19" t="s">
        <v>3356</v>
      </c>
    </row>
    <row r="412" spans="2:65" s="1" customFormat="1" ht="16.5" customHeight="1">
      <c r="B412" s="134"/>
      <c r="C412" s="144" t="s">
        <v>3357</v>
      </c>
      <c r="D412" s="144" t="s">
        <v>315</v>
      </c>
      <c r="E412" s="145" t="s">
        <v>3224</v>
      </c>
      <c r="F412" s="221" t="s">
        <v>3225</v>
      </c>
      <c r="G412" s="221"/>
      <c r="H412" s="221"/>
      <c r="I412" s="221"/>
      <c r="J412" s="146" t="s">
        <v>374</v>
      </c>
      <c r="K412" s="147">
        <v>1</v>
      </c>
      <c r="L412" s="222"/>
      <c r="M412" s="222"/>
      <c r="N412" s="222">
        <f t="shared" si="130"/>
        <v>0</v>
      </c>
      <c r="O412" s="220"/>
      <c r="P412" s="220"/>
      <c r="Q412" s="220"/>
      <c r="R412" s="139"/>
      <c r="T412" s="140" t="s">
        <v>5</v>
      </c>
      <c r="U412" s="38" t="s">
        <v>42</v>
      </c>
      <c r="V412" s="141">
        <v>0</v>
      </c>
      <c r="W412" s="141">
        <f t="shared" si="131"/>
        <v>0</v>
      </c>
      <c r="X412" s="141">
        <v>0</v>
      </c>
      <c r="Y412" s="141">
        <f t="shared" si="132"/>
        <v>0</v>
      </c>
      <c r="Z412" s="141">
        <v>0</v>
      </c>
      <c r="AA412" s="142">
        <f t="shared" si="133"/>
        <v>0</v>
      </c>
      <c r="AR412" s="19" t="s">
        <v>1282</v>
      </c>
      <c r="AT412" s="19" t="s">
        <v>315</v>
      </c>
      <c r="AU412" s="19" t="s">
        <v>102</v>
      </c>
      <c r="AY412" s="19" t="s">
        <v>267</v>
      </c>
      <c r="BE412" s="143">
        <f t="shared" si="134"/>
        <v>0</v>
      </c>
      <c r="BF412" s="143">
        <f t="shared" si="135"/>
        <v>0</v>
      </c>
      <c r="BG412" s="143">
        <f t="shared" si="136"/>
        <v>0</v>
      </c>
      <c r="BH412" s="143">
        <f t="shared" si="137"/>
        <v>0</v>
      </c>
      <c r="BI412" s="143">
        <f t="shared" si="138"/>
        <v>0</v>
      </c>
      <c r="BJ412" s="19" t="s">
        <v>102</v>
      </c>
      <c r="BK412" s="143">
        <f t="shared" si="139"/>
        <v>0</v>
      </c>
      <c r="BL412" s="19" t="s">
        <v>518</v>
      </c>
      <c r="BM412" s="19" t="s">
        <v>3358</v>
      </c>
    </row>
    <row r="413" spans="2:65" s="1" customFormat="1" ht="38.25" customHeight="1">
      <c r="B413" s="134"/>
      <c r="C413" s="144" t="s">
        <v>1773</v>
      </c>
      <c r="D413" s="144" t="s">
        <v>315</v>
      </c>
      <c r="E413" s="145" t="s">
        <v>3226</v>
      </c>
      <c r="F413" s="221" t="s">
        <v>3227</v>
      </c>
      <c r="G413" s="221"/>
      <c r="H413" s="221"/>
      <c r="I413" s="221"/>
      <c r="J413" s="146" t="s">
        <v>374</v>
      </c>
      <c r="K413" s="147">
        <v>1</v>
      </c>
      <c r="L413" s="222"/>
      <c r="M413" s="222"/>
      <c r="N413" s="222">
        <f t="shared" si="130"/>
        <v>0</v>
      </c>
      <c r="O413" s="220"/>
      <c r="P413" s="220"/>
      <c r="Q413" s="220"/>
      <c r="R413" s="139"/>
      <c r="T413" s="140" t="s">
        <v>5</v>
      </c>
      <c r="U413" s="38" t="s">
        <v>42</v>
      </c>
      <c r="V413" s="141">
        <v>0</v>
      </c>
      <c r="W413" s="141">
        <f t="shared" si="131"/>
        <v>0</v>
      </c>
      <c r="X413" s="141">
        <v>0</v>
      </c>
      <c r="Y413" s="141">
        <f t="shared" si="132"/>
        <v>0</v>
      </c>
      <c r="Z413" s="141">
        <v>0</v>
      </c>
      <c r="AA413" s="142">
        <f t="shared" si="133"/>
        <v>0</v>
      </c>
      <c r="AR413" s="19" t="s">
        <v>1282</v>
      </c>
      <c r="AT413" s="19" t="s">
        <v>315</v>
      </c>
      <c r="AU413" s="19" t="s">
        <v>102</v>
      </c>
      <c r="AY413" s="19" t="s">
        <v>267</v>
      </c>
      <c r="BE413" s="143">
        <f t="shared" si="134"/>
        <v>0</v>
      </c>
      <c r="BF413" s="143">
        <f t="shared" si="135"/>
        <v>0</v>
      </c>
      <c r="BG413" s="143">
        <f t="shared" si="136"/>
        <v>0</v>
      </c>
      <c r="BH413" s="143">
        <f t="shared" si="137"/>
        <v>0</v>
      </c>
      <c r="BI413" s="143">
        <f t="shared" si="138"/>
        <v>0</v>
      </c>
      <c r="BJ413" s="19" t="s">
        <v>102</v>
      </c>
      <c r="BK413" s="143">
        <f t="shared" si="139"/>
        <v>0</v>
      </c>
      <c r="BL413" s="19" t="s">
        <v>518</v>
      </c>
      <c r="BM413" s="19" t="s">
        <v>3359</v>
      </c>
    </row>
    <row r="414" spans="2:65" s="1" customFormat="1" ht="16.5" customHeight="1">
      <c r="B414" s="134"/>
      <c r="C414" s="144" t="s">
        <v>3360</v>
      </c>
      <c r="D414" s="144" t="s">
        <v>315</v>
      </c>
      <c r="E414" s="145" t="s">
        <v>3228</v>
      </c>
      <c r="F414" s="221" t="s">
        <v>3229</v>
      </c>
      <c r="G414" s="221"/>
      <c r="H414" s="221"/>
      <c r="I414" s="221"/>
      <c r="J414" s="146" t="s">
        <v>374</v>
      </c>
      <c r="K414" s="147">
        <v>2</v>
      </c>
      <c r="L414" s="222"/>
      <c r="M414" s="222"/>
      <c r="N414" s="222">
        <f t="shared" si="130"/>
        <v>0</v>
      </c>
      <c r="O414" s="220"/>
      <c r="P414" s="220"/>
      <c r="Q414" s="220"/>
      <c r="R414" s="139"/>
      <c r="T414" s="140" t="s">
        <v>5</v>
      </c>
      <c r="U414" s="38" t="s">
        <v>42</v>
      </c>
      <c r="V414" s="141">
        <v>0</v>
      </c>
      <c r="W414" s="141">
        <f t="shared" si="131"/>
        <v>0</v>
      </c>
      <c r="X414" s="141">
        <v>0</v>
      </c>
      <c r="Y414" s="141">
        <f t="shared" si="132"/>
        <v>0</v>
      </c>
      <c r="Z414" s="141">
        <v>0</v>
      </c>
      <c r="AA414" s="142">
        <f t="shared" si="133"/>
        <v>0</v>
      </c>
      <c r="AR414" s="19" t="s">
        <v>1282</v>
      </c>
      <c r="AT414" s="19" t="s">
        <v>315</v>
      </c>
      <c r="AU414" s="19" t="s">
        <v>102</v>
      </c>
      <c r="AY414" s="19" t="s">
        <v>267</v>
      </c>
      <c r="BE414" s="143">
        <f t="shared" si="134"/>
        <v>0</v>
      </c>
      <c r="BF414" s="143">
        <f t="shared" si="135"/>
        <v>0</v>
      </c>
      <c r="BG414" s="143">
        <f t="shared" si="136"/>
        <v>0</v>
      </c>
      <c r="BH414" s="143">
        <f t="shared" si="137"/>
        <v>0</v>
      </c>
      <c r="BI414" s="143">
        <f t="shared" si="138"/>
        <v>0</v>
      </c>
      <c r="BJ414" s="19" t="s">
        <v>102</v>
      </c>
      <c r="BK414" s="143">
        <f t="shared" si="139"/>
        <v>0</v>
      </c>
      <c r="BL414" s="19" t="s">
        <v>518</v>
      </c>
      <c r="BM414" s="19" t="s">
        <v>3361</v>
      </c>
    </row>
    <row r="415" spans="2:65" s="1" customFormat="1" ht="16.5" customHeight="1">
      <c r="B415" s="134"/>
      <c r="C415" s="144" t="s">
        <v>1776</v>
      </c>
      <c r="D415" s="144" t="s">
        <v>315</v>
      </c>
      <c r="E415" s="145" t="s">
        <v>3230</v>
      </c>
      <c r="F415" s="221" t="s">
        <v>3231</v>
      </c>
      <c r="G415" s="221"/>
      <c r="H415" s="221"/>
      <c r="I415" s="221"/>
      <c r="J415" s="146" t="s">
        <v>374</v>
      </c>
      <c r="K415" s="147">
        <v>2</v>
      </c>
      <c r="L415" s="222"/>
      <c r="M415" s="222"/>
      <c r="N415" s="222">
        <f t="shared" si="130"/>
        <v>0</v>
      </c>
      <c r="O415" s="220"/>
      <c r="P415" s="220"/>
      <c r="Q415" s="220"/>
      <c r="R415" s="139"/>
      <c r="T415" s="140" t="s">
        <v>5</v>
      </c>
      <c r="U415" s="38" t="s">
        <v>42</v>
      </c>
      <c r="V415" s="141">
        <v>0</v>
      </c>
      <c r="W415" s="141">
        <f t="shared" si="131"/>
        <v>0</v>
      </c>
      <c r="X415" s="141">
        <v>0</v>
      </c>
      <c r="Y415" s="141">
        <f t="shared" si="132"/>
        <v>0</v>
      </c>
      <c r="Z415" s="141">
        <v>0</v>
      </c>
      <c r="AA415" s="142">
        <f t="shared" si="133"/>
        <v>0</v>
      </c>
      <c r="AR415" s="19" t="s">
        <v>1282</v>
      </c>
      <c r="AT415" s="19" t="s">
        <v>315</v>
      </c>
      <c r="AU415" s="19" t="s">
        <v>102</v>
      </c>
      <c r="AY415" s="19" t="s">
        <v>267</v>
      </c>
      <c r="BE415" s="143">
        <f t="shared" si="134"/>
        <v>0</v>
      </c>
      <c r="BF415" s="143">
        <f t="shared" si="135"/>
        <v>0</v>
      </c>
      <c r="BG415" s="143">
        <f t="shared" si="136"/>
        <v>0</v>
      </c>
      <c r="BH415" s="143">
        <f t="shared" si="137"/>
        <v>0</v>
      </c>
      <c r="BI415" s="143">
        <f t="shared" si="138"/>
        <v>0</v>
      </c>
      <c r="BJ415" s="19" t="s">
        <v>102</v>
      </c>
      <c r="BK415" s="143">
        <f t="shared" si="139"/>
        <v>0</v>
      </c>
      <c r="BL415" s="19" t="s">
        <v>518</v>
      </c>
      <c r="BM415" s="19" t="s">
        <v>3362</v>
      </c>
    </row>
    <row r="416" spans="2:65" s="1" customFormat="1" ht="16.5" customHeight="1">
      <c r="B416" s="134"/>
      <c r="C416" s="144" t="s">
        <v>3363</v>
      </c>
      <c r="D416" s="144" t="s">
        <v>315</v>
      </c>
      <c r="E416" s="145" t="s">
        <v>3232</v>
      </c>
      <c r="F416" s="221" t="s">
        <v>3233</v>
      </c>
      <c r="G416" s="221"/>
      <c r="H416" s="221"/>
      <c r="I416" s="221"/>
      <c r="J416" s="146" t="s">
        <v>374</v>
      </c>
      <c r="K416" s="147">
        <v>2</v>
      </c>
      <c r="L416" s="222"/>
      <c r="M416" s="222"/>
      <c r="N416" s="222">
        <f t="shared" si="130"/>
        <v>0</v>
      </c>
      <c r="O416" s="220"/>
      <c r="P416" s="220"/>
      <c r="Q416" s="220"/>
      <c r="R416" s="139"/>
      <c r="T416" s="140" t="s">
        <v>5</v>
      </c>
      <c r="U416" s="38" t="s">
        <v>42</v>
      </c>
      <c r="V416" s="141">
        <v>0</v>
      </c>
      <c r="W416" s="141">
        <f t="shared" si="131"/>
        <v>0</v>
      </c>
      <c r="X416" s="141">
        <v>0</v>
      </c>
      <c r="Y416" s="141">
        <f t="shared" si="132"/>
        <v>0</v>
      </c>
      <c r="Z416" s="141">
        <v>0</v>
      </c>
      <c r="AA416" s="142">
        <f t="shared" si="133"/>
        <v>0</v>
      </c>
      <c r="AR416" s="19" t="s">
        <v>1282</v>
      </c>
      <c r="AT416" s="19" t="s">
        <v>315</v>
      </c>
      <c r="AU416" s="19" t="s">
        <v>102</v>
      </c>
      <c r="AY416" s="19" t="s">
        <v>267</v>
      </c>
      <c r="BE416" s="143">
        <f t="shared" si="134"/>
        <v>0</v>
      </c>
      <c r="BF416" s="143">
        <f t="shared" si="135"/>
        <v>0</v>
      </c>
      <c r="BG416" s="143">
        <f t="shared" si="136"/>
        <v>0</v>
      </c>
      <c r="BH416" s="143">
        <f t="shared" si="137"/>
        <v>0</v>
      </c>
      <c r="BI416" s="143">
        <f t="shared" si="138"/>
        <v>0</v>
      </c>
      <c r="BJ416" s="19" t="s">
        <v>102</v>
      </c>
      <c r="BK416" s="143">
        <f t="shared" si="139"/>
        <v>0</v>
      </c>
      <c r="BL416" s="19" t="s">
        <v>518</v>
      </c>
      <c r="BM416" s="19" t="s">
        <v>3364</v>
      </c>
    </row>
    <row r="417" spans="2:65" s="1" customFormat="1" ht="16.5" customHeight="1">
      <c r="B417" s="134"/>
      <c r="C417" s="144" t="s">
        <v>1779</v>
      </c>
      <c r="D417" s="144" t="s">
        <v>315</v>
      </c>
      <c r="E417" s="145" t="s">
        <v>3234</v>
      </c>
      <c r="F417" s="221" t="s">
        <v>3235</v>
      </c>
      <c r="G417" s="221"/>
      <c r="H417" s="221"/>
      <c r="I417" s="221"/>
      <c r="J417" s="146" t="s">
        <v>374</v>
      </c>
      <c r="K417" s="147">
        <v>12</v>
      </c>
      <c r="L417" s="222"/>
      <c r="M417" s="222"/>
      <c r="N417" s="222">
        <f t="shared" si="130"/>
        <v>0</v>
      </c>
      <c r="O417" s="220"/>
      <c r="P417" s="220"/>
      <c r="Q417" s="220"/>
      <c r="R417" s="139"/>
      <c r="T417" s="140" t="s">
        <v>5</v>
      </c>
      <c r="U417" s="38" t="s">
        <v>42</v>
      </c>
      <c r="V417" s="141">
        <v>0</v>
      </c>
      <c r="W417" s="141">
        <f t="shared" si="131"/>
        <v>0</v>
      </c>
      <c r="X417" s="141">
        <v>0</v>
      </c>
      <c r="Y417" s="141">
        <f t="shared" si="132"/>
        <v>0</v>
      </c>
      <c r="Z417" s="141">
        <v>0</v>
      </c>
      <c r="AA417" s="142">
        <f t="shared" si="133"/>
        <v>0</v>
      </c>
      <c r="AR417" s="19" t="s">
        <v>1282</v>
      </c>
      <c r="AT417" s="19" t="s">
        <v>315</v>
      </c>
      <c r="AU417" s="19" t="s">
        <v>102</v>
      </c>
      <c r="AY417" s="19" t="s">
        <v>267</v>
      </c>
      <c r="BE417" s="143">
        <f t="shared" si="134"/>
        <v>0</v>
      </c>
      <c r="BF417" s="143">
        <f t="shared" si="135"/>
        <v>0</v>
      </c>
      <c r="BG417" s="143">
        <f t="shared" si="136"/>
        <v>0</v>
      </c>
      <c r="BH417" s="143">
        <f t="shared" si="137"/>
        <v>0</v>
      </c>
      <c r="BI417" s="143">
        <f t="shared" si="138"/>
        <v>0</v>
      </c>
      <c r="BJ417" s="19" t="s">
        <v>102</v>
      </c>
      <c r="BK417" s="143">
        <f t="shared" si="139"/>
        <v>0</v>
      </c>
      <c r="BL417" s="19" t="s">
        <v>518</v>
      </c>
      <c r="BM417" s="19" t="s">
        <v>3365</v>
      </c>
    </row>
    <row r="418" spans="2:65" s="1" customFormat="1" ht="25.5" customHeight="1">
      <c r="B418" s="134"/>
      <c r="C418" s="144" t="s">
        <v>3366</v>
      </c>
      <c r="D418" s="144" t="s">
        <v>315</v>
      </c>
      <c r="E418" s="145" t="s">
        <v>3253</v>
      </c>
      <c r="F418" s="221" t="s">
        <v>3254</v>
      </c>
      <c r="G418" s="221"/>
      <c r="H418" s="221"/>
      <c r="I418" s="221"/>
      <c r="J418" s="146" t="s">
        <v>374</v>
      </c>
      <c r="K418" s="147">
        <v>1</v>
      </c>
      <c r="L418" s="222"/>
      <c r="M418" s="222"/>
      <c r="N418" s="222">
        <f t="shared" si="130"/>
        <v>0</v>
      </c>
      <c r="O418" s="220"/>
      <c r="P418" s="220"/>
      <c r="Q418" s="220"/>
      <c r="R418" s="139"/>
      <c r="T418" s="140" t="s">
        <v>5</v>
      </c>
      <c r="U418" s="38" t="s">
        <v>42</v>
      </c>
      <c r="V418" s="141">
        <v>0</v>
      </c>
      <c r="W418" s="141">
        <f t="shared" si="131"/>
        <v>0</v>
      </c>
      <c r="X418" s="141">
        <v>0</v>
      </c>
      <c r="Y418" s="141">
        <f t="shared" si="132"/>
        <v>0</v>
      </c>
      <c r="Z418" s="141">
        <v>0</v>
      </c>
      <c r="AA418" s="142">
        <f t="shared" si="133"/>
        <v>0</v>
      </c>
      <c r="AR418" s="19" t="s">
        <v>1282</v>
      </c>
      <c r="AT418" s="19" t="s">
        <v>315</v>
      </c>
      <c r="AU418" s="19" t="s">
        <v>102</v>
      </c>
      <c r="AY418" s="19" t="s">
        <v>267</v>
      </c>
      <c r="BE418" s="143">
        <f t="shared" si="134"/>
        <v>0</v>
      </c>
      <c r="BF418" s="143">
        <f t="shared" si="135"/>
        <v>0</v>
      </c>
      <c r="BG418" s="143">
        <f t="shared" si="136"/>
        <v>0</v>
      </c>
      <c r="BH418" s="143">
        <f t="shared" si="137"/>
        <v>0</v>
      </c>
      <c r="BI418" s="143">
        <f t="shared" si="138"/>
        <v>0</v>
      </c>
      <c r="BJ418" s="19" t="s">
        <v>102</v>
      </c>
      <c r="BK418" s="143">
        <f t="shared" si="139"/>
        <v>0</v>
      </c>
      <c r="BL418" s="19" t="s">
        <v>518</v>
      </c>
      <c r="BM418" s="19" t="s">
        <v>3367</v>
      </c>
    </row>
    <row r="419" spans="2:65" s="1" customFormat="1" ht="16.5" customHeight="1">
      <c r="B419" s="134"/>
      <c r="C419" s="144" t="s">
        <v>1782</v>
      </c>
      <c r="D419" s="144" t="s">
        <v>315</v>
      </c>
      <c r="E419" s="145" t="s">
        <v>3238</v>
      </c>
      <c r="F419" s="221" t="s">
        <v>3239</v>
      </c>
      <c r="G419" s="221"/>
      <c r="H419" s="221"/>
      <c r="I419" s="221"/>
      <c r="J419" s="146" t="s">
        <v>374</v>
      </c>
      <c r="K419" s="147">
        <v>130</v>
      </c>
      <c r="L419" s="222"/>
      <c r="M419" s="222"/>
      <c r="N419" s="222">
        <f t="shared" si="130"/>
        <v>0</v>
      </c>
      <c r="O419" s="220"/>
      <c r="P419" s="220"/>
      <c r="Q419" s="220"/>
      <c r="R419" s="139"/>
      <c r="T419" s="140" t="s">
        <v>5</v>
      </c>
      <c r="U419" s="38" t="s">
        <v>42</v>
      </c>
      <c r="V419" s="141">
        <v>0</v>
      </c>
      <c r="W419" s="141">
        <f t="shared" si="131"/>
        <v>0</v>
      </c>
      <c r="X419" s="141">
        <v>0</v>
      </c>
      <c r="Y419" s="141">
        <f t="shared" si="132"/>
        <v>0</v>
      </c>
      <c r="Z419" s="141">
        <v>0</v>
      </c>
      <c r="AA419" s="142">
        <f t="shared" si="133"/>
        <v>0</v>
      </c>
      <c r="AR419" s="19" t="s">
        <v>1282</v>
      </c>
      <c r="AT419" s="19" t="s">
        <v>315</v>
      </c>
      <c r="AU419" s="19" t="s">
        <v>102</v>
      </c>
      <c r="AY419" s="19" t="s">
        <v>267</v>
      </c>
      <c r="BE419" s="143">
        <f t="shared" si="134"/>
        <v>0</v>
      </c>
      <c r="BF419" s="143">
        <f t="shared" si="135"/>
        <v>0</v>
      </c>
      <c r="BG419" s="143">
        <f t="shared" si="136"/>
        <v>0</v>
      </c>
      <c r="BH419" s="143">
        <f t="shared" si="137"/>
        <v>0</v>
      </c>
      <c r="BI419" s="143">
        <f t="shared" si="138"/>
        <v>0</v>
      </c>
      <c r="BJ419" s="19" t="s">
        <v>102</v>
      </c>
      <c r="BK419" s="143">
        <f t="shared" si="139"/>
        <v>0</v>
      </c>
      <c r="BL419" s="19" t="s">
        <v>518</v>
      </c>
      <c r="BM419" s="19" t="s">
        <v>3368</v>
      </c>
    </row>
    <row r="420" spans="2:65" s="1" customFormat="1" ht="16.5" customHeight="1">
      <c r="B420" s="134"/>
      <c r="C420" s="144" t="s">
        <v>3369</v>
      </c>
      <c r="D420" s="144" t="s">
        <v>315</v>
      </c>
      <c r="E420" s="145" t="s">
        <v>3240</v>
      </c>
      <c r="F420" s="221" t="s">
        <v>3241</v>
      </c>
      <c r="G420" s="221"/>
      <c r="H420" s="221"/>
      <c r="I420" s="221"/>
      <c r="J420" s="146" t="s">
        <v>374</v>
      </c>
      <c r="K420" s="147">
        <v>4</v>
      </c>
      <c r="L420" s="222"/>
      <c r="M420" s="222"/>
      <c r="N420" s="222">
        <f t="shared" si="130"/>
        <v>0</v>
      </c>
      <c r="O420" s="220"/>
      <c r="P420" s="220"/>
      <c r="Q420" s="220"/>
      <c r="R420" s="139"/>
      <c r="T420" s="140" t="s">
        <v>5</v>
      </c>
      <c r="U420" s="38" t="s">
        <v>42</v>
      </c>
      <c r="V420" s="141">
        <v>0</v>
      </c>
      <c r="W420" s="141">
        <f t="shared" si="131"/>
        <v>0</v>
      </c>
      <c r="X420" s="141">
        <v>0</v>
      </c>
      <c r="Y420" s="141">
        <f t="shared" si="132"/>
        <v>0</v>
      </c>
      <c r="Z420" s="141">
        <v>0</v>
      </c>
      <c r="AA420" s="142">
        <f t="shared" si="133"/>
        <v>0</v>
      </c>
      <c r="AR420" s="19" t="s">
        <v>1282</v>
      </c>
      <c r="AT420" s="19" t="s">
        <v>315</v>
      </c>
      <c r="AU420" s="19" t="s">
        <v>102</v>
      </c>
      <c r="AY420" s="19" t="s">
        <v>267</v>
      </c>
      <c r="BE420" s="143">
        <f t="shared" si="134"/>
        <v>0</v>
      </c>
      <c r="BF420" s="143">
        <f t="shared" si="135"/>
        <v>0</v>
      </c>
      <c r="BG420" s="143">
        <f t="shared" si="136"/>
        <v>0</v>
      </c>
      <c r="BH420" s="143">
        <f t="shared" si="137"/>
        <v>0</v>
      </c>
      <c r="BI420" s="143">
        <f t="shared" si="138"/>
        <v>0</v>
      </c>
      <c r="BJ420" s="19" t="s">
        <v>102</v>
      </c>
      <c r="BK420" s="143">
        <f t="shared" si="139"/>
        <v>0</v>
      </c>
      <c r="BL420" s="19" t="s">
        <v>518</v>
      </c>
      <c r="BM420" s="19" t="s">
        <v>3370</v>
      </c>
    </row>
    <row r="421" spans="2:65" s="1" customFormat="1" ht="16.5" customHeight="1">
      <c r="B421" s="134"/>
      <c r="C421" s="144" t="s">
        <v>1785</v>
      </c>
      <c r="D421" s="144" t="s">
        <v>315</v>
      </c>
      <c r="E421" s="145" t="s">
        <v>3163</v>
      </c>
      <c r="F421" s="221" t="s">
        <v>3164</v>
      </c>
      <c r="G421" s="221"/>
      <c r="H421" s="221"/>
      <c r="I421" s="221"/>
      <c r="J421" s="146" t="s">
        <v>374</v>
      </c>
      <c r="K421" s="147">
        <v>10</v>
      </c>
      <c r="L421" s="222"/>
      <c r="M421" s="222"/>
      <c r="N421" s="222">
        <f t="shared" si="130"/>
        <v>0</v>
      </c>
      <c r="O421" s="220"/>
      <c r="P421" s="220"/>
      <c r="Q421" s="220"/>
      <c r="R421" s="139"/>
      <c r="T421" s="140" t="s">
        <v>5</v>
      </c>
      <c r="U421" s="38" t="s">
        <v>42</v>
      </c>
      <c r="V421" s="141">
        <v>0</v>
      </c>
      <c r="W421" s="141">
        <f t="shared" si="131"/>
        <v>0</v>
      </c>
      <c r="X421" s="141">
        <v>0</v>
      </c>
      <c r="Y421" s="141">
        <f t="shared" si="132"/>
        <v>0</v>
      </c>
      <c r="Z421" s="141">
        <v>0</v>
      </c>
      <c r="AA421" s="142">
        <f t="shared" si="133"/>
        <v>0</v>
      </c>
      <c r="AR421" s="19" t="s">
        <v>1282</v>
      </c>
      <c r="AT421" s="19" t="s">
        <v>315</v>
      </c>
      <c r="AU421" s="19" t="s">
        <v>102</v>
      </c>
      <c r="AY421" s="19" t="s">
        <v>267</v>
      </c>
      <c r="BE421" s="143">
        <f t="shared" si="134"/>
        <v>0</v>
      </c>
      <c r="BF421" s="143">
        <f t="shared" si="135"/>
        <v>0</v>
      </c>
      <c r="BG421" s="143">
        <f t="shared" si="136"/>
        <v>0</v>
      </c>
      <c r="BH421" s="143">
        <f t="shared" si="137"/>
        <v>0</v>
      </c>
      <c r="BI421" s="143">
        <f t="shared" si="138"/>
        <v>0</v>
      </c>
      <c r="BJ421" s="19" t="s">
        <v>102</v>
      </c>
      <c r="BK421" s="143">
        <f t="shared" si="139"/>
        <v>0</v>
      </c>
      <c r="BL421" s="19" t="s">
        <v>518</v>
      </c>
      <c r="BM421" s="19" t="s">
        <v>3371</v>
      </c>
    </row>
    <row r="422" spans="2:65" s="1" customFormat="1" ht="25.5" customHeight="1">
      <c r="B422" s="134"/>
      <c r="C422" s="144" t="s">
        <v>3372</v>
      </c>
      <c r="D422" s="144" t="s">
        <v>315</v>
      </c>
      <c r="E422" s="145" t="s">
        <v>3190</v>
      </c>
      <c r="F422" s="221" t="s">
        <v>3191</v>
      </c>
      <c r="G422" s="221"/>
      <c r="H422" s="221"/>
      <c r="I422" s="221"/>
      <c r="J422" s="146" t="s">
        <v>374</v>
      </c>
      <c r="K422" s="147">
        <v>1</v>
      </c>
      <c r="L422" s="222"/>
      <c r="M422" s="222"/>
      <c r="N422" s="222">
        <f t="shared" si="130"/>
        <v>0</v>
      </c>
      <c r="O422" s="220"/>
      <c r="P422" s="220"/>
      <c r="Q422" s="220"/>
      <c r="R422" s="139"/>
      <c r="T422" s="140" t="s">
        <v>5</v>
      </c>
      <c r="U422" s="38" t="s">
        <v>42</v>
      </c>
      <c r="V422" s="141">
        <v>0</v>
      </c>
      <c r="W422" s="141">
        <f t="shared" si="131"/>
        <v>0</v>
      </c>
      <c r="X422" s="141">
        <v>0</v>
      </c>
      <c r="Y422" s="141">
        <f t="shared" si="132"/>
        <v>0</v>
      </c>
      <c r="Z422" s="141">
        <v>0</v>
      </c>
      <c r="AA422" s="142">
        <f t="shared" si="133"/>
        <v>0</v>
      </c>
      <c r="AR422" s="19" t="s">
        <v>1282</v>
      </c>
      <c r="AT422" s="19" t="s">
        <v>315</v>
      </c>
      <c r="AU422" s="19" t="s">
        <v>102</v>
      </c>
      <c r="AY422" s="19" t="s">
        <v>267</v>
      </c>
      <c r="BE422" s="143">
        <f t="shared" si="134"/>
        <v>0</v>
      </c>
      <c r="BF422" s="143">
        <f t="shared" si="135"/>
        <v>0</v>
      </c>
      <c r="BG422" s="143">
        <f t="shared" si="136"/>
        <v>0</v>
      </c>
      <c r="BH422" s="143">
        <f t="shared" si="137"/>
        <v>0</v>
      </c>
      <c r="BI422" s="143">
        <f t="shared" si="138"/>
        <v>0</v>
      </c>
      <c r="BJ422" s="19" t="s">
        <v>102</v>
      </c>
      <c r="BK422" s="143">
        <f t="shared" si="139"/>
        <v>0</v>
      </c>
      <c r="BL422" s="19" t="s">
        <v>518</v>
      </c>
      <c r="BM422" s="19" t="s">
        <v>3373</v>
      </c>
    </row>
    <row r="423" spans="2:65" s="1" customFormat="1" ht="39.6" customHeight="1">
      <c r="B423" s="134"/>
      <c r="C423" s="159" t="s">
        <v>1788</v>
      </c>
      <c r="D423" s="159" t="s">
        <v>315</v>
      </c>
      <c r="E423" s="160" t="s">
        <v>3255</v>
      </c>
      <c r="F423" s="247" t="s">
        <v>4291</v>
      </c>
      <c r="G423" s="248"/>
      <c r="H423" s="248"/>
      <c r="I423" s="249"/>
      <c r="J423" s="161" t="s">
        <v>785</v>
      </c>
      <c r="K423" s="162">
        <v>1</v>
      </c>
      <c r="L423" s="246"/>
      <c r="M423" s="246"/>
      <c r="N423" s="246">
        <f t="shared" si="130"/>
        <v>0</v>
      </c>
      <c r="O423" s="241"/>
      <c r="P423" s="241"/>
      <c r="Q423" s="241"/>
      <c r="R423" s="139"/>
      <c r="T423" s="140" t="s">
        <v>5</v>
      </c>
      <c r="U423" s="38" t="s">
        <v>42</v>
      </c>
      <c r="V423" s="141">
        <v>0</v>
      </c>
      <c r="W423" s="141">
        <f t="shared" si="131"/>
        <v>0</v>
      </c>
      <c r="X423" s="141">
        <v>0</v>
      </c>
      <c r="Y423" s="141">
        <f t="shared" si="132"/>
        <v>0</v>
      </c>
      <c r="Z423" s="141">
        <v>0</v>
      </c>
      <c r="AA423" s="142">
        <f t="shared" si="133"/>
        <v>0</v>
      </c>
      <c r="AR423" s="19" t="s">
        <v>1282</v>
      </c>
      <c r="AT423" s="19" t="s">
        <v>315</v>
      </c>
      <c r="AU423" s="19" t="s">
        <v>102</v>
      </c>
      <c r="AY423" s="19" t="s">
        <v>267</v>
      </c>
      <c r="BE423" s="143">
        <f t="shared" si="134"/>
        <v>0</v>
      </c>
      <c r="BF423" s="143">
        <f t="shared" si="135"/>
        <v>0</v>
      </c>
      <c r="BG423" s="143">
        <f t="shared" si="136"/>
        <v>0</v>
      </c>
      <c r="BH423" s="143">
        <f t="shared" si="137"/>
        <v>0</v>
      </c>
      <c r="BI423" s="143">
        <f t="shared" si="138"/>
        <v>0</v>
      </c>
      <c r="BJ423" s="19" t="s">
        <v>102</v>
      </c>
      <c r="BK423" s="143">
        <f t="shared" si="139"/>
        <v>0</v>
      </c>
      <c r="BL423" s="19" t="s">
        <v>518</v>
      </c>
      <c r="BM423" s="19" t="s">
        <v>3374</v>
      </c>
    </row>
    <row r="424" spans="2:65" s="1" customFormat="1" ht="16.5" customHeight="1">
      <c r="B424" s="134"/>
      <c r="C424" s="163" t="s">
        <v>3375</v>
      </c>
      <c r="D424" s="163" t="s">
        <v>268</v>
      </c>
      <c r="E424" s="164" t="s">
        <v>3376</v>
      </c>
      <c r="F424" s="240" t="s">
        <v>4292</v>
      </c>
      <c r="G424" s="240"/>
      <c r="H424" s="240"/>
      <c r="I424" s="240"/>
      <c r="J424" s="165" t="s">
        <v>785</v>
      </c>
      <c r="K424" s="166">
        <v>0.33</v>
      </c>
      <c r="L424" s="241"/>
      <c r="M424" s="241"/>
      <c r="N424" s="241">
        <f t="shared" si="130"/>
        <v>0</v>
      </c>
      <c r="O424" s="241"/>
      <c r="P424" s="241"/>
      <c r="Q424" s="241"/>
      <c r="R424" s="139"/>
      <c r="T424" s="140" t="s">
        <v>5</v>
      </c>
      <c r="U424" s="38" t="s">
        <v>42</v>
      </c>
      <c r="V424" s="141">
        <v>0</v>
      </c>
      <c r="W424" s="141">
        <f t="shared" si="131"/>
        <v>0</v>
      </c>
      <c r="X424" s="141">
        <v>0</v>
      </c>
      <c r="Y424" s="141">
        <f t="shared" si="132"/>
        <v>0</v>
      </c>
      <c r="Z424" s="141">
        <v>0</v>
      </c>
      <c r="AA424" s="142">
        <f t="shared" si="133"/>
        <v>0</v>
      </c>
      <c r="AR424" s="19" t="s">
        <v>518</v>
      </c>
      <c r="AT424" s="19" t="s">
        <v>268</v>
      </c>
      <c r="AU424" s="19" t="s">
        <v>102</v>
      </c>
      <c r="AY424" s="19" t="s">
        <v>267</v>
      </c>
      <c r="BE424" s="143">
        <f t="shared" si="134"/>
        <v>0</v>
      </c>
      <c r="BF424" s="143">
        <f t="shared" si="135"/>
        <v>0</v>
      </c>
      <c r="BG424" s="143">
        <f t="shared" si="136"/>
        <v>0</v>
      </c>
      <c r="BH424" s="143">
        <f t="shared" si="137"/>
        <v>0</v>
      </c>
      <c r="BI424" s="143">
        <f t="shared" si="138"/>
        <v>0</v>
      </c>
      <c r="BJ424" s="19" t="s">
        <v>102</v>
      </c>
      <c r="BK424" s="143">
        <f t="shared" si="139"/>
        <v>0</v>
      </c>
      <c r="BL424" s="19" t="s">
        <v>518</v>
      </c>
      <c r="BM424" s="19" t="s">
        <v>3377</v>
      </c>
    </row>
    <row r="425" spans="2:65" s="1" customFormat="1" ht="16.5" customHeight="1">
      <c r="B425" s="134"/>
      <c r="C425" s="163" t="s">
        <v>1791</v>
      </c>
      <c r="D425" s="163" t="s">
        <v>268</v>
      </c>
      <c r="E425" s="164" t="s">
        <v>3074</v>
      </c>
      <c r="F425" s="240" t="s">
        <v>4200</v>
      </c>
      <c r="G425" s="240"/>
      <c r="H425" s="240"/>
      <c r="I425" s="240"/>
      <c r="J425" s="165" t="s">
        <v>374</v>
      </c>
      <c r="K425" s="166">
        <v>1</v>
      </c>
      <c r="L425" s="241"/>
      <c r="M425" s="241"/>
      <c r="N425" s="241">
        <f t="shared" si="130"/>
        <v>0</v>
      </c>
      <c r="O425" s="241"/>
      <c r="P425" s="241"/>
      <c r="Q425" s="241"/>
      <c r="R425" s="139"/>
      <c r="T425" s="140" t="s">
        <v>5</v>
      </c>
      <c r="U425" s="38" t="s">
        <v>42</v>
      </c>
      <c r="V425" s="141">
        <v>0</v>
      </c>
      <c r="W425" s="141">
        <f t="shared" si="131"/>
        <v>0</v>
      </c>
      <c r="X425" s="141">
        <v>0</v>
      </c>
      <c r="Y425" s="141">
        <f t="shared" si="132"/>
        <v>0</v>
      </c>
      <c r="Z425" s="141">
        <v>0</v>
      </c>
      <c r="AA425" s="142">
        <f t="shared" si="133"/>
        <v>0</v>
      </c>
      <c r="AR425" s="19" t="s">
        <v>518</v>
      </c>
      <c r="AT425" s="19" t="s">
        <v>268</v>
      </c>
      <c r="AU425" s="19" t="s">
        <v>102</v>
      </c>
      <c r="AY425" s="19" t="s">
        <v>267</v>
      </c>
      <c r="BE425" s="143">
        <f t="shared" si="134"/>
        <v>0</v>
      </c>
      <c r="BF425" s="143">
        <f t="shared" si="135"/>
        <v>0</v>
      </c>
      <c r="BG425" s="143">
        <f t="shared" si="136"/>
        <v>0</v>
      </c>
      <c r="BH425" s="143">
        <f t="shared" si="137"/>
        <v>0</v>
      </c>
      <c r="BI425" s="143">
        <f t="shared" si="138"/>
        <v>0</v>
      </c>
      <c r="BJ425" s="19" t="s">
        <v>102</v>
      </c>
      <c r="BK425" s="143">
        <f t="shared" si="139"/>
        <v>0</v>
      </c>
      <c r="BL425" s="19" t="s">
        <v>518</v>
      </c>
      <c r="BM425" s="19" t="s">
        <v>3378</v>
      </c>
    </row>
    <row r="426" spans="2:65" s="1" customFormat="1" ht="16.5" customHeight="1">
      <c r="B426" s="134"/>
      <c r="C426" s="163" t="s">
        <v>3379</v>
      </c>
      <c r="D426" s="163" t="s">
        <v>268</v>
      </c>
      <c r="E426" s="164" t="s">
        <v>3380</v>
      </c>
      <c r="F426" s="240" t="s">
        <v>3075</v>
      </c>
      <c r="G426" s="240"/>
      <c r="H426" s="240"/>
      <c r="I426" s="240"/>
      <c r="J426" s="165" t="s">
        <v>785</v>
      </c>
      <c r="K426" s="166">
        <v>1</v>
      </c>
      <c r="L426" s="241"/>
      <c r="M426" s="241"/>
      <c r="N426" s="241">
        <f t="shared" si="130"/>
        <v>0</v>
      </c>
      <c r="O426" s="241"/>
      <c r="P426" s="241"/>
      <c r="Q426" s="241"/>
      <c r="R426" s="139"/>
      <c r="T426" s="140" t="s">
        <v>5</v>
      </c>
      <c r="U426" s="38" t="s">
        <v>42</v>
      </c>
      <c r="V426" s="141">
        <v>0</v>
      </c>
      <c r="W426" s="141">
        <f t="shared" si="131"/>
        <v>0</v>
      </c>
      <c r="X426" s="141">
        <v>0</v>
      </c>
      <c r="Y426" s="141">
        <f t="shared" si="132"/>
        <v>0</v>
      </c>
      <c r="Z426" s="141">
        <v>0</v>
      </c>
      <c r="AA426" s="142">
        <f t="shared" si="133"/>
        <v>0</v>
      </c>
      <c r="AR426" s="19" t="s">
        <v>518</v>
      </c>
      <c r="AT426" s="19" t="s">
        <v>268</v>
      </c>
      <c r="AU426" s="19" t="s">
        <v>102</v>
      </c>
      <c r="AY426" s="19" t="s">
        <v>267</v>
      </c>
      <c r="BE426" s="143">
        <f t="shared" si="134"/>
        <v>0</v>
      </c>
      <c r="BF426" s="143">
        <f t="shared" si="135"/>
        <v>0</v>
      </c>
      <c r="BG426" s="143">
        <f t="shared" si="136"/>
        <v>0</v>
      </c>
      <c r="BH426" s="143">
        <f t="shared" si="137"/>
        <v>0</v>
      </c>
      <c r="BI426" s="143">
        <f t="shared" si="138"/>
        <v>0</v>
      </c>
      <c r="BJ426" s="19" t="s">
        <v>102</v>
      </c>
      <c r="BK426" s="143">
        <f t="shared" si="139"/>
        <v>0</v>
      </c>
      <c r="BL426" s="19" t="s">
        <v>518</v>
      </c>
      <c r="BM426" s="19" t="s">
        <v>3381</v>
      </c>
    </row>
    <row r="427" spans="2:65" s="10" customFormat="1" ht="29.85" customHeight="1">
      <c r="B427" s="124"/>
      <c r="D427" s="133" t="s">
        <v>2987</v>
      </c>
      <c r="E427" s="133"/>
      <c r="F427" s="133"/>
      <c r="G427" s="133"/>
      <c r="H427" s="133"/>
      <c r="I427" s="133"/>
      <c r="J427" s="133"/>
      <c r="K427" s="133"/>
      <c r="L427" s="133"/>
      <c r="M427" s="133"/>
      <c r="N427" s="208">
        <f>BK427</f>
        <v>0</v>
      </c>
      <c r="O427" s="209"/>
      <c r="P427" s="209"/>
      <c r="Q427" s="209"/>
      <c r="R427" s="126"/>
      <c r="T427" s="127"/>
      <c r="W427" s="128">
        <f>SUM(W428:W454)</f>
        <v>0</v>
      </c>
      <c r="Y427" s="128">
        <f>SUM(Y428:Y454)</f>
        <v>0</v>
      </c>
      <c r="AA427" s="129">
        <f>SUM(AA428:AA454)</f>
        <v>0</v>
      </c>
      <c r="AR427" s="130" t="s">
        <v>277</v>
      </c>
      <c r="AT427" s="131" t="s">
        <v>74</v>
      </c>
      <c r="AU427" s="131" t="s">
        <v>83</v>
      </c>
      <c r="AY427" s="130" t="s">
        <v>267</v>
      </c>
      <c r="BK427" s="132">
        <f>SUM(BK428:BK454)</f>
        <v>0</v>
      </c>
    </row>
    <row r="428" spans="2:65" s="1" customFormat="1" ht="51" customHeight="1">
      <c r="B428" s="134"/>
      <c r="C428" s="144" t="s">
        <v>2296</v>
      </c>
      <c r="D428" s="144" t="s">
        <v>315</v>
      </c>
      <c r="E428" s="145" t="s">
        <v>3382</v>
      </c>
      <c r="F428" s="221" t="s">
        <v>3383</v>
      </c>
      <c r="G428" s="221"/>
      <c r="H428" s="221"/>
      <c r="I428" s="221"/>
      <c r="J428" s="146" t="s">
        <v>374</v>
      </c>
      <c r="K428" s="147">
        <v>1</v>
      </c>
      <c r="L428" s="222"/>
      <c r="M428" s="222"/>
      <c r="N428" s="222">
        <f t="shared" ref="N428:N454" si="140">ROUND(L428*K428,2)</f>
        <v>0</v>
      </c>
      <c r="O428" s="220"/>
      <c r="P428" s="220"/>
      <c r="Q428" s="220"/>
      <c r="R428" s="139"/>
      <c r="T428" s="140" t="s">
        <v>5</v>
      </c>
      <c r="U428" s="38" t="s">
        <v>42</v>
      </c>
      <c r="V428" s="141">
        <v>0</v>
      </c>
      <c r="W428" s="141">
        <f t="shared" ref="W428:W454" si="141">V428*K428</f>
        <v>0</v>
      </c>
      <c r="X428" s="141">
        <v>0</v>
      </c>
      <c r="Y428" s="141">
        <f t="shared" ref="Y428:Y454" si="142">X428*K428</f>
        <v>0</v>
      </c>
      <c r="Z428" s="141">
        <v>0</v>
      </c>
      <c r="AA428" s="142">
        <f t="shared" ref="AA428:AA454" si="143">Z428*K428</f>
        <v>0</v>
      </c>
      <c r="AR428" s="19" t="s">
        <v>1282</v>
      </c>
      <c r="AT428" s="19" t="s">
        <v>315</v>
      </c>
      <c r="AU428" s="19" t="s">
        <v>102</v>
      </c>
      <c r="AY428" s="19" t="s">
        <v>267</v>
      </c>
      <c r="BE428" s="143">
        <f t="shared" ref="BE428:BE454" si="144">IF(U428="základná",N428,0)</f>
        <v>0</v>
      </c>
      <c r="BF428" s="143">
        <f t="shared" ref="BF428:BF454" si="145">IF(U428="znížená",N428,0)</f>
        <v>0</v>
      </c>
      <c r="BG428" s="143">
        <f t="shared" ref="BG428:BG454" si="146">IF(U428="zákl. prenesená",N428,0)</f>
        <v>0</v>
      </c>
      <c r="BH428" s="143">
        <f t="shared" ref="BH428:BH454" si="147">IF(U428="zníž. prenesená",N428,0)</f>
        <v>0</v>
      </c>
      <c r="BI428" s="143">
        <f t="shared" ref="BI428:BI454" si="148">IF(U428="nulová",N428,0)</f>
        <v>0</v>
      </c>
      <c r="BJ428" s="19" t="s">
        <v>102</v>
      </c>
      <c r="BK428" s="143">
        <f t="shared" ref="BK428:BK454" si="149">ROUND(L428*K428,2)</f>
        <v>0</v>
      </c>
      <c r="BL428" s="19" t="s">
        <v>518</v>
      </c>
      <c r="BM428" s="19" t="s">
        <v>3384</v>
      </c>
    </row>
    <row r="429" spans="2:65" s="1" customFormat="1" ht="16.5" customHeight="1">
      <c r="B429" s="134"/>
      <c r="C429" s="144" t="s">
        <v>3385</v>
      </c>
      <c r="D429" s="144" t="s">
        <v>315</v>
      </c>
      <c r="E429" s="145" t="s">
        <v>2972</v>
      </c>
      <c r="F429" s="221" t="s">
        <v>2993</v>
      </c>
      <c r="G429" s="221"/>
      <c r="H429" s="221"/>
      <c r="I429" s="221"/>
      <c r="J429" s="146" t="s">
        <v>374</v>
      </c>
      <c r="K429" s="147">
        <v>1</v>
      </c>
      <c r="L429" s="222"/>
      <c r="M429" s="222"/>
      <c r="N429" s="222">
        <f t="shared" si="140"/>
        <v>0</v>
      </c>
      <c r="O429" s="220"/>
      <c r="P429" s="220"/>
      <c r="Q429" s="220"/>
      <c r="R429" s="139"/>
      <c r="T429" s="140" t="s">
        <v>5</v>
      </c>
      <c r="U429" s="38" t="s">
        <v>42</v>
      </c>
      <c r="V429" s="141">
        <v>0</v>
      </c>
      <c r="W429" s="141">
        <f t="shared" si="141"/>
        <v>0</v>
      </c>
      <c r="X429" s="141">
        <v>0</v>
      </c>
      <c r="Y429" s="141">
        <f t="shared" si="142"/>
        <v>0</v>
      </c>
      <c r="Z429" s="141">
        <v>0</v>
      </c>
      <c r="AA429" s="142">
        <f t="shared" si="143"/>
        <v>0</v>
      </c>
      <c r="AR429" s="19" t="s">
        <v>1282</v>
      </c>
      <c r="AT429" s="19" t="s">
        <v>315</v>
      </c>
      <c r="AU429" s="19" t="s">
        <v>102</v>
      </c>
      <c r="AY429" s="19" t="s">
        <v>267</v>
      </c>
      <c r="BE429" s="143">
        <f t="shared" si="144"/>
        <v>0</v>
      </c>
      <c r="BF429" s="143">
        <f t="shared" si="145"/>
        <v>0</v>
      </c>
      <c r="BG429" s="143">
        <f t="shared" si="146"/>
        <v>0</v>
      </c>
      <c r="BH429" s="143">
        <f t="shared" si="147"/>
        <v>0</v>
      </c>
      <c r="BI429" s="143">
        <f t="shared" si="148"/>
        <v>0</v>
      </c>
      <c r="BJ429" s="19" t="s">
        <v>102</v>
      </c>
      <c r="BK429" s="143">
        <f t="shared" si="149"/>
        <v>0</v>
      </c>
      <c r="BL429" s="19" t="s">
        <v>518</v>
      </c>
      <c r="BM429" s="19" t="s">
        <v>3386</v>
      </c>
    </row>
    <row r="430" spans="2:65" s="1" customFormat="1" ht="16.5" customHeight="1">
      <c r="B430" s="134"/>
      <c r="C430" s="144" t="s">
        <v>2299</v>
      </c>
      <c r="D430" s="144" t="s">
        <v>315</v>
      </c>
      <c r="E430" s="145" t="s">
        <v>3204</v>
      </c>
      <c r="F430" s="221" t="s">
        <v>3205</v>
      </c>
      <c r="G430" s="221"/>
      <c r="H430" s="221"/>
      <c r="I430" s="221"/>
      <c r="J430" s="146" t="s">
        <v>374</v>
      </c>
      <c r="K430" s="147">
        <v>0</v>
      </c>
      <c r="L430" s="222"/>
      <c r="M430" s="222"/>
      <c r="N430" s="222">
        <f t="shared" si="140"/>
        <v>0</v>
      </c>
      <c r="O430" s="220"/>
      <c r="P430" s="220"/>
      <c r="Q430" s="220"/>
      <c r="R430" s="139"/>
      <c r="T430" s="140" t="s">
        <v>5</v>
      </c>
      <c r="U430" s="38" t="s">
        <v>42</v>
      </c>
      <c r="V430" s="141">
        <v>0</v>
      </c>
      <c r="W430" s="141">
        <f t="shared" si="141"/>
        <v>0</v>
      </c>
      <c r="X430" s="141">
        <v>0</v>
      </c>
      <c r="Y430" s="141">
        <f t="shared" si="142"/>
        <v>0</v>
      </c>
      <c r="Z430" s="141">
        <v>0</v>
      </c>
      <c r="AA430" s="142">
        <f t="shared" si="143"/>
        <v>0</v>
      </c>
      <c r="AR430" s="19" t="s">
        <v>1282</v>
      </c>
      <c r="AT430" s="19" t="s">
        <v>315</v>
      </c>
      <c r="AU430" s="19" t="s">
        <v>102</v>
      </c>
      <c r="AY430" s="19" t="s">
        <v>267</v>
      </c>
      <c r="BE430" s="143">
        <f t="shared" si="144"/>
        <v>0</v>
      </c>
      <c r="BF430" s="143">
        <f t="shared" si="145"/>
        <v>0</v>
      </c>
      <c r="BG430" s="143">
        <f t="shared" si="146"/>
        <v>0</v>
      </c>
      <c r="BH430" s="143">
        <f t="shared" si="147"/>
        <v>0</v>
      </c>
      <c r="BI430" s="143">
        <f t="shared" si="148"/>
        <v>0</v>
      </c>
      <c r="BJ430" s="19" t="s">
        <v>102</v>
      </c>
      <c r="BK430" s="143">
        <f t="shared" si="149"/>
        <v>0</v>
      </c>
      <c r="BL430" s="19" t="s">
        <v>518</v>
      </c>
      <c r="BM430" s="19" t="s">
        <v>3387</v>
      </c>
    </row>
    <row r="431" spans="2:65" s="1" customFormat="1" ht="16.5" customHeight="1">
      <c r="B431" s="134"/>
      <c r="C431" s="144" t="s">
        <v>3388</v>
      </c>
      <c r="D431" s="144" t="s">
        <v>315</v>
      </c>
      <c r="E431" s="145" t="s">
        <v>3260</v>
      </c>
      <c r="F431" s="221" t="s">
        <v>3261</v>
      </c>
      <c r="G431" s="221"/>
      <c r="H431" s="221"/>
      <c r="I431" s="221"/>
      <c r="J431" s="146" t="s">
        <v>374</v>
      </c>
      <c r="K431" s="147">
        <v>2</v>
      </c>
      <c r="L431" s="222"/>
      <c r="M431" s="222"/>
      <c r="N431" s="222">
        <f t="shared" si="140"/>
        <v>0</v>
      </c>
      <c r="O431" s="220"/>
      <c r="P431" s="220"/>
      <c r="Q431" s="220"/>
      <c r="R431" s="139"/>
      <c r="T431" s="140" t="s">
        <v>5</v>
      </c>
      <c r="U431" s="38" t="s">
        <v>42</v>
      </c>
      <c r="V431" s="141">
        <v>0</v>
      </c>
      <c r="W431" s="141">
        <f t="shared" si="141"/>
        <v>0</v>
      </c>
      <c r="X431" s="141">
        <v>0</v>
      </c>
      <c r="Y431" s="141">
        <f t="shared" si="142"/>
        <v>0</v>
      </c>
      <c r="Z431" s="141">
        <v>0</v>
      </c>
      <c r="AA431" s="142">
        <f t="shared" si="143"/>
        <v>0</v>
      </c>
      <c r="AR431" s="19" t="s">
        <v>1282</v>
      </c>
      <c r="AT431" s="19" t="s">
        <v>315</v>
      </c>
      <c r="AU431" s="19" t="s">
        <v>102</v>
      </c>
      <c r="AY431" s="19" t="s">
        <v>267</v>
      </c>
      <c r="BE431" s="143">
        <f t="shared" si="144"/>
        <v>0</v>
      </c>
      <c r="BF431" s="143">
        <f t="shared" si="145"/>
        <v>0</v>
      </c>
      <c r="BG431" s="143">
        <f t="shared" si="146"/>
        <v>0</v>
      </c>
      <c r="BH431" s="143">
        <f t="shared" si="147"/>
        <v>0</v>
      </c>
      <c r="BI431" s="143">
        <f t="shared" si="148"/>
        <v>0</v>
      </c>
      <c r="BJ431" s="19" t="s">
        <v>102</v>
      </c>
      <c r="BK431" s="143">
        <f t="shared" si="149"/>
        <v>0</v>
      </c>
      <c r="BL431" s="19" t="s">
        <v>518</v>
      </c>
      <c r="BM431" s="19" t="s">
        <v>3389</v>
      </c>
    </row>
    <row r="432" spans="2:65" s="1" customFormat="1" ht="25.5" customHeight="1">
      <c r="B432" s="134"/>
      <c r="C432" s="144" t="s">
        <v>2302</v>
      </c>
      <c r="D432" s="144" t="s">
        <v>315</v>
      </c>
      <c r="E432" s="145" t="s">
        <v>3263</v>
      </c>
      <c r="F432" s="221" t="s">
        <v>3264</v>
      </c>
      <c r="G432" s="221"/>
      <c r="H432" s="221"/>
      <c r="I432" s="221"/>
      <c r="J432" s="146" t="s">
        <v>374</v>
      </c>
      <c r="K432" s="147">
        <v>1</v>
      </c>
      <c r="L432" s="222"/>
      <c r="M432" s="222"/>
      <c r="N432" s="222">
        <f t="shared" si="140"/>
        <v>0</v>
      </c>
      <c r="O432" s="220"/>
      <c r="P432" s="220"/>
      <c r="Q432" s="220"/>
      <c r="R432" s="139"/>
      <c r="T432" s="140" t="s">
        <v>5</v>
      </c>
      <c r="U432" s="38" t="s">
        <v>42</v>
      </c>
      <c r="V432" s="141">
        <v>0</v>
      </c>
      <c r="W432" s="141">
        <f t="shared" si="141"/>
        <v>0</v>
      </c>
      <c r="X432" s="141">
        <v>0</v>
      </c>
      <c r="Y432" s="141">
        <f t="shared" si="142"/>
        <v>0</v>
      </c>
      <c r="Z432" s="141">
        <v>0</v>
      </c>
      <c r="AA432" s="142">
        <f t="shared" si="143"/>
        <v>0</v>
      </c>
      <c r="AR432" s="19" t="s">
        <v>1282</v>
      </c>
      <c r="AT432" s="19" t="s">
        <v>315</v>
      </c>
      <c r="AU432" s="19" t="s">
        <v>102</v>
      </c>
      <c r="AY432" s="19" t="s">
        <v>267</v>
      </c>
      <c r="BE432" s="143">
        <f t="shared" si="144"/>
        <v>0</v>
      </c>
      <c r="BF432" s="143">
        <f t="shared" si="145"/>
        <v>0</v>
      </c>
      <c r="BG432" s="143">
        <f t="shared" si="146"/>
        <v>0</v>
      </c>
      <c r="BH432" s="143">
        <f t="shared" si="147"/>
        <v>0</v>
      </c>
      <c r="BI432" s="143">
        <f t="shared" si="148"/>
        <v>0</v>
      </c>
      <c r="BJ432" s="19" t="s">
        <v>102</v>
      </c>
      <c r="BK432" s="143">
        <f t="shared" si="149"/>
        <v>0</v>
      </c>
      <c r="BL432" s="19" t="s">
        <v>518</v>
      </c>
      <c r="BM432" s="19" t="s">
        <v>3390</v>
      </c>
    </row>
    <row r="433" spans="2:65" s="1" customFormat="1" ht="25.5" customHeight="1">
      <c r="B433" s="134"/>
      <c r="C433" s="144" t="s">
        <v>3391</v>
      </c>
      <c r="D433" s="144" t="s">
        <v>315</v>
      </c>
      <c r="E433" s="145" t="s">
        <v>3095</v>
      </c>
      <c r="F433" s="221" t="s">
        <v>3096</v>
      </c>
      <c r="G433" s="221"/>
      <c r="H433" s="221"/>
      <c r="I433" s="221"/>
      <c r="J433" s="146" t="s">
        <v>374</v>
      </c>
      <c r="K433" s="147">
        <v>2</v>
      </c>
      <c r="L433" s="222"/>
      <c r="M433" s="222"/>
      <c r="N433" s="222">
        <f t="shared" si="140"/>
        <v>0</v>
      </c>
      <c r="O433" s="220"/>
      <c r="P433" s="220"/>
      <c r="Q433" s="220"/>
      <c r="R433" s="139"/>
      <c r="T433" s="140" t="s">
        <v>5</v>
      </c>
      <c r="U433" s="38" t="s">
        <v>42</v>
      </c>
      <c r="V433" s="141">
        <v>0</v>
      </c>
      <c r="W433" s="141">
        <f t="shared" si="141"/>
        <v>0</v>
      </c>
      <c r="X433" s="141">
        <v>0</v>
      </c>
      <c r="Y433" s="141">
        <f t="shared" si="142"/>
        <v>0</v>
      </c>
      <c r="Z433" s="141">
        <v>0</v>
      </c>
      <c r="AA433" s="142">
        <f t="shared" si="143"/>
        <v>0</v>
      </c>
      <c r="AR433" s="19" t="s">
        <v>1282</v>
      </c>
      <c r="AT433" s="19" t="s">
        <v>315</v>
      </c>
      <c r="AU433" s="19" t="s">
        <v>102</v>
      </c>
      <c r="AY433" s="19" t="s">
        <v>267</v>
      </c>
      <c r="BE433" s="143">
        <f t="shared" si="144"/>
        <v>0</v>
      </c>
      <c r="BF433" s="143">
        <f t="shared" si="145"/>
        <v>0</v>
      </c>
      <c r="BG433" s="143">
        <f t="shared" si="146"/>
        <v>0</v>
      </c>
      <c r="BH433" s="143">
        <f t="shared" si="147"/>
        <v>0</v>
      </c>
      <c r="BI433" s="143">
        <f t="shared" si="148"/>
        <v>0</v>
      </c>
      <c r="BJ433" s="19" t="s">
        <v>102</v>
      </c>
      <c r="BK433" s="143">
        <f t="shared" si="149"/>
        <v>0</v>
      </c>
      <c r="BL433" s="19" t="s">
        <v>518</v>
      </c>
      <c r="BM433" s="19" t="s">
        <v>3392</v>
      </c>
    </row>
    <row r="434" spans="2:65" s="1" customFormat="1" ht="16.5" customHeight="1">
      <c r="B434" s="134"/>
      <c r="C434" s="144" t="s">
        <v>2305</v>
      </c>
      <c r="D434" s="144" t="s">
        <v>315</v>
      </c>
      <c r="E434" s="145" t="s">
        <v>3210</v>
      </c>
      <c r="F434" s="221" t="s">
        <v>3122</v>
      </c>
      <c r="G434" s="221"/>
      <c r="H434" s="221"/>
      <c r="I434" s="221"/>
      <c r="J434" s="146" t="s">
        <v>374</v>
      </c>
      <c r="K434" s="147">
        <v>4</v>
      </c>
      <c r="L434" s="222"/>
      <c r="M434" s="222"/>
      <c r="N434" s="222">
        <f t="shared" si="140"/>
        <v>0</v>
      </c>
      <c r="O434" s="220"/>
      <c r="P434" s="220"/>
      <c r="Q434" s="220"/>
      <c r="R434" s="139"/>
      <c r="T434" s="140" t="s">
        <v>5</v>
      </c>
      <c r="U434" s="38" t="s">
        <v>42</v>
      </c>
      <c r="V434" s="141">
        <v>0</v>
      </c>
      <c r="W434" s="141">
        <f t="shared" si="141"/>
        <v>0</v>
      </c>
      <c r="X434" s="141">
        <v>0</v>
      </c>
      <c r="Y434" s="141">
        <f t="shared" si="142"/>
        <v>0</v>
      </c>
      <c r="Z434" s="141">
        <v>0</v>
      </c>
      <c r="AA434" s="142">
        <f t="shared" si="143"/>
        <v>0</v>
      </c>
      <c r="AR434" s="19" t="s">
        <v>1282</v>
      </c>
      <c r="AT434" s="19" t="s">
        <v>315</v>
      </c>
      <c r="AU434" s="19" t="s">
        <v>102</v>
      </c>
      <c r="AY434" s="19" t="s">
        <v>267</v>
      </c>
      <c r="BE434" s="143">
        <f t="shared" si="144"/>
        <v>0</v>
      </c>
      <c r="BF434" s="143">
        <f t="shared" si="145"/>
        <v>0</v>
      </c>
      <c r="BG434" s="143">
        <f t="shared" si="146"/>
        <v>0</v>
      </c>
      <c r="BH434" s="143">
        <f t="shared" si="147"/>
        <v>0</v>
      </c>
      <c r="BI434" s="143">
        <f t="shared" si="148"/>
        <v>0</v>
      </c>
      <c r="BJ434" s="19" t="s">
        <v>102</v>
      </c>
      <c r="BK434" s="143">
        <f t="shared" si="149"/>
        <v>0</v>
      </c>
      <c r="BL434" s="19" t="s">
        <v>518</v>
      </c>
      <c r="BM434" s="19" t="s">
        <v>3393</v>
      </c>
    </row>
    <row r="435" spans="2:65" s="1" customFormat="1" ht="16.5" customHeight="1">
      <c r="B435" s="134"/>
      <c r="C435" s="144" t="s">
        <v>3394</v>
      </c>
      <c r="D435" s="144" t="s">
        <v>315</v>
      </c>
      <c r="E435" s="145" t="s">
        <v>3212</v>
      </c>
      <c r="F435" s="221" t="s">
        <v>3213</v>
      </c>
      <c r="G435" s="221"/>
      <c r="H435" s="221"/>
      <c r="I435" s="221"/>
      <c r="J435" s="146" t="s">
        <v>374</v>
      </c>
      <c r="K435" s="147">
        <v>1</v>
      </c>
      <c r="L435" s="222"/>
      <c r="M435" s="222"/>
      <c r="N435" s="222">
        <f t="shared" si="140"/>
        <v>0</v>
      </c>
      <c r="O435" s="220"/>
      <c r="P435" s="220"/>
      <c r="Q435" s="220"/>
      <c r="R435" s="139"/>
      <c r="T435" s="140" t="s">
        <v>5</v>
      </c>
      <c r="U435" s="38" t="s">
        <v>42</v>
      </c>
      <c r="V435" s="141">
        <v>0</v>
      </c>
      <c r="W435" s="141">
        <f t="shared" si="141"/>
        <v>0</v>
      </c>
      <c r="X435" s="141">
        <v>0</v>
      </c>
      <c r="Y435" s="141">
        <f t="shared" si="142"/>
        <v>0</v>
      </c>
      <c r="Z435" s="141">
        <v>0</v>
      </c>
      <c r="AA435" s="142">
        <f t="shared" si="143"/>
        <v>0</v>
      </c>
      <c r="AR435" s="19" t="s">
        <v>1282</v>
      </c>
      <c r="AT435" s="19" t="s">
        <v>315</v>
      </c>
      <c r="AU435" s="19" t="s">
        <v>102</v>
      </c>
      <c r="AY435" s="19" t="s">
        <v>267</v>
      </c>
      <c r="BE435" s="143">
        <f t="shared" si="144"/>
        <v>0</v>
      </c>
      <c r="BF435" s="143">
        <f t="shared" si="145"/>
        <v>0</v>
      </c>
      <c r="BG435" s="143">
        <f t="shared" si="146"/>
        <v>0</v>
      </c>
      <c r="BH435" s="143">
        <f t="shared" si="147"/>
        <v>0</v>
      </c>
      <c r="BI435" s="143">
        <f t="shared" si="148"/>
        <v>0</v>
      </c>
      <c r="BJ435" s="19" t="s">
        <v>102</v>
      </c>
      <c r="BK435" s="143">
        <f t="shared" si="149"/>
        <v>0</v>
      </c>
      <c r="BL435" s="19" t="s">
        <v>518</v>
      </c>
      <c r="BM435" s="19" t="s">
        <v>3395</v>
      </c>
    </row>
    <row r="436" spans="2:65" s="1" customFormat="1" ht="16.5" customHeight="1">
      <c r="B436" s="134"/>
      <c r="C436" s="144" t="s">
        <v>2308</v>
      </c>
      <c r="D436" s="144" t="s">
        <v>315</v>
      </c>
      <c r="E436" s="145" t="s">
        <v>3214</v>
      </c>
      <c r="F436" s="221" t="s">
        <v>3215</v>
      </c>
      <c r="G436" s="221"/>
      <c r="H436" s="221"/>
      <c r="I436" s="221"/>
      <c r="J436" s="146" t="s">
        <v>374</v>
      </c>
      <c r="K436" s="147">
        <v>1</v>
      </c>
      <c r="L436" s="222"/>
      <c r="M436" s="222"/>
      <c r="N436" s="222">
        <f t="shared" si="140"/>
        <v>0</v>
      </c>
      <c r="O436" s="220"/>
      <c r="P436" s="220"/>
      <c r="Q436" s="220"/>
      <c r="R436" s="139"/>
      <c r="T436" s="140" t="s">
        <v>5</v>
      </c>
      <c r="U436" s="38" t="s">
        <v>42</v>
      </c>
      <c r="V436" s="141">
        <v>0</v>
      </c>
      <c r="W436" s="141">
        <f t="shared" si="141"/>
        <v>0</v>
      </c>
      <c r="X436" s="141">
        <v>0</v>
      </c>
      <c r="Y436" s="141">
        <f t="shared" si="142"/>
        <v>0</v>
      </c>
      <c r="Z436" s="141">
        <v>0</v>
      </c>
      <c r="AA436" s="142">
        <f t="shared" si="143"/>
        <v>0</v>
      </c>
      <c r="AR436" s="19" t="s">
        <v>1282</v>
      </c>
      <c r="AT436" s="19" t="s">
        <v>315</v>
      </c>
      <c r="AU436" s="19" t="s">
        <v>102</v>
      </c>
      <c r="AY436" s="19" t="s">
        <v>267</v>
      </c>
      <c r="BE436" s="143">
        <f t="shared" si="144"/>
        <v>0</v>
      </c>
      <c r="BF436" s="143">
        <f t="shared" si="145"/>
        <v>0</v>
      </c>
      <c r="BG436" s="143">
        <f t="shared" si="146"/>
        <v>0</v>
      </c>
      <c r="BH436" s="143">
        <f t="shared" si="147"/>
        <v>0</v>
      </c>
      <c r="BI436" s="143">
        <f t="shared" si="148"/>
        <v>0</v>
      </c>
      <c r="BJ436" s="19" t="s">
        <v>102</v>
      </c>
      <c r="BK436" s="143">
        <f t="shared" si="149"/>
        <v>0</v>
      </c>
      <c r="BL436" s="19" t="s">
        <v>518</v>
      </c>
      <c r="BM436" s="19" t="s">
        <v>3396</v>
      </c>
    </row>
    <row r="437" spans="2:65" s="1" customFormat="1" ht="25.5" customHeight="1">
      <c r="B437" s="134"/>
      <c r="C437" s="144" t="s">
        <v>3397</v>
      </c>
      <c r="D437" s="144" t="s">
        <v>315</v>
      </c>
      <c r="E437" s="145" t="s">
        <v>3216</v>
      </c>
      <c r="F437" s="221" t="s">
        <v>3217</v>
      </c>
      <c r="G437" s="221"/>
      <c r="H437" s="221"/>
      <c r="I437" s="221"/>
      <c r="J437" s="146" t="s">
        <v>374</v>
      </c>
      <c r="K437" s="147">
        <v>1</v>
      </c>
      <c r="L437" s="222"/>
      <c r="M437" s="222"/>
      <c r="N437" s="222">
        <f t="shared" si="140"/>
        <v>0</v>
      </c>
      <c r="O437" s="220"/>
      <c r="P437" s="220"/>
      <c r="Q437" s="220"/>
      <c r="R437" s="139"/>
      <c r="T437" s="140" t="s">
        <v>5</v>
      </c>
      <c r="U437" s="38" t="s">
        <v>42</v>
      </c>
      <c r="V437" s="141">
        <v>0</v>
      </c>
      <c r="W437" s="141">
        <f t="shared" si="141"/>
        <v>0</v>
      </c>
      <c r="X437" s="141">
        <v>0</v>
      </c>
      <c r="Y437" s="141">
        <f t="shared" si="142"/>
        <v>0</v>
      </c>
      <c r="Z437" s="141">
        <v>0</v>
      </c>
      <c r="AA437" s="142">
        <f t="shared" si="143"/>
        <v>0</v>
      </c>
      <c r="AR437" s="19" t="s">
        <v>1282</v>
      </c>
      <c r="AT437" s="19" t="s">
        <v>315</v>
      </c>
      <c r="AU437" s="19" t="s">
        <v>102</v>
      </c>
      <c r="AY437" s="19" t="s">
        <v>267</v>
      </c>
      <c r="BE437" s="143">
        <f t="shared" si="144"/>
        <v>0</v>
      </c>
      <c r="BF437" s="143">
        <f t="shared" si="145"/>
        <v>0</v>
      </c>
      <c r="BG437" s="143">
        <f t="shared" si="146"/>
        <v>0</v>
      </c>
      <c r="BH437" s="143">
        <f t="shared" si="147"/>
        <v>0</v>
      </c>
      <c r="BI437" s="143">
        <f t="shared" si="148"/>
        <v>0</v>
      </c>
      <c r="BJ437" s="19" t="s">
        <v>102</v>
      </c>
      <c r="BK437" s="143">
        <f t="shared" si="149"/>
        <v>0</v>
      </c>
      <c r="BL437" s="19" t="s">
        <v>518</v>
      </c>
      <c r="BM437" s="19" t="s">
        <v>3398</v>
      </c>
    </row>
    <row r="438" spans="2:65" s="1" customFormat="1" ht="16.5" customHeight="1">
      <c r="B438" s="134"/>
      <c r="C438" s="144" t="s">
        <v>2311</v>
      </c>
      <c r="D438" s="144" t="s">
        <v>315</v>
      </c>
      <c r="E438" s="145" t="s">
        <v>3251</v>
      </c>
      <c r="F438" s="221" t="s">
        <v>3252</v>
      </c>
      <c r="G438" s="221"/>
      <c r="H438" s="221"/>
      <c r="I438" s="221"/>
      <c r="J438" s="146" t="s">
        <v>374</v>
      </c>
      <c r="K438" s="147">
        <v>1</v>
      </c>
      <c r="L438" s="222"/>
      <c r="M438" s="222"/>
      <c r="N438" s="222">
        <f t="shared" si="140"/>
        <v>0</v>
      </c>
      <c r="O438" s="220"/>
      <c r="P438" s="220"/>
      <c r="Q438" s="220"/>
      <c r="R438" s="139"/>
      <c r="T438" s="140" t="s">
        <v>5</v>
      </c>
      <c r="U438" s="38" t="s">
        <v>42</v>
      </c>
      <c r="V438" s="141">
        <v>0</v>
      </c>
      <c r="W438" s="141">
        <f t="shared" si="141"/>
        <v>0</v>
      </c>
      <c r="X438" s="141">
        <v>0</v>
      </c>
      <c r="Y438" s="141">
        <f t="shared" si="142"/>
        <v>0</v>
      </c>
      <c r="Z438" s="141">
        <v>0</v>
      </c>
      <c r="AA438" s="142">
        <f t="shared" si="143"/>
        <v>0</v>
      </c>
      <c r="AR438" s="19" t="s">
        <v>1282</v>
      </c>
      <c r="AT438" s="19" t="s">
        <v>315</v>
      </c>
      <c r="AU438" s="19" t="s">
        <v>102</v>
      </c>
      <c r="AY438" s="19" t="s">
        <v>267</v>
      </c>
      <c r="BE438" s="143">
        <f t="shared" si="144"/>
        <v>0</v>
      </c>
      <c r="BF438" s="143">
        <f t="shared" si="145"/>
        <v>0</v>
      </c>
      <c r="BG438" s="143">
        <f t="shared" si="146"/>
        <v>0</v>
      </c>
      <c r="BH438" s="143">
        <f t="shared" si="147"/>
        <v>0</v>
      </c>
      <c r="BI438" s="143">
        <f t="shared" si="148"/>
        <v>0</v>
      </c>
      <c r="BJ438" s="19" t="s">
        <v>102</v>
      </c>
      <c r="BK438" s="143">
        <f t="shared" si="149"/>
        <v>0</v>
      </c>
      <c r="BL438" s="19" t="s">
        <v>518</v>
      </c>
      <c r="BM438" s="19" t="s">
        <v>3399</v>
      </c>
    </row>
    <row r="439" spans="2:65" s="1" customFormat="1" ht="16.5" customHeight="1">
      <c r="B439" s="134"/>
      <c r="C439" s="144" t="s">
        <v>3400</v>
      </c>
      <c r="D439" s="144" t="s">
        <v>315</v>
      </c>
      <c r="E439" s="145" t="s">
        <v>3275</v>
      </c>
      <c r="F439" s="221" t="s">
        <v>3276</v>
      </c>
      <c r="G439" s="221"/>
      <c r="H439" s="221"/>
      <c r="I439" s="221"/>
      <c r="J439" s="146" t="s">
        <v>374</v>
      </c>
      <c r="K439" s="147">
        <v>1</v>
      </c>
      <c r="L439" s="222"/>
      <c r="M439" s="222"/>
      <c r="N439" s="222">
        <f t="shared" si="140"/>
        <v>0</v>
      </c>
      <c r="O439" s="220"/>
      <c r="P439" s="220"/>
      <c r="Q439" s="220"/>
      <c r="R439" s="139"/>
      <c r="T439" s="140" t="s">
        <v>5</v>
      </c>
      <c r="U439" s="38" t="s">
        <v>42</v>
      </c>
      <c r="V439" s="141">
        <v>0</v>
      </c>
      <c r="W439" s="141">
        <f t="shared" si="141"/>
        <v>0</v>
      </c>
      <c r="X439" s="141">
        <v>0</v>
      </c>
      <c r="Y439" s="141">
        <f t="shared" si="142"/>
        <v>0</v>
      </c>
      <c r="Z439" s="141">
        <v>0</v>
      </c>
      <c r="AA439" s="142">
        <f t="shared" si="143"/>
        <v>0</v>
      </c>
      <c r="AR439" s="19" t="s">
        <v>1282</v>
      </c>
      <c r="AT439" s="19" t="s">
        <v>315</v>
      </c>
      <c r="AU439" s="19" t="s">
        <v>102</v>
      </c>
      <c r="AY439" s="19" t="s">
        <v>267</v>
      </c>
      <c r="BE439" s="143">
        <f t="shared" si="144"/>
        <v>0</v>
      </c>
      <c r="BF439" s="143">
        <f t="shared" si="145"/>
        <v>0</v>
      </c>
      <c r="BG439" s="143">
        <f t="shared" si="146"/>
        <v>0</v>
      </c>
      <c r="BH439" s="143">
        <f t="shared" si="147"/>
        <v>0</v>
      </c>
      <c r="BI439" s="143">
        <f t="shared" si="148"/>
        <v>0</v>
      </c>
      <c r="BJ439" s="19" t="s">
        <v>102</v>
      </c>
      <c r="BK439" s="143">
        <f t="shared" si="149"/>
        <v>0</v>
      </c>
      <c r="BL439" s="19" t="s">
        <v>518</v>
      </c>
      <c r="BM439" s="19" t="s">
        <v>3401</v>
      </c>
    </row>
    <row r="440" spans="2:65" s="1" customFormat="1" ht="16.5" customHeight="1">
      <c r="B440" s="134"/>
      <c r="C440" s="144" t="s">
        <v>2314</v>
      </c>
      <c r="D440" s="144" t="s">
        <v>315</v>
      </c>
      <c r="E440" s="145" t="s">
        <v>3222</v>
      </c>
      <c r="F440" s="221" t="s">
        <v>3223</v>
      </c>
      <c r="G440" s="221"/>
      <c r="H440" s="221"/>
      <c r="I440" s="221"/>
      <c r="J440" s="146" t="s">
        <v>374</v>
      </c>
      <c r="K440" s="147">
        <v>1</v>
      </c>
      <c r="L440" s="222"/>
      <c r="M440" s="222"/>
      <c r="N440" s="222">
        <f t="shared" si="140"/>
        <v>0</v>
      </c>
      <c r="O440" s="220"/>
      <c r="P440" s="220"/>
      <c r="Q440" s="220"/>
      <c r="R440" s="139"/>
      <c r="T440" s="140" t="s">
        <v>5</v>
      </c>
      <c r="U440" s="38" t="s">
        <v>42</v>
      </c>
      <c r="V440" s="141">
        <v>0</v>
      </c>
      <c r="W440" s="141">
        <f t="shared" si="141"/>
        <v>0</v>
      </c>
      <c r="X440" s="141">
        <v>0</v>
      </c>
      <c r="Y440" s="141">
        <f t="shared" si="142"/>
        <v>0</v>
      </c>
      <c r="Z440" s="141">
        <v>0</v>
      </c>
      <c r="AA440" s="142">
        <f t="shared" si="143"/>
        <v>0</v>
      </c>
      <c r="AR440" s="19" t="s">
        <v>1282</v>
      </c>
      <c r="AT440" s="19" t="s">
        <v>315</v>
      </c>
      <c r="AU440" s="19" t="s">
        <v>102</v>
      </c>
      <c r="AY440" s="19" t="s">
        <v>267</v>
      </c>
      <c r="BE440" s="143">
        <f t="shared" si="144"/>
        <v>0</v>
      </c>
      <c r="BF440" s="143">
        <f t="shared" si="145"/>
        <v>0</v>
      </c>
      <c r="BG440" s="143">
        <f t="shared" si="146"/>
        <v>0</v>
      </c>
      <c r="BH440" s="143">
        <f t="shared" si="147"/>
        <v>0</v>
      </c>
      <c r="BI440" s="143">
        <f t="shared" si="148"/>
        <v>0</v>
      </c>
      <c r="BJ440" s="19" t="s">
        <v>102</v>
      </c>
      <c r="BK440" s="143">
        <f t="shared" si="149"/>
        <v>0</v>
      </c>
      <c r="BL440" s="19" t="s">
        <v>518</v>
      </c>
      <c r="BM440" s="19" t="s">
        <v>3402</v>
      </c>
    </row>
    <row r="441" spans="2:65" s="1" customFormat="1" ht="16.5" customHeight="1">
      <c r="B441" s="134"/>
      <c r="C441" s="144" t="s">
        <v>3403</v>
      </c>
      <c r="D441" s="144" t="s">
        <v>315</v>
      </c>
      <c r="E441" s="145" t="s">
        <v>3224</v>
      </c>
      <c r="F441" s="221" t="s">
        <v>3225</v>
      </c>
      <c r="G441" s="221"/>
      <c r="H441" s="221"/>
      <c r="I441" s="221"/>
      <c r="J441" s="146" t="s">
        <v>374</v>
      </c>
      <c r="K441" s="147">
        <v>1</v>
      </c>
      <c r="L441" s="222"/>
      <c r="M441" s="222"/>
      <c r="N441" s="222">
        <f t="shared" si="140"/>
        <v>0</v>
      </c>
      <c r="O441" s="220"/>
      <c r="P441" s="220"/>
      <c r="Q441" s="220"/>
      <c r="R441" s="139"/>
      <c r="T441" s="140" t="s">
        <v>5</v>
      </c>
      <c r="U441" s="38" t="s">
        <v>42</v>
      </c>
      <c r="V441" s="141">
        <v>0</v>
      </c>
      <c r="W441" s="141">
        <f t="shared" si="141"/>
        <v>0</v>
      </c>
      <c r="X441" s="141">
        <v>0</v>
      </c>
      <c r="Y441" s="141">
        <f t="shared" si="142"/>
        <v>0</v>
      </c>
      <c r="Z441" s="141">
        <v>0</v>
      </c>
      <c r="AA441" s="142">
        <f t="shared" si="143"/>
        <v>0</v>
      </c>
      <c r="AR441" s="19" t="s">
        <v>1282</v>
      </c>
      <c r="AT441" s="19" t="s">
        <v>315</v>
      </c>
      <c r="AU441" s="19" t="s">
        <v>102</v>
      </c>
      <c r="AY441" s="19" t="s">
        <v>267</v>
      </c>
      <c r="BE441" s="143">
        <f t="shared" si="144"/>
        <v>0</v>
      </c>
      <c r="BF441" s="143">
        <f t="shared" si="145"/>
        <v>0</v>
      </c>
      <c r="BG441" s="143">
        <f t="shared" si="146"/>
        <v>0</v>
      </c>
      <c r="BH441" s="143">
        <f t="shared" si="147"/>
        <v>0</v>
      </c>
      <c r="BI441" s="143">
        <f t="shared" si="148"/>
        <v>0</v>
      </c>
      <c r="BJ441" s="19" t="s">
        <v>102</v>
      </c>
      <c r="BK441" s="143">
        <f t="shared" si="149"/>
        <v>0</v>
      </c>
      <c r="BL441" s="19" t="s">
        <v>518</v>
      </c>
      <c r="BM441" s="19" t="s">
        <v>3404</v>
      </c>
    </row>
    <row r="442" spans="2:65" s="1" customFormat="1" ht="38.25" customHeight="1">
      <c r="B442" s="134"/>
      <c r="C442" s="144" t="s">
        <v>2317</v>
      </c>
      <c r="D442" s="144" t="s">
        <v>315</v>
      </c>
      <c r="E442" s="145" t="s">
        <v>3226</v>
      </c>
      <c r="F442" s="221" t="s">
        <v>3227</v>
      </c>
      <c r="G442" s="221"/>
      <c r="H442" s="221"/>
      <c r="I442" s="221"/>
      <c r="J442" s="146" t="s">
        <v>374</v>
      </c>
      <c r="K442" s="147">
        <v>1</v>
      </c>
      <c r="L442" s="222"/>
      <c r="M442" s="222"/>
      <c r="N442" s="222">
        <f t="shared" si="140"/>
        <v>0</v>
      </c>
      <c r="O442" s="220"/>
      <c r="P442" s="220"/>
      <c r="Q442" s="220"/>
      <c r="R442" s="139"/>
      <c r="T442" s="140" t="s">
        <v>5</v>
      </c>
      <c r="U442" s="38" t="s">
        <v>42</v>
      </c>
      <c r="V442" s="141">
        <v>0</v>
      </c>
      <c r="W442" s="141">
        <f t="shared" si="141"/>
        <v>0</v>
      </c>
      <c r="X442" s="141">
        <v>0</v>
      </c>
      <c r="Y442" s="141">
        <f t="shared" si="142"/>
        <v>0</v>
      </c>
      <c r="Z442" s="141">
        <v>0</v>
      </c>
      <c r="AA442" s="142">
        <f t="shared" si="143"/>
        <v>0</v>
      </c>
      <c r="AR442" s="19" t="s">
        <v>1282</v>
      </c>
      <c r="AT442" s="19" t="s">
        <v>315</v>
      </c>
      <c r="AU442" s="19" t="s">
        <v>102</v>
      </c>
      <c r="AY442" s="19" t="s">
        <v>267</v>
      </c>
      <c r="BE442" s="143">
        <f t="shared" si="144"/>
        <v>0</v>
      </c>
      <c r="BF442" s="143">
        <f t="shared" si="145"/>
        <v>0</v>
      </c>
      <c r="BG442" s="143">
        <f t="shared" si="146"/>
        <v>0</v>
      </c>
      <c r="BH442" s="143">
        <f t="shared" si="147"/>
        <v>0</v>
      </c>
      <c r="BI442" s="143">
        <f t="shared" si="148"/>
        <v>0</v>
      </c>
      <c r="BJ442" s="19" t="s">
        <v>102</v>
      </c>
      <c r="BK442" s="143">
        <f t="shared" si="149"/>
        <v>0</v>
      </c>
      <c r="BL442" s="19" t="s">
        <v>518</v>
      </c>
      <c r="BM442" s="19" t="s">
        <v>3405</v>
      </c>
    </row>
    <row r="443" spans="2:65" s="1" customFormat="1" ht="16.5" customHeight="1">
      <c r="B443" s="134"/>
      <c r="C443" s="144" t="s">
        <v>3406</v>
      </c>
      <c r="D443" s="144" t="s">
        <v>315</v>
      </c>
      <c r="E443" s="145" t="s">
        <v>3283</v>
      </c>
      <c r="F443" s="221" t="s">
        <v>3284</v>
      </c>
      <c r="G443" s="221"/>
      <c r="H443" s="221"/>
      <c r="I443" s="221"/>
      <c r="J443" s="146" t="s">
        <v>374</v>
      </c>
      <c r="K443" s="147">
        <v>2</v>
      </c>
      <c r="L443" s="222"/>
      <c r="M443" s="222"/>
      <c r="N443" s="222">
        <f t="shared" si="140"/>
        <v>0</v>
      </c>
      <c r="O443" s="220"/>
      <c r="P443" s="220"/>
      <c r="Q443" s="220"/>
      <c r="R443" s="139"/>
      <c r="T443" s="140" t="s">
        <v>5</v>
      </c>
      <c r="U443" s="38" t="s">
        <v>42</v>
      </c>
      <c r="V443" s="141">
        <v>0</v>
      </c>
      <c r="W443" s="141">
        <f t="shared" si="141"/>
        <v>0</v>
      </c>
      <c r="X443" s="141">
        <v>0</v>
      </c>
      <c r="Y443" s="141">
        <f t="shared" si="142"/>
        <v>0</v>
      </c>
      <c r="Z443" s="141">
        <v>0</v>
      </c>
      <c r="AA443" s="142">
        <f t="shared" si="143"/>
        <v>0</v>
      </c>
      <c r="AR443" s="19" t="s">
        <v>1282</v>
      </c>
      <c r="AT443" s="19" t="s">
        <v>315</v>
      </c>
      <c r="AU443" s="19" t="s">
        <v>102</v>
      </c>
      <c r="AY443" s="19" t="s">
        <v>267</v>
      </c>
      <c r="BE443" s="143">
        <f t="shared" si="144"/>
        <v>0</v>
      </c>
      <c r="BF443" s="143">
        <f t="shared" si="145"/>
        <v>0</v>
      </c>
      <c r="BG443" s="143">
        <f t="shared" si="146"/>
        <v>0</v>
      </c>
      <c r="BH443" s="143">
        <f t="shared" si="147"/>
        <v>0</v>
      </c>
      <c r="BI443" s="143">
        <f t="shared" si="148"/>
        <v>0</v>
      </c>
      <c r="BJ443" s="19" t="s">
        <v>102</v>
      </c>
      <c r="BK443" s="143">
        <f t="shared" si="149"/>
        <v>0</v>
      </c>
      <c r="BL443" s="19" t="s">
        <v>518</v>
      </c>
      <c r="BM443" s="19" t="s">
        <v>3407</v>
      </c>
    </row>
    <row r="444" spans="2:65" s="1" customFormat="1" ht="16.5" customHeight="1">
      <c r="B444" s="134"/>
      <c r="C444" s="144" t="s">
        <v>2320</v>
      </c>
      <c r="D444" s="144" t="s">
        <v>315</v>
      </c>
      <c r="E444" s="145" t="s">
        <v>3286</v>
      </c>
      <c r="F444" s="221" t="s">
        <v>3287</v>
      </c>
      <c r="G444" s="221"/>
      <c r="H444" s="221"/>
      <c r="I444" s="221"/>
      <c r="J444" s="146" t="s">
        <v>374</v>
      </c>
      <c r="K444" s="147">
        <v>2</v>
      </c>
      <c r="L444" s="222"/>
      <c r="M444" s="222"/>
      <c r="N444" s="222">
        <f t="shared" si="140"/>
        <v>0</v>
      </c>
      <c r="O444" s="220"/>
      <c r="P444" s="220"/>
      <c r="Q444" s="220"/>
      <c r="R444" s="139"/>
      <c r="T444" s="140" t="s">
        <v>5</v>
      </c>
      <c r="U444" s="38" t="s">
        <v>42</v>
      </c>
      <c r="V444" s="141">
        <v>0</v>
      </c>
      <c r="W444" s="141">
        <f t="shared" si="141"/>
        <v>0</v>
      </c>
      <c r="X444" s="141">
        <v>0</v>
      </c>
      <c r="Y444" s="141">
        <f t="shared" si="142"/>
        <v>0</v>
      </c>
      <c r="Z444" s="141">
        <v>0</v>
      </c>
      <c r="AA444" s="142">
        <f t="shared" si="143"/>
        <v>0</v>
      </c>
      <c r="AR444" s="19" t="s">
        <v>1282</v>
      </c>
      <c r="AT444" s="19" t="s">
        <v>315</v>
      </c>
      <c r="AU444" s="19" t="s">
        <v>102</v>
      </c>
      <c r="AY444" s="19" t="s">
        <v>267</v>
      </c>
      <c r="BE444" s="143">
        <f t="shared" si="144"/>
        <v>0</v>
      </c>
      <c r="BF444" s="143">
        <f t="shared" si="145"/>
        <v>0</v>
      </c>
      <c r="BG444" s="143">
        <f t="shared" si="146"/>
        <v>0</v>
      </c>
      <c r="BH444" s="143">
        <f t="shared" si="147"/>
        <v>0</v>
      </c>
      <c r="BI444" s="143">
        <f t="shared" si="148"/>
        <v>0</v>
      </c>
      <c r="BJ444" s="19" t="s">
        <v>102</v>
      </c>
      <c r="BK444" s="143">
        <f t="shared" si="149"/>
        <v>0</v>
      </c>
      <c r="BL444" s="19" t="s">
        <v>518</v>
      </c>
      <c r="BM444" s="19" t="s">
        <v>3408</v>
      </c>
    </row>
    <row r="445" spans="2:65" s="1" customFormat="1" ht="16.5" customHeight="1">
      <c r="B445" s="134"/>
      <c r="C445" s="144" t="s">
        <v>3409</v>
      </c>
      <c r="D445" s="144" t="s">
        <v>315</v>
      </c>
      <c r="E445" s="145" t="s">
        <v>3232</v>
      </c>
      <c r="F445" s="221" t="s">
        <v>3233</v>
      </c>
      <c r="G445" s="221"/>
      <c r="H445" s="221"/>
      <c r="I445" s="221"/>
      <c r="J445" s="146" t="s">
        <v>374</v>
      </c>
      <c r="K445" s="147">
        <v>2</v>
      </c>
      <c r="L445" s="222"/>
      <c r="M445" s="222"/>
      <c r="N445" s="222">
        <f t="shared" si="140"/>
        <v>0</v>
      </c>
      <c r="O445" s="220"/>
      <c r="P445" s="220"/>
      <c r="Q445" s="220"/>
      <c r="R445" s="139"/>
      <c r="T445" s="140" t="s">
        <v>5</v>
      </c>
      <c r="U445" s="38" t="s">
        <v>42</v>
      </c>
      <c r="V445" s="141">
        <v>0</v>
      </c>
      <c r="W445" s="141">
        <f t="shared" si="141"/>
        <v>0</v>
      </c>
      <c r="X445" s="141">
        <v>0</v>
      </c>
      <c r="Y445" s="141">
        <f t="shared" si="142"/>
        <v>0</v>
      </c>
      <c r="Z445" s="141">
        <v>0</v>
      </c>
      <c r="AA445" s="142">
        <f t="shared" si="143"/>
        <v>0</v>
      </c>
      <c r="AR445" s="19" t="s">
        <v>1282</v>
      </c>
      <c r="AT445" s="19" t="s">
        <v>315</v>
      </c>
      <c r="AU445" s="19" t="s">
        <v>102</v>
      </c>
      <c r="AY445" s="19" t="s">
        <v>267</v>
      </c>
      <c r="BE445" s="143">
        <f t="shared" si="144"/>
        <v>0</v>
      </c>
      <c r="BF445" s="143">
        <f t="shared" si="145"/>
        <v>0</v>
      </c>
      <c r="BG445" s="143">
        <f t="shared" si="146"/>
        <v>0</v>
      </c>
      <c r="BH445" s="143">
        <f t="shared" si="147"/>
        <v>0</v>
      </c>
      <c r="BI445" s="143">
        <f t="shared" si="148"/>
        <v>0</v>
      </c>
      <c r="BJ445" s="19" t="s">
        <v>102</v>
      </c>
      <c r="BK445" s="143">
        <f t="shared" si="149"/>
        <v>0</v>
      </c>
      <c r="BL445" s="19" t="s">
        <v>518</v>
      </c>
      <c r="BM445" s="19" t="s">
        <v>3410</v>
      </c>
    </row>
    <row r="446" spans="2:65" s="1" customFormat="1" ht="16.5" customHeight="1">
      <c r="B446" s="134"/>
      <c r="C446" s="144" t="s">
        <v>2323</v>
      </c>
      <c r="D446" s="144" t="s">
        <v>315</v>
      </c>
      <c r="E446" s="145" t="s">
        <v>3291</v>
      </c>
      <c r="F446" s="221" t="s">
        <v>3292</v>
      </c>
      <c r="G446" s="221"/>
      <c r="H446" s="221"/>
      <c r="I446" s="221"/>
      <c r="J446" s="146" t="s">
        <v>374</v>
      </c>
      <c r="K446" s="147">
        <v>8</v>
      </c>
      <c r="L446" s="222"/>
      <c r="M446" s="222"/>
      <c r="N446" s="222">
        <f t="shared" si="140"/>
        <v>0</v>
      </c>
      <c r="O446" s="220"/>
      <c r="P446" s="220"/>
      <c r="Q446" s="220"/>
      <c r="R446" s="139"/>
      <c r="T446" s="140" t="s">
        <v>5</v>
      </c>
      <c r="U446" s="38" t="s">
        <v>42</v>
      </c>
      <c r="V446" s="141">
        <v>0</v>
      </c>
      <c r="W446" s="141">
        <f t="shared" si="141"/>
        <v>0</v>
      </c>
      <c r="X446" s="141">
        <v>0</v>
      </c>
      <c r="Y446" s="141">
        <f t="shared" si="142"/>
        <v>0</v>
      </c>
      <c r="Z446" s="141">
        <v>0</v>
      </c>
      <c r="AA446" s="142">
        <f t="shared" si="143"/>
        <v>0</v>
      </c>
      <c r="AR446" s="19" t="s">
        <v>1282</v>
      </c>
      <c r="AT446" s="19" t="s">
        <v>315</v>
      </c>
      <c r="AU446" s="19" t="s">
        <v>102</v>
      </c>
      <c r="AY446" s="19" t="s">
        <v>267</v>
      </c>
      <c r="BE446" s="143">
        <f t="shared" si="144"/>
        <v>0</v>
      </c>
      <c r="BF446" s="143">
        <f t="shared" si="145"/>
        <v>0</v>
      </c>
      <c r="BG446" s="143">
        <f t="shared" si="146"/>
        <v>0</v>
      </c>
      <c r="BH446" s="143">
        <f t="shared" si="147"/>
        <v>0</v>
      </c>
      <c r="BI446" s="143">
        <f t="shared" si="148"/>
        <v>0</v>
      </c>
      <c r="BJ446" s="19" t="s">
        <v>102</v>
      </c>
      <c r="BK446" s="143">
        <f t="shared" si="149"/>
        <v>0</v>
      </c>
      <c r="BL446" s="19" t="s">
        <v>518</v>
      </c>
      <c r="BM446" s="19" t="s">
        <v>3411</v>
      </c>
    </row>
    <row r="447" spans="2:65" s="1" customFormat="1" ht="25.5" customHeight="1">
      <c r="B447" s="134"/>
      <c r="C447" s="144" t="s">
        <v>3412</v>
      </c>
      <c r="D447" s="144" t="s">
        <v>315</v>
      </c>
      <c r="E447" s="145" t="s">
        <v>3413</v>
      </c>
      <c r="F447" s="221" t="s">
        <v>3414</v>
      </c>
      <c r="G447" s="221"/>
      <c r="H447" s="221"/>
      <c r="I447" s="221"/>
      <c r="J447" s="146" t="s">
        <v>374</v>
      </c>
      <c r="K447" s="147">
        <v>1</v>
      </c>
      <c r="L447" s="222"/>
      <c r="M447" s="222"/>
      <c r="N447" s="222">
        <f t="shared" si="140"/>
        <v>0</v>
      </c>
      <c r="O447" s="220"/>
      <c r="P447" s="220"/>
      <c r="Q447" s="220"/>
      <c r="R447" s="139"/>
      <c r="T447" s="140" t="s">
        <v>5</v>
      </c>
      <c r="U447" s="38" t="s">
        <v>42</v>
      </c>
      <c r="V447" s="141">
        <v>0</v>
      </c>
      <c r="W447" s="141">
        <f t="shared" si="141"/>
        <v>0</v>
      </c>
      <c r="X447" s="141">
        <v>0</v>
      </c>
      <c r="Y447" s="141">
        <f t="shared" si="142"/>
        <v>0</v>
      </c>
      <c r="Z447" s="141">
        <v>0</v>
      </c>
      <c r="AA447" s="142">
        <f t="shared" si="143"/>
        <v>0</v>
      </c>
      <c r="AR447" s="19" t="s">
        <v>1282</v>
      </c>
      <c r="AT447" s="19" t="s">
        <v>315</v>
      </c>
      <c r="AU447" s="19" t="s">
        <v>102</v>
      </c>
      <c r="AY447" s="19" t="s">
        <v>267</v>
      </c>
      <c r="BE447" s="143">
        <f t="shared" si="144"/>
        <v>0</v>
      </c>
      <c r="BF447" s="143">
        <f t="shared" si="145"/>
        <v>0</v>
      </c>
      <c r="BG447" s="143">
        <f t="shared" si="146"/>
        <v>0</v>
      </c>
      <c r="BH447" s="143">
        <f t="shared" si="147"/>
        <v>0</v>
      </c>
      <c r="BI447" s="143">
        <f t="shared" si="148"/>
        <v>0</v>
      </c>
      <c r="BJ447" s="19" t="s">
        <v>102</v>
      </c>
      <c r="BK447" s="143">
        <f t="shared" si="149"/>
        <v>0</v>
      </c>
      <c r="BL447" s="19" t="s">
        <v>518</v>
      </c>
      <c r="BM447" s="19" t="s">
        <v>3415</v>
      </c>
    </row>
    <row r="448" spans="2:65" s="1" customFormat="1" ht="16.5" customHeight="1">
      <c r="B448" s="134"/>
      <c r="C448" s="144" t="s">
        <v>2326</v>
      </c>
      <c r="D448" s="144" t="s">
        <v>315</v>
      </c>
      <c r="E448" s="145" t="s">
        <v>3238</v>
      </c>
      <c r="F448" s="221" t="s">
        <v>3239</v>
      </c>
      <c r="G448" s="221"/>
      <c r="H448" s="221"/>
      <c r="I448" s="221"/>
      <c r="J448" s="146" t="s">
        <v>374</v>
      </c>
      <c r="K448" s="147">
        <v>30</v>
      </c>
      <c r="L448" s="222"/>
      <c r="M448" s="222"/>
      <c r="N448" s="222">
        <f t="shared" si="140"/>
        <v>0</v>
      </c>
      <c r="O448" s="220"/>
      <c r="P448" s="220"/>
      <c r="Q448" s="220"/>
      <c r="R448" s="139"/>
      <c r="T448" s="140" t="s">
        <v>5</v>
      </c>
      <c r="U448" s="38" t="s">
        <v>42</v>
      </c>
      <c r="V448" s="141">
        <v>0</v>
      </c>
      <c r="W448" s="141">
        <f t="shared" si="141"/>
        <v>0</v>
      </c>
      <c r="X448" s="141">
        <v>0</v>
      </c>
      <c r="Y448" s="141">
        <f t="shared" si="142"/>
        <v>0</v>
      </c>
      <c r="Z448" s="141">
        <v>0</v>
      </c>
      <c r="AA448" s="142">
        <f t="shared" si="143"/>
        <v>0</v>
      </c>
      <c r="AR448" s="19" t="s">
        <v>1282</v>
      </c>
      <c r="AT448" s="19" t="s">
        <v>315</v>
      </c>
      <c r="AU448" s="19" t="s">
        <v>102</v>
      </c>
      <c r="AY448" s="19" t="s">
        <v>267</v>
      </c>
      <c r="BE448" s="143">
        <f t="shared" si="144"/>
        <v>0</v>
      </c>
      <c r="BF448" s="143">
        <f t="shared" si="145"/>
        <v>0</v>
      </c>
      <c r="BG448" s="143">
        <f t="shared" si="146"/>
        <v>0</v>
      </c>
      <c r="BH448" s="143">
        <f t="shared" si="147"/>
        <v>0</v>
      </c>
      <c r="BI448" s="143">
        <f t="shared" si="148"/>
        <v>0</v>
      </c>
      <c r="BJ448" s="19" t="s">
        <v>102</v>
      </c>
      <c r="BK448" s="143">
        <f t="shared" si="149"/>
        <v>0</v>
      </c>
      <c r="BL448" s="19" t="s">
        <v>518</v>
      </c>
      <c r="BM448" s="19" t="s">
        <v>3416</v>
      </c>
    </row>
    <row r="449" spans="2:65" s="1" customFormat="1" ht="16.5" customHeight="1">
      <c r="B449" s="134"/>
      <c r="C449" s="144" t="s">
        <v>3417</v>
      </c>
      <c r="D449" s="144" t="s">
        <v>315</v>
      </c>
      <c r="E449" s="145" t="s">
        <v>3240</v>
      </c>
      <c r="F449" s="221" t="s">
        <v>3241</v>
      </c>
      <c r="G449" s="221"/>
      <c r="H449" s="221"/>
      <c r="I449" s="221"/>
      <c r="J449" s="146" t="s">
        <v>374</v>
      </c>
      <c r="K449" s="147">
        <v>4</v>
      </c>
      <c r="L449" s="222"/>
      <c r="M449" s="222"/>
      <c r="N449" s="222">
        <f t="shared" si="140"/>
        <v>0</v>
      </c>
      <c r="O449" s="220"/>
      <c r="P449" s="220"/>
      <c r="Q449" s="220"/>
      <c r="R449" s="139"/>
      <c r="T449" s="140" t="s">
        <v>5</v>
      </c>
      <c r="U449" s="38" t="s">
        <v>42</v>
      </c>
      <c r="V449" s="141">
        <v>0</v>
      </c>
      <c r="W449" s="141">
        <f t="shared" si="141"/>
        <v>0</v>
      </c>
      <c r="X449" s="141">
        <v>0</v>
      </c>
      <c r="Y449" s="141">
        <f t="shared" si="142"/>
        <v>0</v>
      </c>
      <c r="Z449" s="141">
        <v>0</v>
      </c>
      <c r="AA449" s="142">
        <f t="shared" si="143"/>
        <v>0</v>
      </c>
      <c r="AR449" s="19" t="s">
        <v>1282</v>
      </c>
      <c r="AT449" s="19" t="s">
        <v>315</v>
      </c>
      <c r="AU449" s="19" t="s">
        <v>102</v>
      </c>
      <c r="AY449" s="19" t="s">
        <v>267</v>
      </c>
      <c r="BE449" s="143">
        <f t="shared" si="144"/>
        <v>0</v>
      </c>
      <c r="BF449" s="143">
        <f t="shared" si="145"/>
        <v>0</v>
      </c>
      <c r="BG449" s="143">
        <f t="shared" si="146"/>
        <v>0</v>
      </c>
      <c r="BH449" s="143">
        <f t="shared" si="147"/>
        <v>0</v>
      </c>
      <c r="BI449" s="143">
        <f t="shared" si="148"/>
        <v>0</v>
      </c>
      <c r="BJ449" s="19" t="s">
        <v>102</v>
      </c>
      <c r="BK449" s="143">
        <f t="shared" si="149"/>
        <v>0</v>
      </c>
      <c r="BL449" s="19" t="s">
        <v>518</v>
      </c>
      <c r="BM449" s="19" t="s">
        <v>3418</v>
      </c>
    </row>
    <row r="450" spans="2:65" s="1" customFormat="1" ht="16.5" customHeight="1">
      <c r="B450" s="134"/>
      <c r="C450" s="144" t="s">
        <v>2329</v>
      </c>
      <c r="D450" s="144" t="s">
        <v>315</v>
      </c>
      <c r="E450" s="145" t="s">
        <v>3163</v>
      </c>
      <c r="F450" s="221" t="s">
        <v>3164</v>
      </c>
      <c r="G450" s="221"/>
      <c r="H450" s="221"/>
      <c r="I450" s="221"/>
      <c r="J450" s="146" t="s">
        <v>374</v>
      </c>
      <c r="K450" s="147">
        <v>10</v>
      </c>
      <c r="L450" s="222"/>
      <c r="M450" s="222"/>
      <c r="N450" s="222">
        <f t="shared" si="140"/>
        <v>0</v>
      </c>
      <c r="O450" s="220"/>
      <c r="P450" s="220"/>
      <c r="Q450" s="220"/>
      <c r="R450" s="139"/>
      <c r="T450" s="140" t="s">
        <v>5</v>
      </c>
      <c r="U450" s="38" t="s">
        <v>42</v>
      </c>
      <c r="V450" s="141">
        <v>0</v>
      </c>
      <c r="W450" s="141">
        <f t="shared" si="141"/>
        <v>0</v>
      </c>
      <c r="X450" s="141">
        <v>0</v>
      </c>
      <c r="Y450" s="141">
        <f t="shared" si="142"/>
        <v>0</v>
      </c>
      <c r="Z450" s="141">
        <v>0</v>
      </c>
      <c r="AA450" s="142">
        <f t="shared" si="143"/>
        <v>0</v>
      </c>
      <c r="AR450" s="19" t="s">
        <v>1282</v>
      </c>
      <c r="AT450" s="19" t="s">
        <v>315</v>
      </c>
      <c r="AU450" s="19" t="s">
        <v>102</v>
      </c>
      <c r="AY450" s="19" t="s">
        <v>267</v>
      </c>
      <c r="BE450" s="143">
        <f t="shared" si="144"/>
        <v>0</v>
      </c>
      <c r="BF450" s="143">
        <f t="shared" si="145"/>
        <v>0</v>
      </c>
      <c r="BG450" s="143">
        <f t="shared" si="146"/>
        <v>0</v>
      </c>
      <c r="BH450" s="143">
        <f t="shared" si="147"/>
        <v>0</v>
      </c>
      <c r="BI450" s="143">
        <f t="shared" si="148"/>
        <v>0</v>
      </c>
      <c r="BJ450" s="19" t="s">
        <v>102</v>
      </c>
      <c r="BK450" s="143">
        <f t="shared" si="149"/>
        <v>0</v>
      </c>
      <c r="BL450" s="19" t="s">
        <v>518</v>
      </c>
      <c r="BM450" s="19" t="s">
        <v>3419</v>
      </c>
    </row>
    <row r="451" spans="2:65" s="1" customFormat="1" ht="25.5" customHeight="1">
      <c r="B451" s="134"/>
      <c r="C451" s="144" t="s">
        <v>3420</v>
      </c>
      <c r="D451" s="144" t="s">
        <v>315</v>
      </c>
      <c r="E451" s="145" t="s">
        <v>3190</v>
      </c>
      <c r="F451" s="221" t="s">
        <v>3191</v>
      </c>
      <c r="G451" s="221"/>
      <c r="H451" s="221"/>
      <c r="I451" s="221"/>
      <c r="J451" s="146" t="s">
        <v>374</v>
      </c>
      <c r="K451" s="147">
        <v>1</v>
      </c>
      <c r="L451" s="222"/>
      <c r="M451" s="222"/>
      <c r="N451" s="222">
        <f t="shared" si="140"/>
        <v>0</v>
      </c>
      <c r="O451" s="220"/>
      <c r="P451" s="220"/>
      <c r="Q451" s="220"/>
      <c r="R451" s="139"/>
      <c r="T451" s="140" t="s">
        <v>5</v>
      </c>
      <c r="U451" s="38" t="s">
        <v>42</v>
      </c>
      <c r="V451" s="141">
        <v>0</v>
      </c>
      <c r="W451" s="141">
        <f t="shared" si="141"/>
        <v>0</v>
      </c>
      <c r="X451" s="141">
        <v>0</v>
      </c>
      <c r="Y451" s="141">
        <f t="shared" si="142"/>
        <v>0</v>
      </c>
      <c r="Z451" s="141">
        <v>0</v>
      </c>
      <c r="AA451" s="142">
        <f t="shared" si="143"/>
        <v>0</v>
      </c>
      <c r="AR451" s="19" t="s">
        <v>1282</v>
      </c>
      <c r="AT451" s="19" t="s">
        <v>315</v>
      </c>
      <c r="AU451" s="19" t="s">
        <v>102</v>
      </c>
      <c r="AY451" s="19" t="s">
        <v>267</v>
      </c>
      <c r="BE451" s="143">
        <f t="shared" si="144"/>
        <v>0</v>
      </c>
      <c r="BF451" s="143">
        <f t="shared" si="145"/>
        <v>0</v>
      </c>
      <c r="BG451" s="143">
        <f t="shared" si="146"/>
        <v>0</v>
      </c>
      <c r="BH451" s="143">
        <f t="shared" si="147"/>
        <v>0</v>
      </c>
      <c r="BI451" s="143">
        <f t="shared" si="148"/>
        <v>0</v>
      </c>
      <c r="BJ451" s="19" t="s">
        <v>102</v>
      </c>
      <c r="BK451" s="143">
        <f t="shared" si="149"/>
        <v>0</v>
      </c>
      <c r="BL451" s="19" t="s">
        <v>518</v>
      </c>
      <c r="BM451" s="19" t="s">
        <v>3421</v>
      </c>
    </row>
    <row r="452" spans="2:65" s="1" customFormat="1" ht="16.5" customHeight="1">
      <c r="B452" s="134"/>
      <c r="C452" s="163" t="s">
        <v>2332</v>
      </c>
      <c r="D452" s="163" t="s">
        <v>268</v>
      </c>
      <c r="E452" s="164" t="s">
        <v>3422</v>
      </c>
      <c r="F452" s="240" t="s">
        <v>4290</v>
      </c>
      <c r="G452" s="240"/>
      <c r="H452" s="240"/>
      <c r="I452" s="240"/>
      <c r="J452" s="165" t="s">
        <v>785</v>
      </c>
      <c r="K452" s="166">
        <v>0.33</v>
      </c>
      <c r="L452" s="241"/>
      <c r="M452" s="241"/>
      <c r="N452" s="241">
        <f t="shared" si="140"/>
        <v>0</v>
      </c>
      <c r="O452" s="241"/>
      <c r="P452" s="241"/>
      <c r="Q452" s="241"/>
      <c r="R452" s="139"/>
      <c r="T452" s="140" t="s">
        <v>5</v>
      </c>
      <c r="U452" s="38" t="s">
        <v>42</v>
      </c>
      <c r="V452" s="141">
        <v>0</v>
      </c>
      <c r="W452" s="141">
        <f t="shared" si="141"/>
        <v>0</v>
      </c>
      <c r="X452" s="141">
        <v>0</v>
      </c>
      <c r="Y452" s="141">
        <f t="shared" si="142"/>
        <v>0</v>
      </c>
      <c r="Z452" s="141">
        <v>0</v>
      </c>
      <c r="AA452" s="142">
        <f t="shared" si="143"/>
        <v>0</v>
      </c>
      <c r="AR452" s="19" t="s">
        <v>518</v>
      </c>
      <c r="AT452" s="19" t="s">
        <v>268</v>
      </c>
      <c r="AU452" s="19" t="s">
        <v>102</v>
      </c>
      <c r="AY452" s="19" t="s">
        <v>267</v>
      </c>
      <c r="BE452" s="143">
        <f t="shared" si="144"/>
        <v>0</v>
      </c>
      <c r="BF452" s="143">
        <f t="shared" si="145"/>
        <v>0</v>
      </c>
      <c r="BG452" s="143">
        <f t="shared" si="146"/>
        <v>0</v>
      </c>
      <c r="BH452" s="143">
        <f t="shared" si="147"/>
        <v>0</v>
      </c>
      <c r="BI452" s="143">
        <f t="shared" si="148"/>
        <v>0</v>
      </c>
      <c r="BJ452" s="19" t="s">
        <v>102</v>
      </c>
      <c r="BK452" s="143">
        <f t="shared" si="149"/>
        <v>0</v>
      </c>
      <c r="BL452" s="19" t="s">
        <v>518</v>
      </c>
      <c r="BM452" s="19" t="s">
        <v>3423</v>
      </c>
    </row>
    <row r="453" spans="2:65" s="1" customFormat="1" ht="16.5" customHeight="1">
      <c r="B453" s="134"/>
      <c r="C453" s="163" t="s">
        <v>3424</v>
      </c>
      <c r="D453" s="163" t="s">
        <v>268</v>
      </c>
      <c r="E453" s="164" t="s">
        <v>3425</v>
      </c>
      <c r="F453" s="240" t="s">
        <v>4200</v>
      </c>
      <c r="G453" s="240"/>
      <c r="H453" s="240"/>
      <c r="I453" s="240"/>
      <c r="J453" s="165" t="s">
        <v>374</v>
      </c>
      <c r="K453" s="166">
        <v>1</v>
      </c>
      <c r="L453" s="241"/>
      <c r="M453" s="241"/>
      <c r="N453" s="241">
        <f t="shared" si="140"/>
        <v>0</v>
      </c>
      <c r="O453" s="241"/>
      <c r="P453" s="241"/>
      <c r="Q453" s="241"/>
      <c r="R453" s="139"/>
      <c r="T453" s="140" t="s">
        <v>5</v>
      </c>
      <c r="U453" s="38" t="s">
        <v>42</v>
      </c>
      <c r="V453" s="141">
        <v>0</v>
      </c>
      <c r="W453" s="141">
        <f t="shared" si="141"/>
        <v>0</v>
      </c>
      <c r="X453" s="141">
        <v>0</v>
      </c>
      <c r="Y453" s="141">
        <f t="shared" si="142"/>
        <v>0</v>
      </c>
      <c r="Z453" s="141">
        <v>0</v>
      </c>
      <c r="AA453" s="142">
        <f t="shared" si="143"/>
        <v>0</v>
      </c>
      <c r="AR453" s="19" t="s">
        <v>518</v>
      </c>
      <c r="AT453" s="19" t="s">
        <v>268</v>
      </c>
      <c r="AU453" s="19" t="s">
        <v>102</v>
      </c>
      <c r="AY453" s="19" t="s">
        <v>267</v>
      </c>
      <c r="BE453" s="143">
        <f t="shared" si="144"/>
        <v>0</v>
      </c>
      <c r="BF453" s="143">
        <f t="shared" si="145"/>
        <v>0</v>
      </c>
      <c r="BG453" s="143">
        <f t="shared" si="146"/>
        <v>0</v>
      </c>
      <c r="BH453" s="143">
        <f t="shared" si="147"/>
        <v>0</v>
      </c>
      <c r="BI453" s="143">
        <f t="shared" si="148"/>
        <v>0</v>
      </c>
      <c r="BJ453" s="19" t="s">
        <v>102</v>
      </c>
      <c r="BK453" s="143">
        <f t="shared" si="149"/>
        <v>0</v>
      </c>
      <c r="BL453" s="19" t="s">
        <v>518</v>
      </c>
      <c r="BM453" s="19" t="s">
        <v>3426</v>
      </c>
    </row>
    <row r="454" spans="2:65" s="1" customFormat="1" ht="16.5" customHeight="1">
      <c r="B454" s="134"/>
      <c r="C454" s="163" t="s">
        <v>2334</v>
      </c>
      <c r="D454" s="163" t="s">
        <v>268</v>
      </c>
      <c r="E454" s="164" t="s">
        <v>3427</v>
      </c>
      <c r="F454" s="240" t="s">
        <v>3075</v>
      </c>
      <c r="G454" s="240"/>
      <c r="H454" s="240"/>
      <c r="I454" s="240"/>
      <c r="J454" s="165" t="s">
        <v>785</v>
      </c>
      <c r="K454" s="166">
        <v>1</v>
      </c>
      <c r="L454" s="241"/>
      <c r="M454" s="241"/>
      <c r="N454" s="241">
        <f t="shared" si="140"/>
        <v>0</v>
      </c>
      <c r="O454" s="241"/>
      <c r="P454" s="241"/>
      <c r="Q454" s="241"/>
      <c r="R454" s="139"/>
      <c r="T454" s="140" t="s">
        <v>5</v>
      </c>
      <c r="U454" s="38" t="s">
        <v>42</v>
      </c>
      <c r="V454" s="141">
        <v>0</v>
      </c>
      <c r="W454" s="141">
        <f t="shared" si="141"/>
        <v>0</v>
      </c>
      <c r="X454" s="141">
        <v>0</v>
      </c>
      <c r="Y454" s="141">
        <f t="shared" si="142"/>
        <v>0</v>
      </c>
      <c r="Z454" s="141">
        <v>0</v>
      </c>
      <c r="AA454" s="142">
        <f t="shared" si="143"/>
        <v>0</v>
      </c>
      <c r="AR454" s="19" t="s">
        <v>518</v>
      </c>
      <c r="AT454" s="19" t="s">
        <v>268</v>
      </c>
      <c r="AU454" s="19" t="s">
        <v>102</v>
      </c>
      <c r="AY454" s="19" t="s">
        <v>267</v>
      </c>
      <c r="BE454" s="143">
        <f t="shared" si="144"/>
        <v>0</v>
      </c>
      <c r="BF454" s="143">
        <f t="shared" si="145"/>
        <v>0</v>
      </c>
      <c r="BG454" s="143">
        <f t="shared" si="146"/>
        <v>0</v>
      </c>
      <c r="BH454" s="143">
        <f t="shared" si="147"/>
        <v>0</v>
      </c>
      <c r="BI454" s="143">
        <f t="shared" si="148"/>
        <v>0</v>
      </c>
      <c r="BJ454" s="19" t="s">
        <v>102</v>
      </c>
      <c r="BK454" s="143">
        <f t="shared" si="149"/>
        <v>0</v>
      </c>
      <c r="BL454" s="19" t="s">
        <v>518</v>
      </c>
      <c r="BM454" s="19" t="s">
        <v>3428</v>
      </c>
    </row>
    <row r="455" spans="2:65" s="10" customFormat="1" ht="29.85" customHeight="1">
      <c r="B455" s="124"/>
      <c r="D455" s="133" t="s">
        <v>2988</v>
      </c>
      <c r="E455" s="133"/>
      <c r="F455" s="133"/>
      <c r="G455" s="133"/>
      <c r="H455" s="133"/>
      <c r="I455" s="133"/>
      <c r="J455" s="133"/>
      <c r="K455" s="133"/>
      <c r="L455" s="133"/>
      <c r="M455" s="133"/>
      <c r="N455" s="208">
        <f>BK455</f>
        <v>0</v>
      </c>
      <c r="O455" s="209"/>
      <c r="P455" s="209"/>
      <c r="Q455" s="209"/>
      <c r="R455" s="126"/>
      <c r="T455" s="127"/>
      <c r="W455" s="128">
        <f>SUM(W456:W491)</f>
        <v>0</v>
      </c>
      <c r="Y455" s="128">
        <f>SUM(Y456:Y491)</f>
        <v>0</v>
      </c>
      <c r="AA455" s="129">
        <f>SUM(AA456:AA491)</f>
        <v>0</v>
      </c>
      <c r="AR455" s="130" t="s">
        <v>277</v>
      </c>
      <c r="AT455" s="131" t="s">
        <v>74</v>
      </c>
      <c r="AU455" s="131" t="s">
        <v>83</v>
      </c>
      <c r="AY455" s="130" t="s">
        <v>267</v>
      </c>
      <c r="BK455" s="132">
        <f>SUM(BK456:BK491)</f>
        <v>0</v>
      </c>
    </row>
    <row r="456" spans="2:65" s="1" customFormat="1" ht="89.25" customHeight="1">
      <c r="B456" s="134"/>
      <c r="C456" s="144" t="s">
        <v>3429</v>
      </c>
      <c r="D456" s="144" t="s">
        <v>315</v>
      </c>
      <c r="E456" s="145" t="s">
        <v>3245</v>
      </c>
      <c r="F456" s="221" t="s">
        <v>3246</v>
      </c>
      <c r="G456" s="221"/>
      <c r="H456" s="221"/>
      <c r="I456" s="221"/>
      <c r="J456" s="146" t="s">
        <v>374</v>
      </c>
      <c r="K456" s="147">
        <v>1</v>
      </c>
      <c r="L456" s="222"/>
      <c r="M456" s="222"/>
      <c r="N456" s="222">
        <f t="shared" ref="N456:N491" si="150">ROUND(L456*K456,2)</f>
        <v>0</v>
      </c>
      <c r="O456" s="220"/>
      <c r="P456" s="220"/>
      <c r="Q456" s="220"/>
      <c r="R456" s="139"/>
      <c r="T456" s="140" t="s">
        <v>5</v>
      </c>
      <c r="U456" s="38" t="s">
        <v>42</v>
      </c>
      <c r="V456" s="141">
        <v>0</v>
      </c>
      <c r="W456" s="141">
        <f t="shared" ref="W456:W491" si="151">V456*K456</f>
        <v>0</v>
      </c>
      <c r="X456" s="141">
        <v>0</v>
      </c>
      <c r="Y456" s="141">
        <f t="shared" ref="Y456:Y491" si="152">X456*K456</f>
        <v>0</v>
      </c>
      <c r="Z456" s="141">
        <v>0</v>
      </c>
      <c r="AA456" s="142">
        <f t="shared" ref="AA456:AA491" si="153">Z456*K456</f>
        <v>0</v>
      </c>
      <c r="AR456" s="19" t="s">
        <v>1282</v>
      </c>
      <c r="AT456" s="19" t="s">
        <v>315</v>
      </c>
      <c r="AU456" s="19" t="s">
        <v>102</v>
      </c>
      <c r="AY456" s="19" t="s">
        <v>267</v>
      </c>
      <c r="BE456" s="143">
        <f t="shared" ref="BE456:BE491" si="154">IF(U456="základná",N456,0)</f>
        <v>0</v>
      </c>
      <c r="BF456" s="143">
        <f t="shared" ref="BF456:BF491" si="155">IF(U456="znížená",N456,0)</f>
        <v>0</v>
      </c>
      <c r="BG456" s="143">
        <f t="shared" ref="BG456:BG491" si="156">IF(U456="zákl. prenesená",N456,0)</f>
        <v>0</v>
      </c>
      <c r="BH456" s="143">
        <f t="shared" ref="BH456:BH491" si="157">IF(U456="zníž. prenesená",N456,0)</f>
        <v>0</v>
      </c>
      <c r="BI456" s="143">
        <f t="shared" ref="BI456:BI491" si="158">IF(U456="nulová",N456,0)</f>
        <v>0</v>
      </c>
      <c r="BJ456" s="19" t="s">
        <v>102</v>
      </c>
      <c r="BK456" s="143">
        <f t="shared" ref="BK456:BK491" si="159">ROUND(L456*K456,2)</f>
        <v>0</v>
      </c>
      <c r="BL456" s="19" t="s">
        <v>518</v>
      </c>
      <c r="BM456" s="19" t="s">
        <v>3430</v>
      </c>
    </row>
    <row r="457" spans="2:65" s="1" customFormat="1" ht="16.5" customHeight="1">
      <c r="B457" s="134"/>
      <c r="C457" s="144" t="s">
        <v>2336</v>
      </c>
      <c r="D457" s="144" t="s">
        <v>315</v>
      </c>
      <c r="E457" s="145" t="s">
        <v>2972</v>
      </c>
      <c r="F457" s="221" t="s">
        <v>2993</v>
      </c>
      <c r="G457" s="221"/>
      <c r="H457" s="221"/>
      <c r="I457" s="221"/>
      <c r="J457" s="146" t="s">
        <v>374</v>
      </c>
      <c r="K457" s="147">
        <v>1</v>
      </c>
      <c r="L457" s="222"/>
      <c r="M457" s="222"/>
      <c r="N457" s="222">
        <f t="shared" si="150"/>
        <v>0</v>
      </c>
      <c r="O457" s="220"/>
      <c r="P457" s="220"/>
      <c r="Q457" s="220"/>
      <c r="R457" s="139"/>
      <c r="T457" s="140" t="s">
        <v>5</v>
      </c>
      <c r="U457" s="38" t="s">
        <v>42</v>
      </c>
      <c r="V457" s="141">
        <v>0</v>
      </c>
      <c r="W457" s="141">
        <f t="shared" si="151"/>
        <v>0</v>
      </c>
      <c r="X457" s="141">
        <v>0</v>
      </c>
      <c r="Y457" s="141">
        <f t="shared" si="152"/>
        <v>0</v>
      </c>
      <c r="Z457" s="141">
        <v>0</v>
      </c>
      <c r="AA457" s="142">
        <f t="shared" si="153"/>
        <v>0</v>
      </c>
      <c r="AR457" s="19" t="s">
        <v>1282</v>
      </c>
      <c r="AT457" s="19" t="s">
        <v>315</v>
      </c>
      <c r="AU457" s="19" t="s">
        <v>102</v>
      </c>
      <c r="AY457" s="19" t="s">
        <v>267</v>
      </c>
      <c r="BE457" s="143">
        <f t="shared" si="154"/>
        <v>0</v>
      </c>
      <c r="BF457" s="143">
        <f t="shared" si="155"/>
        <v>0</v>
      </c>
      <c r="BG457" s="143">
        <f t="shared" si="156"/>
        <v>0</v>
      </c>
      <c r="BH457" s="143">
        <f t="shared" si="157"/>
        <v>0</v>
      </c>
      <c r="BI457" s="143">
        <f t="shared" si="158"/>
        <v>0</v>
      </c>
      <c r="BJ457" s="19" t="s">
        <v>102</v>
      </c>
      <c r="BK457" s="143">
        <f t="shared" si="159"/>
        <v>0</v>
      </c>
      <c r="BL457" s="19" t="s">
        <v>518</v>
      </c>
      <c r="BM457" s="19" t="s">
        <v>3431</v>
      </c>
    </row>
    <row r="458" spans="2:65" s="1" customFormat="1" ht="25.5" customHeight="1">
      <c r="B458" s="134"/>
      <c r="C458" s="144" t="s">
        <v>3432</v>
      </c>
      <c r="D458" s="144" t="s">
        <v>315</v>
      </c>
      <c r="E458" s="145" t="s">
        <v>3206</v>
      </c>
      <c r="F458" s="221" t="s">
        <v>3207</v>
      </c>
      <c r="G458" s="221"/>
      <c r="H458" s="221"/>
      <c r="I458" s="221"/>
      <c r="J458" s="146" t="s">
        <v>374</v>
      </c>
      <c r="K458" s="147">
        <v>1</v>
      </c>
      <c r="L458" s="222"/>
      <c r="M458" s="222"/>
      <c r="N458" s="222">
        <f t="shared" si="150"/>
        <v>0</v>
      </c>
      <c r="O458" s="220"/>
      <c r="P458" s="220"/>
      <c r="Q458" s="220"/>
      <c r="R458" s="139"/>
      <c r="T458" s="140" t="s">
        <v>5</v>
      </c>
      <c r="U458" s="38" t="s">
        <v>42</v>
      </c>
      <c r="V458" s="141">
        <v>0</v>
      </c>
      <c r="W458" s="141">
        <f t="shared" si="151"/>
        <v>0</v>
      </c>
      <c r="X458" s="141">
        <v>0</v>
      </c>
      <c r="Y458" s="141">
        <f t="shared" si="152"/>
        <v>0</v>
      </c>
      <c r="Z458" s="141">
        <v>0</v>
      </c>
      <c r="AA458" s="142">
        <f t="shared" si="153"/>
        <v>0</v>
      </c>
      <c r="AR458" s="19" t="s">
        <v>1282</v>
      </c>
      <c r="AT458" s="19" t="s">
        <v>315</v>
      </c>
      <c r="AU458" s="19" t="s">
        <v>102</v>
      </c>
      <c r="AY458" s="19" t="s">
        <v>267</v>
      </c>
      <c r="BE458" s="143">
        <f t="shared" si="154"/>
        <v>0</v>
      </c>
      <c r="BF458" s="143">
        <f t="shared" si="155"/>
        <v>0</v>
      </c>
      <c r="BG458" s="143">
        <f t="shared" si="156"/>
        <v>0</v>
      </c>
      <c r="BH458" s="143">
        <f t="shared" si="157"/>
        <v>0</v>
      </c>
      <c r="BI458" s="143">
        <f t="shared" si="158"/>
        <v>0</v>
      </c>
      <c r="BJ458" s="19" t="s">
        <v>102</v>
      </c>
      <c r="BK458" s="143">
        <f t="shared" si="159"/>
        <v>0</v>
      </c>
      <c r="BL458" s="19" t="s">
        <v>518</v>
      </c>
      <c r="BM458" s="19" t="s">
        <v>3433</v>
      </c>
    </row>
    <row r="459" spans="2:65" s="1" customFormat="1" ht="16.5" customHeight="1">
      <c r="B459" s="134"/>
      <c r="C459" s="144" t="s">
        <v>2339</v>
      </c>
      <c r="D459" s="144" t="s">
        <v>315</v>
      </c>
      <c r="E459" s="145" t="s">
        <v>3178</v>
      </c>
      <c r="F459" s="221" t="s">
        <v>3179</v>
      </c>
      <c r="G459" s="221"/>
      <c r="H459" s="221"/>
      <c r="I459" s="221"/>
      <c r="J459" s="146" t="s">
        <v>374</v>
      </c>
      <c r="K459" s="147">
        <v>1</v>
      </c>
      <c r="L459" s="222"/>
      <c r="M459" s="222"/>
      <c r="N459" s="222">
        <f t="shared" si="150"/>
        <v>0</v>
      </c>
      <c r="O459" s="220"/>
      <c r="P459" s="220"/>
      <c r="Q459" s="220"/>
      <c r="R459" s="139"/>
      <c r="T459" s="140" t="s">
        <v>5</v>
      </c>
      <c r="U459" s="38" t="s">
        <v>42</v>
      </c>
      <c r="V459" s="141">
        <v>0</v>
      </c>
      <c r="W459" s="141">
        <f t="shared" si="151"/>
        <v>0</v>
      </c>
      <c r="X459" s="141">
        <v>0</v>
      </c>
      <c r="Y459" s="141">
        <f t="shared" si="152"/>
        <v>0</v>
      </c>
      <c r="Z459" s="141">
        <v>0</v>
      </c>
      <c r="AA459" s="142">
        <f t="shared" si="153"/>
        <v>0</v>
      </c>
      <c r="AR459" s="19" t="s">
        <v>1282</v>
      </c>
      <c r="AT459" s="19" t="s">
        <v>315</v>
      </c>
      <c r="AU459" s="19" t="s">
        <v>102</v>
      </c>
      <c r="AY459" s="19" t="s">
        <v>267</v>
      </c>
      <c r="BE459" s="143">
        <f t="shared" si="154"/>
        <v>0</v>
      </c>
      <c r="BF459" s="143">
        <f t="shared" si="155"/>
        <v>0</v>
      </c>
      <c r="BG459" s="143">
        <f t="shared" si="156"/>
        <v>0</v>
      </c>
      <c r="BH459" s="143">
        <f t="shared" si="157"/>
        <v>0</v>
      </c>
      <c r="BI459" s="143">
        <f t="shared" si="158"/>
        <v>0</v>
      </c>
      <c r="BJ459" s="19" t="s">
        <v>102</v>
      </c>
      <c r="BK459" s="143">
        <f t="shared" si="159"/>
        <v>0</v>
      </c>
      <c r="BL459" s="19" t="s">
        <v>518</v>
      </c>
      <c r="BM459" s="19" t="s">
        <v>3434</v>
      </c>
    </row>
    <row r="460" spans="2:65" s="1" customFormat="1" ht="16.5" customHeight="1">
      <c r="B460" s="134"/>
      <c r="C460" s="144" t="s">
        <v>3435</v>
      </c>
      <c r="D460" s="144" t="s">
        <v>315</v>
      </c>
      <c r="E460" s="145" t="s">
        <v>3178</v>
      </c>
      <c r="F460" s="221" t="s">
        <v>3179</v>
      </c>
      <c r="G460" s="221"/>
      <c r="H460" s="221"/>
      <c r="I460" s="221"/>
      <c r="J460" s="146" t="s">
        <v>374</v>
      </c>
      <c r="K460" s="147">
        <v>1</v>
      </c>
      <c r="L460" s="222"/>
      <c r="M460" s="222"/>
      <c r="N460" s="222">
        <f t="shared" si="150"/>
        <v>0</v>
      </c>
      <c r="O460" s="220"/>
      <c r="P460" s="220"/>
      <c r="Q460" s="220"/>
      <c r="R460" s="139"/>
      <c r="T460" s="140" t="s">
        <v>5</v>
      </c>
      <c r="U460" s="38" t="s">
        <v>42</v>
      </c>
      <c r="V460" s="141">
        <v>0</v>
      </c>
      <c r="W460" s="141">
        <f t="shared" si="151"/>
        <v>0</v>
      </c>
      <c r="X460" s="141">
        <v>0</v>
      </c>
      <c r="Y460" s="141">
        <f t="shared" si="152"/>
        <v>0</v>
      </c>
      <c r="Z460" s="141">
        <v>0</v>
      </c>
      <c r="AA460" s="142">
        <f t="shared" si="153"/>
        <v>0</v>
      </c>
      <c r="AR460" s="19" t="s">
        <v>1282</v>
      </c>
      <c r="AT460" s="19" t="s">
        <v>315</v>
      </c>
      <c r="AU460" s="19" t="s">
        <v>102</v>
      </c>
      <c r="AY460" s="19" t="s">
        <v>267</v>
      </c>
      <c r="BE460" s="143">
        <f t="shared" si="154"/>
        <v>0</v>
      </c>
      <c r="BF460" s="143">
        <f t="shared" si="155"/>
        <v>0</v>
      </c>
      <c r="BG460" s="143">
        <f t="shared" si="156"/>
        <v>0</v>
      </c>
      <c r="BH460" s="143">
        <f t="shared" si="157"/>
        <v>0</v>
      </c>
      <c r="BI460" s="143">
        <f t="shared" si="158"/>
        <v>0</v>
      </c>
      <c r="BJ460" s="19" t="s">
        <v>102</v>
      </c>
      <c r="BK460" s="143">
        <f t="shared" si="159"/>
        <v>0</v>
      </c>
      <c r="BL460" s="19" t="s">
        <v>518</v>
      </c>
      <c r="BM460" s="19" t="s">
        <v>3436</v>
      </c>
    </row>
    <row r="461" spans="2:65" s="1" customFormat="1" ht="16.5" customHeight="1">
      <c r="B461" s="134"/>
      <c r="C461" s="144" t="s">
        <v>2342</v>
      </c>
      <c r="D461" s="144" t="s">
        <v>315</v>
      </c>
      <c r="E461" s="145" t="s">
        <v>3142</v>
      </c>
      <c r="F461" s="221" t="s">
        <v>3143</v>
      </c>
      <c r="G461" s="221"/>
      <c r="H461" s="221"/>
      <c r="I461" s="221"/>
      <c r="J461" s="146" t="s">
        <v>374</v>
      </c>
      <c r="K461" s="147">
        <v>2</v>
      </c>
      <c r="L461" s="222"/>
      <c r="M461" s="222"/>
      <c r="N461" s="222">
        <f t="shared" si="150"/>
        <v>0</v>
      </c>
      <c r="O461" s="220"/>
      <c r="P461" s="220"/>
      <c r="Q461" s="220"/>
      <c r="R461" s="139"/>
      <c r="T461" s="140" t="s">
        <v>5</v>
      </c>
      <c r="U461" s="38" t="s">
        <v>42</v>
      </c>
      <c r="V461" s="141">
        <v>0</v>
      </c>
      <c r="W461" s="141">
        <f t="shared" si="151"/>
        <v>0</v>
      </c>
      <c r="X461" s="141">
        <v>0</v>
      </c>
      <c r="Y461" s="141">
        <f t="shared" si="152"/>
        <v>0</v>
      </c>
      <c r="Z461" s="141">
        <v>0</v>
      </c>
      <c r="AA461" s="142">
        <f t="shared" si="153"/>
        <v>0</v>
      </c>
      <c r="AR461" s="19" t="s">
        <v>1282</v>
      </c>
      <c r="AT461" s="19" t="s">
        <v>315</v>
      </c>
      <c r="AU461" s="19" t="s">
        <v>102</v>
      </c>
      <c r="AY461" s="19" t="s">
        <v>267</v>
      </c>
      <c r="BE461" s="143">
        <f t="shared" si="154"/>
        <v>0</v>
      </c>
      <c r="BF461" s="143">
        <f t="shared" si="155"/>
        <v>0</v>
      </c>
      <c r="BG461" s="143">
        <f t="shared" si="156"/>
        <v>0</v>
      </c>
      <c r="BH461" s="143">
        <f t="shared" si="157"/>
        <v>0</v>
      </c>
      <c r="BI461" s="143">
        <f t="shared" si="158"/>
        <v>0</v>
      </c>
      <c r="BJ461" s="19" t="s">
        <v>102</v>
      </c>
      <c r="BK461" s="143">
        <f t="shared" si="159"/>
        <v>0</v>
      </c>
      <c r="BL461" s="19" t="s">
        <v>518</v>
      </c>
      <c r="BM461" s="19" t="s">
        <v>3437</v>
      </c>
    </row>
    <row r="462" spans="2:65" s="1" customFormat="1" ht="25.5" customHeight="1">
      <c r="B462" s="134"/>
      <c r="C462" s="144" t="s">
        <v>3438</v>
      </c>
      <c r="D462" s="144" t="s">
        <v>315</v>
      </c>
      <c r="E462" s="145" t="s">
        <v>3144</v>
      </c>
      <c r="F462" s="221" t="s">
        <v>3145</v>
      </c>
      <c r="G462" s="221"/>
      <c r="H462" s="221"/>
      <c r="I462" s="221"/>
      <c r="J462" s="146" t="s">
        <v>374</v>
      </c>
      <c r="K462" s="147">
        <v>2</v>
      </c>
      <c r="L462" s="222"/>
      <c r="M462" s="222"/>
      <c r="N462" s="222">
        <f t="shared" si="150"/>
        <v>0</v>
      </c>
      <c r="O462" s="220"/>
      <c r="P462" s="220"/>
      <c r="Q462" s="220"/>
      <c r="R462" s="139"/>
      <c r="T462" s="140" t="s">
        <v>5</v>
      </c>
      <c r="U462" s="38" t="s">
        <v>42</v>
      </c>
      <c r="V462" s="141">
        <v>0</v>
      </c>
      <c r="W462" s="141">
        <f t="shared" si="151"/>
        <v>0</v>
      </c>
      <c r="X462" s="141">
        <v>0</v>
      </c>
      <c r="Y462" s="141">
        <f t="shared" si="152"/>
        <v>0</v>
      </c>
      <c r="Z462" s="141">
        <v>0</v>
      </c>
      <c r="AA462" s="142">
        <f t="shared" si="153"/>
        <v>0</v>
      </c>
      <c r="AR462" s="19" t="s">
        <v>1282</v>
      </c>
      <c r="AT462" s="19" t="s">
        <v>315</v>
      </c>
      <c r="AU462" s="19" t="s">
        <v>102</v>
      </c>
      <c r="AY462" s="19" t="s">
        <v>267</v>
      </c>
      <c r="BE462" s="143">
        <f t="shared" si="154"/>
        <v>0</v>
      </c>
      <c r="BF462" s="143">
        <f t="shared" si="155"/>
        <v>0</v>
      </c>
      <c r="BG462" s="143">
        <f t="shared" si="156"/>
        <v>0</v>
      </c>
      <c r="BH462" s="143">
        <f t="shared" si="157"/>
        <v>0</v>
      </c>
      <c r="BI462" s="143">
        <f t="shared" si="158"/>
        <v>0</v>
      </c>
      <c r="BJ462" s="19" t="s">
        <v>102</v>
      </c>
      <c r="BK462" s="143">
        <f t="shared" si="159"/>
        <v>0</v>
      </c>
      <c r="BL462" s="19" t="s">
        <v>518</v>
      </c>
      <c r="BM462" s="19" t="s">
        <v>3439</v>
      </c>
    </row>
    <row r="463" spans="2:65" s="1" customFormat="1" ht="16.5" customHeight="1">
      <c r="B463" s="134"/>
      <c r="C463" s="144" t="s">
        <v>2345</v>
      </c>
      <c r="D463" s="144" t="s">
        <v>315</v>
      </c>
      <c r="E463" s="145" t="s">
        <v>3146</v>
      </c>
      <c r="F463" s="221" t="s">
        <v>3147</v>
      </c>
      <c r="G463" s="221"/>
      <c r="H463" s="221"/>
      <c r="I463" s="221"/>
      <c r="J463" s="146" t="s">
        <v>374</v>
      </c>
      <c r="K463" s="147">
        <v>3</v>
      </c>
      <c r="L463" s="222"/>
      <c r="M463" s="222"/>
      <c r="N463" s="222">
        <f t="shared" si="150"/>
        <v>0</v>
      </c>
      <c r="O463" s="220"/>
      <c r="P463" s="220"/>
      <c r="Q463" s="220"/>
      <c r="R463" s="139"/>
      <c r="T463" s="140" t="s">
        <v>5</v>
      </c>
      <c r="U463" s="38" t="s">
        <v>42</v>
      </c>
      <c r="V463" s="141">
        <v>0</v>
      </c>
      <c r="W463" s="141">
        <f t="shared" si="151"/>
        <v>0</v>
      </c>
      <c r="X463" s="141">
        <v>0</v>
      </c>
      <c r="Y463" s="141">
        <f t="shared" si="152"/>
        <v>0</v>
      </c>
      <c r="Z463" s="141">
        <v>0</v>
      </c>
      <c r="AA463" s="142">
        <f t="shared" si="153"/>
        <v>0</v>
      </c>
      <c r="AR463" s="19" t="s">
        <v>1282</v>
      </c>
      <c r="AT463" s="19" t="s">
        <v>315</v>
      </c>
      <c r="AU463" s="19" t="s">
        <v>102</v>
      </c>
      <c r="AY463" s="19" t="s">
        <v>267</v>
      </c>
      <c r="BE463" s="143">
        <f t="shared" si="154"/>
        <v>0</v>
      </c>
      <c r="BF463" s="143">
        <f t="shared" si="155"/>
        <v>0</v>
      </c>
      <c r="BG463" s="143">
        <f t="shared" si="156"/>
        <v>0</v>
      </c>
      <c r="BH463" s="143">
        <f t="shared" si="157"/>
        <v>0</v>
      </c>
      <c r="BI463" s="143">
        <f t="shared" si="158"/>
        <v>0</v>
      </c>
      <c r="BJ463" s="19" t="s">
        <v>102</v>
      </c>
      <c r="BK463" s="143">
        <f t="shared" si="159"/>
        <v>0</v>
      </c>
      <c r="BL463" s="19" t="s">
        <v>518</v>
      </c>
      <c r="BM463" s="19" t="s">
        <v>3440</v>
      </c>
    </row>
    <row r="464" spans="2:65" s="1" customFormat="1" ht="25.5" customHeight="1">
      <c r="B464" s="134"/>
      <c r="C464" s="144" t="s">
        <v>3441</v>
      </c>
      <c r="D464" s="144" t="s">
        <v>315</v>
      </c>
      <c r="E464" s="145" t="s">
        <v>3208</v>
      </c>
      <c r="F464" s="221" t="s">
        <v>3209</v>
      </c>
      <c r="G464" s="221"/>
      <c r="H464" s="221"/>
      <c r="I464" s="221"/>
      <c r="J464" s="146" t="s">
        <v>374</v>
      </c>
      <c r="K464" s="147">
        <v>1</v>
      </c>
      <c r="L464" s="222"/>
      <c r="M464" s="222"/>
      <c r="N464" s="222">
        <f t="shared" si="150"/>
        <v>0</v>
      </c>
      <c r="O464" s="220"/>
      <c r="P464" s="220"/>
      <c r="Q464" s="220"/>
      <c r="R464" s="139"/>
      <c r="T464" s="140" t="s">
        <v>5</v>
      </c>
      <c r="U464" s="38" t="s">
        <v>42</v>
      </c>
      <c r="V464" s="141">
        <v>0</v>
      </c>
      <c r="W464" s="141">
        <f t="shared" si="151"/>
        <v>0</v>
      </c>
      <c r="X464" s="141">
        <v>0</v>
      </c>
      <c r="Y464" s="141">
        <f t="shared" si="152"/>
        <v>0</v>
      </c>
      <c r="Z464" s="141">
        <v>0</v>
      </c>
      <c r="AA464" s="142">
        <f t="shared" si="153"/>
        <v>0</v>
      </c>
      <c r="AR464" s="19" t="s">
        <v>1282</v>
      </c>
      <c r="AT464" s="19" t="s">
        <v>315</v>
      </c>
      <c r="AU464" s="19" t="s">
        <v>102</v>
      </c>
      <c r="AY464" s="19" t="s">
        <v>267</v>
      </c>
      <c r="BE464" s="143">
        <f t="shared" si="154"/>
        <v>0</v>
      </c>
      <c r="BF464" s="143">
        <f t="shared" si="155"/>
        <v>0</v>
      </c>
      <c r="BG464" s="143">
        <f t="shared" si="156"/>
        <v>0</v>
      </c>
      <c r="BH464" s="143">
        <f t="shared" si="157"/>
        <v>0</v>
      </c>
      <c r="BI464" s="143">
        <f t="shared" si="158"/>
        <v>0</v>
      </c>
      <c r="BJ464" s="19" t="s">
        <v>102</v>
      </c>
      <c r="BK464" s="143">
        <f t="shared" si="159"/>
        <v>0</v>
      </c>
      <c r="BL464" s="19" t="s">
        <v>518</v>
      </c>
      <c r="BM464" s="19" t="s">
        <v>3442</v>
      </c>
    </row>
    <row r="465" spans="2:65" s="1" customFormat="1" ht="25.5" customHeight="1">
      <c r="B465" s="134"/>
      <c r="C465" s="144" t="s">
        <v>2348</v>
      </c>
      <c r="D465" s="144" t="s">
        <v>315</v>
      </c>
      <c r="E465" s="145" t="s">
        <v>3182</v>
      </c>
      <c r="F465" s="221" t="s">
        <v>3183</v>
      </c>
      <c r="G465" s="221"/>
      <c r="H465" s="221"/>
      <c r="I465" s="221"/>
      <c r="J465" s="146" t="s">
        <v>374</v>
      </c>
      <c r="K465" s="147">
        <v>46</v>
      </c>
      <c r="L465" s="222"/>
      <c r="M465" s="222"/>
      <c r="N465" s="222">
        <f t="shared" si="150"/>
        <v>0</v>
      </c>
      <c r="O465" s="220"/>
      <c r="P465" s="220"/>
      <c r="Q465" s="220"/>
      <c r="R465" s="139"/>
      <c r="T465" s="140" t="s">
        <v>5</v>
      </c>
      <c r="U465" s="38" t="s">
        <v>42</v>
      </c>
      <c r="V465" s="141">
        <v>0</v>
      </c>
      <c r="W465" s="141">
        <f t="shared" si="151"/>
        <v>0</v>
      </c>
      <c r="X465" s="141">
        <v>0</v>
      </c>
      <c r="Y465" s="141">
        <f t="shared" si="152"/>
        <v>0</v>
      </c>
      <c r="Z465" s="141">
        <v>0</v>
      </c>
      <c r="AA465" s="142">
        <f t="shared" si="153"/>
        <v>0</v>
      </c>
      <c r="AR465" s="19" t="s">
        <v>1282</v>
      </c>
      <c r="AT465" s="19" t="s">
        <v>315</v>
      </c>
      <c r="AU465" s="19" t="s">
        <v>102</v>
      </c>
      <c r="AY465" s="19" t="s">
        <v>267</v>
      </c>
      <c r="BE465" s="143">
        <f t="shared" si="154"/>
        <v>0</v>
      </c>
      <c r="BF465" s="143">
        <f t="shared" si="155"/>
        <v>0</v>
      </c>
      <c r="BG465" s="143">
        <f t="shared" si="156"/>
        <v>0</v>
      </c>
      <c r="BH465" s="143">
        <f t="shared" si="157"/>
        <v>0</v>
      </c>
      <c r="BI465" s="143">
        <f t="shared" si="158"/>
        <v>0</v>
      </c>
      <c r="BJ465" s="19" t="s">
        <v>102</v>
      </c>
      <c r="BK465" s="143">
        <f t="shared" si="159"/>
        <v>0</v>
      </c>
      <c r="BL465" s="19" t="s">
        <v>518</v>
      </c>
      <c r="BM465" s="19" t="s">
        <v>3443</v>
      </c>
    </row>
    <row r="466" spans="2:65" s="1" customFormat="1" ht="16.5" customHeight="1">
      <c r="B466" s="134"/>
      <c r="C466" s="144" t="s">
        <v>3444</v>
      </c>
      <c r="D466" s="144" t="s">
        <v>315</v>
      </c>
      <c r="E466" s="145" t="s">
        <v>3152</v>
      </c>
      <c r="F466" s="221" t="s">
        <v>3153</v>
      </c>
      <c r="G466" s="221"/>
      <c r="H466" s="221"/>
      <c r="I466" s="221"/>
      <c r="J466" s="146" t="s">
        <v>374</v>
      </c>
      <c r="K466" s="147">
        <v>2</v>
      </c>
      <c r="L466" s="222"/>
      <c r="M466" s="222"/>
      <c r="N466" s="222">
        <f t="shared" si="150"/>
        <v>0</v>
      </c>
      <c r="O466" s="220"/>
      <c r="P466" s="220"/>
      <c r="Q466" s="220"/>
      <c r="R466" s="139"/>
      <c r="T466" s="140" t="s">
        <v>5</v>
      </c>
      <c r="U466" s="38" t="s">
        <v>42</v>
      </c>
      <c r="V466" s="141">
        <v>0</v>
      </c>
      <c r="W466" s="141">
        <f t="shared" si="151"/>
        <v>0</v>
      </c>
      <c r="X466" s="141">
        <v>0</v>
      </c>
      <c r="Y466" s="141">
        <f t="shared" si="152"/>
        <v>0</v>
      </c>
      <c r="Z466" s="141">
        <v>0</v>
      </c>
      <c r="AA466" s="142">
        <f t="shared" si="153"/>
        <v>0</v>
      </c>
      <c r="AR466" s="19" t="s">
        <v>1282</v>
      </c>
      <c r="AT466" s="19" t="s">
        <v>315</v>
      </c>
      <c r="AU466" s="19" t="s">
        <v>102</v>
      </c>
      <c r="AY466" s="19" t="s">
        <v>267</v>
      </c>
      <c r="BE466" s="143">
        <f t="shared" si="154"/>
        <v>0</v>
      </c>
      <c r="BF466" s="143">
        <f t="shared" si="155"/>
        <v>0</v>
      </c>
      <c r="BG466" s="143">
        <f t="shared" si="156"/>
        <v>0</v>
      </c>
      <c r="BH466" s="143">
        <f t="shared" si="157"/>
        <v>0</v>
      </c>
      <c r="BI466" s="143">
        <f t="shared" si="158"/>
        <v>0</v>
      </c>
      <c r="BJ466" s="19" t="s">
        <v>102</v>
      </c>
      <c r="BK466" s="143">
        <f t="shared" si="159"/>
        <v>0</v>
      </c>
      <c r="BL466" s="19" t="s">
        <v>518</v>
      </c>
      <c r="BM466" s="19" t="s">
        <v>3445</v>
      </c>
    </row>
    <row r="467" spans="2:65" s="1" customFormat="1" ht="16.5" customHeight="1">
      <c r="B467" s="134"/>
      <c r="C467" s="144" t="s">
        <v>2351</v>
      </c>
      <c r="D467" s="144" t="s">
        <v>315</v>
      </c>
      <c r="E467" s="145" t="s">
        <v>3042</v>
      </c>
      <c r="F467" s="221" t="s">
        <v>3043</v>
      </c>
      <c r="G467" s="221"/>
      <c r="H467" s="221"/>
      <c r="I467" s="221"/>
      <c r="J467" s="146" t="s">
        <v>374</v>
      </c>
      <c r="K467" s="147">
        <v>1</v>
      </c>
      <c r="L467" s="222"/>
      <c r="M467" s="222"/>
      <c r="N467" s="222">
        <f t="shared" si="150"/>
        <v>0</v>
      </c>
      <c r="O467" s="220"/>
      <c r="P467" s="220"/>
      <c r="Q467" s="220"/>
      <c r="R467" s="139"/>
      <c r="T467" s="140" t="s">
        <v>5</v>
      </c>
      <c r="U467" s="38" t="s">
        <v>42</v>
      </c>
      <c r="V467" s="141">
        <v>0</v>
      </c>
      <c r="W467" s="141">
        <f t="shared" si="151"/>
        <v>0</v>
      </c>
      <c r="X467" s="141">
        <v>0</v>
      </c>
      <c r="Y467" s="141">
        <f t="shared" si="152"/>
        <v>0</v>
      </c>
      <c r="Z467" s="141">
        <v>0</v>
      </c>
      <c r="AA467" s="142">
        <f t="shared" si="153"/>
        <v>0</v>
      </c>
      <c r="AR467" s="19" t="s">
        <v>1282</v>
      </c>
      <c r="AT467" s="19" t="s">
        <v>315</v>
      </c>
      <c r="AU467" s="19" t="s">
        <v>102</v>
      </c>
      <c r="AY467" s="19" t="s">
        <v>267</v>
      </c>
      <c r="BE467" s="143">
        <f t="shared" si="154"/>
        <v>0</v>
      </c>
      <c r="BF467" s="143">
        <f t="shared" si="155"/>
        <v>0</v>
      </c>
      <c r="BG467" s="143">
        <f t="shared" si="156"/>
        <v>0</v>
      </c>
      <c r="BH467" s="143">
        <f t="shared" si="157"/>
        <v>0</v>
      </c>
      <c r="BI467" s="143">
        <f t="shared" si="158"/>
        <v>0</v>
      </c>
      <c r="BJ467" s="19" t="s">
        <v>102</v>
      </c>
      <c r="BK467" s="143">
        <f t="shared" si="159"/>
        <v>0</v>
      </c>
      <c r="BL467" s="19" t="s">
        <v>518</v>
      </c>
      <c r="BM467" s="19" t="s">
        <v>3446</v>
      </c>
    </row>
    <row r="468" spans="2:65" s="1" customFormat="1" ht="16.5" customHeight="1">
      <c r="B468" s="134"/>
      <c r="C468" s="144" t="s">
        <v>3447</v>
      </c>
      <c r="D468" s="144" t="s">
        <v>315</v>
      </c>
      <c r="E468" s="145" t="s">
        <v>3155</v>
      </c>
      <c r="F468" s="221" t="s">
        <v>3156</v>
      </c>
      <c r="G468" s="221"/>
      <c r="H468" s="221"/>
      <c r="I468" s="221"/>
      <c r="J468" s="146" t="s">
        <v>374</v>
      </c>
      <c r="K468" s="147">
        <v>10</v>
      </c>
      <c r="L468" s="222"/>
      <c r="M468" s="222"/>
      <c r="N468" s="222">
        <f t="shared" si="150"/>
        <v>0</v>
      </c>
      <c r="O468" s="220"/>
      <c r="P468" s="220"/>
      <c r="Q468" s="220"/>
      <c r="R468" s="139"/>
      <c r="T468" s="140" t="s">
        <v>5</v>
      </c>
      <c r="U468" s="38" t="s">
        <v>42</v>
      </c>
      <c r="V468" s="141">
        <v>0</v>
      </c>
      <c r="W468" s="141">
        <f t="shared" si="151"/>
        <v>0</v>
      </c>
      <c r="X468" s="141">
        <v>0</v>
      </c>
      <c r="Y468" s="141">
        <f t="shared" si="152"/>
        <v>0</v>
      </c>
      <c r="Z468" s="141">
        <v>0</v>
      </c>
      <c r="AA468" s="142">
        <f t="shared" si="153"/>
        <v>0</v>
      </c>
      <c r="AR468" s="19" t="s">
        <v>1282</v>
      </c>
      <c r="AT468" s="19" t="s">
        <v>315</v>
      </c>
      <c r="AU468" s="19" t="s">
        <v>102</v>
      </c>
      <c r="AY468" s="19" t="s">
        <v>267</v>
      </c>
      <c r="BE468" s="143">
        <f t="shared" si="154"/>
        <v>0</v>
      </c>
      <c r="BF468" s="143">
        <f t="shared" si="155"/>
        <v>0</v>
      </c>
      <c r="BG468" s="143">
        <f t="shared" si="156"/>
        <v>0</v>
      </c>
      <c r="BH468" s="143">
        <f t="shared" si="157"/>
        <v>0</v>
      </c>
      <c r="BI468" s="143">
        <f t="shared" si="158"/>
        <v>0</v>
      </c>
      <c r="BJ468" s="19" t="s">
        <v>102</v>
      </c>
      <c r="BK468" s="143">
        <f t="shared" si="159"/>
        <v>0</v>
      </c>
      <c r="BL468" s="19" t="s">
        <v>518</v>
      </c>
      <c r="BM468" s="19" t="s">
        <v>3448</v>
      </c>
    </row>
    <row r="469" spans="2:65" s="1" customFormat="1" ht="25.5" customHeight="1">
      <c r="B469" s="134"/>
      <c r="C469" s="144" t="s">
        <v>2354</v>
      </c>
      <c r="D469" s="144" t="s">
        <v>315</v>
      </c>
      <c r="E469" s="145" t="s">
        <v>3050</v>
      </c>
      <c r="F469" s="221" t="s">
        <v>3051</v>
      </c>
      <c r="G469" s="221"/>
      <c r="H469" s="221"/>
      <c r="I469" s="221"/>
      <c r="J469" s="146" t="s">
        <v>374</v>
      </c>
      <c r="K469" s="147">
        <v>1</v>
      </c>
      <c r="L469" s="222"/>
      <c r="M469" s="222"/>
      <c r="N469" s="222">
        <f t="shared" si="150"/>
        <v>0</v>
      </c>
      <c r="O469" s="220"/>
      <c r="P469" s="220"/>
      <c r="Q469" s="220"/>
      <c r="R469" s="139"/>
      <c r="T469" s="140" t="s">
        <v>5</v>
      </c>
      <c r="U469" s="38" t="s">
        <v>42</v>
      </c>
      <c r="V469" s="141">
        <v>0</v>
      </c>
      <c r="W469" s="141">
        <f t="shared" si="151"/>
        <v>0</v>
      </c>
      <c r="X469" s="141">
        <v>0</v>
      </c>
      <c r="Y469" s="141">
        <f t="shared" si="152"/>
        <v>0</v>
      </c>
      <c r="Z469" s="141">
        <v>0</v>
      </c>
      <c r="AA469" s="142">
        <f t="shared" si="153"/>
        <v>0</v>
      </c>
      <c r="AR469" s="19" t="s">
        <v>1282</v>
      </c>
      <c r="AT469" s="19" t="s">
        <v>315</v>
      </c>
      <c r="AU469" s="19" t="s">
        <v>102</v>
      </c>
      <c r="AY469" s="19" t="s">
        <v>267</v>
      </c>
      <c r="BE469" s="143">
        <f t="shared" si="154"/>
        <v>0</v>
      </c>
      <c r="BF469" s="143">
        <f t="shared" si="155"/>
        <v>0</v>
      </c>
      <c r="BG469" s="143">
        <f t="shared" si="156"/>
        <v>0</v>
      </c>
      <c r="BH469" s="143">
        <f t="shared" si="157"/>
        <v>0</v>
      </c>
      <c r="BI469" s="143">
        <f t="shared" si="158"/>
        <v>0</v>
      </c>
      <c r="BJ469" s="19" t="s">
        <v>102</v>
      </c>
      <c r="BK469" s="143">
        <f t="shared" si="159"/>
        <v>0</v>
      </c>
      <c r="BL469" s="19" t="s">
        <v>518</v>
      </c>
      <c r="BM469" s="19" t="s">
        <v>3449</v>
      </c>
    </row>
    <row r="470" spans="2:65" s="1" customFormat="1" ht="16.5" customHeight="1">
      <c r="B470" s="134"/>
      <c r="C470" s="144" t="s">
        <v>3450</v>
      </c>
      <c r="D470" s="144" t="s">
        <v>315</v>
      </c>
      <c r="E470" s="145" t="s">
        <v>3210</v>
      </c>
      <c r="F470" s="221" t="s">
        <v>3122</v>
      </c>
      <c r="G470" s="221"/>
      <c r="H470" s="221"/>
      <c r="I470" s="221"/>
      <c r="J470" s="146" t="s">
        <v>374</v>
      </c>
      <c r="K470" s="147">
        <v>2</v>
      </c>
      <c r="L470" s="222"/>
      <c r="M470" s="222"/>
      <c r="N470" s="222">
        <f t="shared" si="150"/>
        <v>0</v>
      </c>
      <c r="O470" s="220"/>
      <c r="P470" s="220"/>
      <c r="Q470" s="220"/>
      <c r="R470" s="139"/>
      <c r="T470" s="140" t="s">
        <v>5</v>
      </c>
      <c r="U470" s="38" t="s">
        <v>42</v>
      </c>
      <c r="V470" s="141">
        <v>0</v>
      </c>
      <c r="W470" s="141">
        <f t="shared" si="151"/>
        <v>0</v>
      </c>
      <c r="X470" s="141">
        <v>0</v>
      </c>
      <c r="Y470" s="141">
        <f t="shared" si="152"/>
        <v>0</v>
      </c>
      <c r="Z470" s="141">
        <v>0</v>
      </c>
      <c r="AA470" s="142">
        <f t="shared" si="153"/>
        <v>0</v>
      </c>
      <c r="AR470" s="19" t="s">
        <v>1282</v>
      </c>
      <c r="AT470" s="19" t="s">
        <v>315</v>
      </c>
      <c r="AU470" s="19" t="s">
        <v>102</v>
      </c>
      <c r="AY470" s="19" t="s">
        <v>267</v>
      </c>
      <c r="BE470" s="143">
        <f t="shared" si="154"/>
        <v>0</v>
      </c>
      <c r="BF470" s="143">
        <f t="shared" si="155"/>
        <v>0</v>
      </c>
      <c r="BG470" s="143">
        <f t="shared" si="156"/>
        <v>0</v>
      </c>
      <c r="BH470" s="143">
        <f t="shared" si="157"/>
        <v>0</v>
      </c>
      <c r="BI470" s="143">
        <f t="shared" si="158"/>
        <v>0</v>
      </c>
      <c r="BJ470" s="19" t="s">
        <v>102</v>
      </c>
      <c r="BK470" s="143">
        <f t="shared" si="159"/>
        <v>0</v>
      </c>
      <c r="BL470" s="19" t="s">
        <v>518</v>
      </c>
      <c r="BM470" s="19" t="s">
        <v>3451</v>
      </c>
    </row>
    <row r="471" spans="2:65" s="1" customFormat="1" ht="16.5" customHeight="1">
      <c r="B471" s="134"/>
      <c r="C471" s="144" t="s">
        <v>2357</v>
      </c>
      <c r="D471" s="144" t="s">
        <v>315</v>
      </c>
      <c r="E471" s="145" t="s">
        <v>3212</v>
      </c>
      <c r="F471" s="221" t="s">
        <v>3213</v>
      </c>
      <c r="G471" s="221"/>
      <c r="H471" s="221"/>
      <c r="I471" s="221"/>
      <c r="J471" s="146" t="s">
        <v>374</v>
      </c>
      <c r="K471" s="147">
        <v>1</v>
      </c>
      <c r="L471" s="222"/>
      <c r="M471" s="222"/>
      <c r="N471" s="222">
        <f t="shared" si="150"/>
        <v>0</v>
      </c>
      <c r="O471" s="220"/>
      <c r="P471" s="220"/>
      <c r="Q471" s="220"/>
      <c r="R471" s="139"/>
      <c r="T471" s="140" t="s">
        <v>5</v>
      </c>
      <c r="U471" s="38" t="s">
        <v>42</v>
      </c>
      <c r="V471" s="141">
        <v>0</v>
      </c>
      <c r="W471" s="141">
        <f t="shared" si="151"/>
        <v>0</v>
      </c>
      <c r="X471" s="141">
        <v>0</v>
      </c>
      <c r="Y471" s="141">
        <f t="shared" si="152"/>
        <v>0</v>
      </c>
      <c r="Z471" s="141">
        <v>0</v>
      </c>
      <c r="AA471" s="142">
        <f t="shared" si="153"/>
        <v>0</v>
      </c>
      <c r="AR471" s="19" t="s">
        <v>1282</v>
      </c>
      <c r="AT471" s="19" t="s">
        <v>315</v>
      </c>
      <c r="AU471" s="19" t="s">
        <v>102</v>
      </c>
      <c r="AY471" s="19" t="s">
        <v>267</v>
      </c>
      <c r="BE471" s="143">
        <f t="shared" si="154"/>
        <v>0</v>
      </c>
      <c r="BF471" s="143">
        <f t="shared" si="155"/>
        <v>0</v>
      </c>
      <c r="BG471" s="143">
        <f t="shared" si="156"/>
        <v>0</v>
      </c>
      <c r="BH471" s="143">
        <f t="shared" si="157"/>
        <v>0</v>
      </c>
      <c r="BI471" s="143">
        <f t="shared" si="158"/>
        <v>0</v>
      </c>
      <c r="BJ471" s="19" t="s">
        <v>102</v>
      </c>
      <c r="BK471" s="143">
        <f t="shared" si="159"/>
        <v>0</v>
      </c>
      <c r="BL471" s="19" t="s">
        <v>518</v>
      </c>
      <c r="BM471" s="19" t="s">
        <v>3452</v>
      </c>
    </row>
    <row r="472" spans="2:65" s="1" customFormat="1" ht="16.5" customHeight="1">
      <c r="B472" s="134"/>
      <c r="C472" s="144" t="s">
        <v>3453</v>
      </c>
      <c r="D472" s="144" t="s">
        <v>315</v>
      </c>
      <c r="E472" s="145" t="s">
        <v>3214</v>
      </c>
      <c r="F472" s="221" t="s">
        <v>3215</v>
      </c>
      <c r="G472" s="221"/>
      <c r="H472" s="221"/>
      <c r="I472" s="221"/>
      <c r="J472" s="146" t="s">
        <v>374</v>
      </c>
      <c r="K472" s="147">
        <v>1</v>
      </c>
      <c r="L472" s="222"/>
      <c r="M472" s="222"/>
      <c r="N472" s="222">
        <f t="shared" si="150"/>
        <v>0</v>
      </c>
      <c r="O472" s="220"/>
      <c r="P472" s="220"/>
      <c r="Q472" s="220"/>
      <c r="R472" s="139"/>
      <c r="T472" s="140" t="s">
        <v>5</v>
      </c>
      <c r="U472" s="38" t="s">
        <v>42</v>
      </c>
      <c r="V472" s="141">
        <v>0</v>
      </c>
      <c r="W472" s="141">
        <f t="shared" si="151"/>
        <v>0</v>
      </c>
      <c r="X472" s="141">
        <v>0</v>
      </c>
      <c r="Y472" s="141">
        <f t="shared" si="152"/>
        <v>0</v>
      </c>
      <c r="Z472" s="141">
        <v>0</v>
      </c>
      <c r="AA472" s="142">
        <f t="shared" si="153"/>
        <v>0</v>
      </c>
      <c r="AR472" s="19" t="s">
        <v>1282</v>
      </c>
      <c r="AT472" s="19" t="s">
        <v>315</v>
      </c>
      <c r="AU472" s="19" t="s">
        <v>102</v>
      </c>
      <c r="AY472" s="19" t="s">
        <v>267</v>
      </c>
      <c r="BE472" s="143">
        <f t="shared" si="154"/>
        <v>0</v>
      </c>
      <c r="BF472" s="143">
        <f t="shared" si="155"/>
        <v>0</v>
      </c>
      <c r="BG472" s="143">
        <f t="shared" si="156"/>
        <v>0</v>
      </c>
      <c r="BH472" s="143">
        <f t="shared" si="157"/>
        <v>0</v>
      </c>
      <c r="BI472" s="143">
        <f t="shared" si="158"/>
        <v>0</v>
      </c>
      <c r="BJ472" s="19" t="s">
        <v>102</v>
      </c>
      <c r="BK472" s="143">
        <f t="shared" si="159"/>
        <v>0</v>
      </c>
      <c r="BL472" s="19" t="s">
        <v>518</v>
      </c>
      <c r="BM472" s="19" t="s">
        <v>3454</v>
      </c>
    </row>
    <row r="473" spans="2:65" s="1" customFormat="1" ht="25.5" customHeight="1">
      <c r="B473" s="134"/>
      <c r="C473" s="144" t="s">
        <v>2360</v>
      </c>
      <c r="D473" s="144" t="s">
        <v>315</v>
      </c>
      <c r="E473" s="145" t="s">
        <v>3216</v>
      </c>
      <c r="F473" s="221" t="s">
        <v>3217</v>
      </c>
      <c r="G473" s="221"/>
      <c r="H473" s="221"/>
      <c r="I473" s="221"/>
      <c r="J473" s="146" t="s">
        <v>374</v>
      </c>
      <c r="K473" s="147">
        <v>1</v>
      </c>
      <c r="L473" s="222"/>
      <c r="M473" s="222"/>
      <c r="N473" s="222">
        <f t="shared" si="150"/>
        <v>0</v>
      </c>
      <c r="O473" s="220"/>
      <c r="P473" s="220"/>
      <c r="Q473" s="220"/>
      <c r="R473" s="139"/>
      <c r="T473" s="140" t="s">
        <v>5</v>
      </c>
      <c r="U473" s="38" t="s">
        <v>42</v>
      </c>
      <c r="V473" s="141">
        <v>0</v>
      </c>
      <c r="W473" s="141">
        <f t="shared" si="151"/>
        <v>0</v>
      </c>
      <c r="X473" s="141">
        <v>0</v>
      </c>
      <c r="Y473" s="141">
        <f t="shared" si="152"/>
        <v>0</v>
      </c>
      <c r="Z473" s="141">
        <v>0</v>
      </c>
      <c r="AA473" s="142">
        <f t="shared" si="153"/>
        <v>0</v>
      </c>
      <c r="AR473" s="19" t="s">
        <v>1282</v>
      </c>
      <c r="AT473" s="19" t="s">
        <v>315</v>
      </c>
      <c r="AU473" s="19" t="s">
        <v>102</v>
      </c>
      <c r="AY473" s="19" t="s">
        <v>267</v>
      </c>
      <c r="BE473" s="143">
        <f t="shared" si="154"/>
        <v>0</v>
      </c>
      <c r="BF473" s="143">
        <f t="shared" si="155"/>
        <v>0</v>
      </c>
      <c r="BG473" s="143">
        <f t="shared" si="156"/>
        <v>0</v>
      </c>
      <c r="BH473" s="143">
        <f t="shared" si="157"/>
        <v>0</v>
      </c>
      <c r="BI473" s="143">
        <f t="shared" si="158"/>
        <v>0</v>
      </c>
      <c r="BJ473" s="19" t="s">
        <v>102</v>
      </c>
      <c r="BK473" s="143">
        <f t="shared" si="159"/>
        <v>0</v>
      </c>
      <c r="BL473" s="19" t="s">
        <v>518</v>
      </c>
      <c r="BM473" s="19" t="s">
        <v>3455</v>
      </c>
    </row>
    <row r="474" spans="2:65" s="1" customFormat="1" ht="16.5" customHeight="1">
      <c r="B474" s="134"/>
      <c r="C474" s="144" t="s">
        <v>3456</v>
      </c>
      <c r="D474" s="144" t="s">
        <v>315</v>
      </c>
      <c r="E474" s="145" t="s">
        <v>3251</v>
      </c>
      <c r="F474" s="221" t="s">
        <v>3252</v>
      </c>
      <c r="G474" s="221"/>
      <c r="H474" s="221"/>
      <c r="I474" s="221"/>
      <c r="J474" s="146" t="s">
        <v>374</v>
      </c>
      <c r="K474" s="147">
        <v>1</v>
      </c>
      <c r="L474" s="222"/>
      <c r="M474" s="222"/>
      <c r="N474" s="222">
        <f t="shared" si="150"/>
        <v>0</v>
      </c>
      <c r="O474" s="220"/>
      <c r="P474" s="220"/>
      <c r="Q474" s="220"/>
      <c r="R474" s="139"/>
      <c r="T474" s="140" t="s">
        <v>5</v>
      </c>
      <c r="U474" s="38" t="s">
        <v>42</v>
      </c>
      <c r="V474" s="141">
        <v>0</v>
      </c>
      <c r="W474" s="141">
        <f t="shared" si="151"/>
        <v>0</v>
      </c>
      <c r="X474" s="141">
        <v>0</v>
      </c>
      <c r="Y474" s="141">
        <f t="shared" si="152"/>
        <v>0</v>
      </c>
      <c r="Z474" s="141">
        <v>0</v>
      </c>
      <c r="AA474" s="142">
        <f t="shared" si="153"/>
        <v>0</v>
      </c>
      <c r="AR474" s="19" t="s">
        <v>1282</v>
      </c>
      <c r="AT474" s="19" t="s">
        <v>315</v>
      </c>
      <c r="AU474" s="19" t="s">
        <v>102</v>
      </c>
      <c r="AY474" s="19" t="s">
        <v>267</v>
      </c>
      <c r="BE474" s="143">
        <f t="shared" si="154"/>
        <v>0</v>
      </c>
      <c r="BF474" s="143">
        <f t="shared" si="155"/>
        <v>0</v>
      </c>
      <c r="BG474" s="143">
        <f t="shared" si="156"/>
        <v>0</v>
      </c>
      <c r="BH474" s="143">
        <f t="shared" si="157"/>
        <v>0</v>
      </c>
      <c r="BI474" s="143">
        <f t="shared" si="158"/>
        <v>0</v>
      </c>
      <c r="BJ474" s="19" t="s">
        <v>102</v>
      </c>
      <c r="BK474" s="143">
        <f t="shared" si="159"/>
        <v>0</v>
      </c>
      <c r="BL474" s="19" t="s">
        <v>518</v>
      </c>
      <c r="BM474" s="19" t="s">
        <v>3457</v>
      </c>
    </row>
    <row r="475" spans="2:65" s="1" customFormat="1" ht="16.5" customHeight="1">
      <c r="B475" s="134"/>
      <c r="C475" s="144" t="s">
        <v>2363</v>
      </c>
      <c r="D475" s="144" t="s">
        <v>315</v>
      </c>
      <c r="E475" s="145" t="s">
        <v>3220</v>
      </c>
      <c r="F475" s="221" t="s">
        <v>3221</v>
      </c>
      <c r="G475" s="221"/>
      <c r="H475" s="221"/>
      <c r="I475" s="221"/>
      <c r="J475" s="146" t="s">
        <v>374</v>
      </c>
      <c r="K475" s="147">
        <v>1</v>
      </c>
      <c r="L475" s="222"/>
      <c r="M475" s="222"/>
      <c r="N475" s="222">
        <f t="shared" si="150"/>
        <v>0</v>
      </c>
      <c r="O475" s="220"/>
      <c r="P475" s="220"/>
      <c r="Q475" s="220"/>
      <c r="R475" s="139"/>
      <c r="T475" s="140" t="s">
        <v>5</v>
      </c>
      <c r="U475" s="38" t="s">
        <v>42</v>
      </c>
      <c r="V475" s="141">
        <v>0</v>
      </c>
      <c r="W475" s="141">
        <f t="shared" si="151"/>
        <v>0</v>
      </c>
      <c r="X475" s="141">
        <v>0</v>
      </c>
      <c r="Y475" s="141">
        <f t="shared" si="152"/>
        <v>0</v>
      </c>
      <c r="Z475" s="141">
        <v>0</v>
      </c>
      <c r="AA475" s="142">
        <f t="shared" si="153"/>
        <v>0</v>
      </c>
      <c r="AR475" s="19" t="s">
        <v>1282</v>
      </c>
      <c r="AT475" s="19" t="s">
        <v>315</v>
      </c>
      <c r="AU475" s="19" t="s">
        <v>102</v>
      </c>
      <c r="AY475" s="19" t="s">
        <v>267</v>
      </c>
      <c r="BE475" s="143">
        <f t="shared" si="154"/>
        <v>0</v>
      </c>
      <c r="BF475" s="143">
        <f t="shared" si="155"/>
        <v>0</v>
      </c>
      <c r="BG475" s="143">
        <f t="shared" si="156"/>
        <v>0</v>
      </c>
      <c r="BH475" s="143">
        <f t="shared" si="157"/>
        <v>0</v>
      </c>
      <c r="BI475" s="143">
        <f t="shared" si="158"/>
        <v>0</v>
      </c>
      <c r="BJ475" s="19" t="s">
        <v>102</v>
      </c>
      <c r="BK475" s="143">
        <f t="shared" si="159"/>
        <v>0</v>
      </c>
      <c r="BL475" s="19" t="s">
        <v>518</v>
      </c>
      <c r="BM475" s="19" t="s">
        <v>3458</v>
      </c>
    </row>
    <row r="476" spans="2:65" s="1" customFormat="1" ht="16.5" customHeight="1">
      <c r="B476" s="134"/>
      <c r="C476" s="144" t="s">
        <v>3459</v>
      </c>
      <c r="D476" s="144" t="s">
        <v>315</v>
      </c>
      <c r="E476" s="145" t="s">
        <v>3222</v>
      </c>
      <c r="F476" s="221" t="s">
        <v>3223</v>
      </c>
      <c r="G476" s="221"/>
      <c r="H476" s="221"/>
      <c r="I476" s="221"/>
      <c r="J476" s="146" t="s">
        <v>374</v>
      </c>
      <c r="K476" s="147">
        <v>1</v>
      </c>
      <c r="L476" s="222"/>
      <c r="M476" s="222"/>
      <c r="N476" s="222">
        <f t="shared" si="150"/>
        <v>0</v>
      </c>
      <c r="O476" s="220"/>
      <c r="P476" s="220"/>
      <c r="Q476" s="220"/>
      <c r="R476" s="139"/>
      <c r="T476" s="140" t="s">
        <v>5</v>
      </c>
      <c r="U476" s="38" t="s">
        <v>42</v>
      </c>
      <c r="V476" s="141">
        <v>0</v>
      </c>
      <c r="W476" s="141">
        <f t="shared" si="151"/>
        <v>0</v>
      </c>
      <c r="X476" s="141">
        <v>0</v>
      </c>
      <c r="Y476" s="141">
        <f t="shared" si="152"/>
        <v>0</v>
      </c>
      <c r="Z476" s="141">
        <v>0</v>
      </c>
      <c r="AA476" s="142">
        <f t="shared" si="153"/>
        <v>0</v>
      </c>
      <c r="AR476" s="19" t="s">
        <v>1282</v>
      </c>
      <c r="AT476" s="19" t="s">
        <v>315</v>
      </c>
      <c r="AU476" s="19" t="s">
        <v>102</v>
      </c>
      <c r="AY476" s="19" t="s">
        <v>267</v>
      </c>
      <c r="BE476" s="143">
        <f t="shared" si="154"/>
        <v>0</v>
      </c>
      <c r="BF476" s="143">
        <f t="shared" si="155"/>
        <v>0</v>
      </c>
      <c r="BG476" s="143">
        <f t="shared" si="156"/>
        <v>0</v>
      </c>
      <c r="BH476" s="143">
        <f t="shared" si="157"/>
        <v>0</v>
      </c>
      <c r="BI476" s="143">
        <f t="shared" si="158"/>
        <v>0</v>
      </c>
      <c r="BJ476" s="19" t="s">
        <v>102</v>
      </c>
      <c r="BK476" s="143">
        <f t="shared" si="159"/>
        <v>0</v>
      </c>
      <c r="BL476" s="19" t="s">
        <v>518</v>
      </c>
      <c r="BM476" s="19" t="s">
        <v>3460</v>
      </c>
    </row>
    <row r="477" spans="2:65" s="1" customFormat="1" ht="16.5" customHeight="1">
      <c r="B477" s="134"/>
      <c r="C477" s="144" t="s">
        <v>2364</v>
      </c>
      <c r="D477" s="144" t="s">
        <v>315</v>
      </c>
      <c r="E477" s="145" t="s">
        <v>3224</v>
      </c>
      <c r="F477" s="221" t="s">
        <v>3225</v>
      </c>
      <c r="G477" s="221"/>
      <c r="H477" s="221"/>
      <c r="I477" s="221"/>
      <c r="J477" s="146" t="s">
        <v>374</v>
      </c>
      <c r="K477" s="147">
        <v>1</v>
      </c>
      <c r="L477" s="222"/>
      <c r="M477" s="222"/>
      <c r="N477" s="222">
        <f t="shared" si="150"/>
        <v>0</v>
      </c>
      <c r="O477" s="220"/>
      <c r="P477" s="220"/>
      <c r="Q477" s="220"/>
      <c r="R477" s="139"/>
      <c r="T477" s="140" t="s">
        <v>5</v>
      </c>
      <c r="U477" s="38" t="s">
        <v>42</v>
      </c>
      <c r="V477" s="141">
        <v>0</v>
      </c>
      <c r="W477" s="141">
        <f t="shared" si="151"/>
        <v>0</v>
      </c>
      <c r="X477" s="141">
        <v>0</v>
      </c>
      <c r="Y477" s="141">
        <f t="shared" si="152"/>
        <v>0</v>
      </c>
      <c r="Z477" s="141">
        <v>0</v>
      </c>
      <c r="AA477" s="142">
        <f t="shared" si="153"/>
        <v>0</v>
      </c>
      <c r="AR477" s="19" t="s">
        <v>1282</v>
      </c>
      <c r="AT477" s="19" t="s">
        <v>315</v>
      </c>
      <c r="AU477" s="19" t="s">
        <v>102</v>
      </c>
      <c r="AY477" s="19" t="s">
        <v>267</v>
      </c>
      <c r="BE477" s="143">
        <f t="shared" si="154"/>
        <v>0</v>
      </c>
      <c r="BF477" s="143">
        <f t="shared" si="155"/>
        <v>0</v>
      </c>
      <c r="BG477" s="143">
        <f t="shared" si="156"/>
        <v>0</v>
      </c>
      <c r="BH477" s="143">
        <f t="shared" si="157"/>
        <v>0</v>
      </c>
      <c r="BI477" s="143">
        <f t="shared" si="158"/>
        <v>0</v>
      </c>
      <c r="BJ477" s="19" t="s">
        <v>102</v>
      </c>
      <c r="BK477" s="143">
        <f t="shared" si="159"/>
        <v>0</v>
      </c>
      <c r="BL477" s="19" t="s">
        <v>518</v>
      </c>
      <c r="BM477" s="19" t="s">
        <v>3461</v>
      </c>
    </row>
    <row r="478" spans="2:65" s="1" customFormat="1" ht="38.25" customHeight="1">
      <c r="B478" s="134"/>
      <c r="C478" s="144" t="s">
        <v>3462</v>
      </c>
      <c r="D478" s="144" t="s">
        <v>315</v>
      </c>
      <c r="E478" s="145" t="s">
        <v>3226</v>
      </c>
      <c r="F478" s="221" t="s">
        <v>3227</v>
      </c>
      <c r="G478" s="221"/>
      <c r="H478" s="221"/>
      <c r="I478" s="221"/>
      <c r="J478" s="146" t="s">
        <v>374</v>
      </c>
      <c r="K478" s="147">
        <v>1</v>
      </c>
      <c r="L478" s="222"/>
      <c r="M478" s="222"/>
      <c r="N478" s="222">
        <f t="shared" si="150"/>
        <v>0</v>
      </c>
      <c r="O478" s="220"/>
      <c r="P478" s="220"/>
      <c r="Q478" s="220"/>
      <c r="R478" s="139"/>
      <c r="T478" s="140" t="s">
        <v>5</v>
      </c>
      <c r="U478" s="38" t="s">
        <v>42</v>
      </c>
      <c r="V478" s="141">
        <v>0</v>
      </c>
      <c r="W478" s="141">
        <f t="shared" si="151"/>
        <v>0</v>
      </c>
      <c r="X478" s="141">
        <v>0</v>
      </c>
      <c r="Y478" s="141">
        <f t="shared" si="152"/>
        <v>0</v>
      </c>
      <c r="Z478" s="141">
        <v>0</v>
      </c>
      <c r="AA478" s="142">
        <f t="shared" si="153"/>
        <v>0</v>
      </c>
      <c r="AR478" s="19" t="s">
        <v>1282</v>
      </c>
      <c r="AT478" s="19" t="s">
        <v>315</v>
      </c>
      <c r="AU478" s="19" t="s">
        <v>102</v>
      </c>
      <c r="AY478" s="19" t="s">
        <v>267</v>
      </c>
      <c r="BE478" s="143">
        <f t="shared" si="154"/>
        <v>0</v>
      </c>
      <c r="BF478" s="143">
        <f t="shared" si="155"/>
        <v>0</v>
      </c>
      <c r="BG478" s="143">
        <f t="shared" si="156"/>
        <v>0</v>
      </c>
      <c r="BH478" s="143">
        <f t="shared" si="157"/>
        <v>0</v>
      </c>
      <c r="BI478" s="143">
        <f t="shared" si="158"/>
        <v>0</v>
      </c>
      <c r="BJ478" s="19" t="s">
        <v>102</v>
      </c>
      <c r="BK478" s="143">
        <f t="shared" si="159"/>
        <v>0</v>
      </c>
      <c r="BL478" s="19" t="s">
        <v>518</v>
      </c>
      <c r="BM478" s="19" t="s">
        <v>3463</v>
      </c>
    </row>
    <row r="479" spans="2:65" s="1" customFormat="1" ht="16.5" customHeight="1">
      <c r="B479" s="134"/>
      <c r="C479" s="144" t="s">
        <v>2365</v>
      </c>
      <c r="D479" s="144" t="s">
        <v>315</v>
      </c>
      <c r="E479" s="145" t="s">
        <v>3228</v>
      </c>
      <c r="F479" s="221" t="s">
        <v>3229</v>
      </c>
      <c r="G479" s="221"/>
      <c r="H479" s="221"/>
      <c r="I479" s="221"/>
      <c r="J479" s="146" t="s">
        <v>374</v>
      </c>
      <c r="K479" s="147">
        <v>3</v>
      </c>
      <c r="L479" s="222"/>
      <c r="M479" s="222"/>
      <c r="N479" s="222">
        <f t="shared" si="150"/>
        <v>0</v>
      </c>
      <c r="O479" s="220"/>
      <c r="P479" s="220"/>
      <c r="Q479" s="220"/>
      <c r="R479" s="139"/>
      <c r="T479" s="140" t="s">
        <v>5</v>
      </c>
      <c r="U479" s="38" t="s">
        <v>42</v>
      </c>
      <c r="V479" s="141">
        <v>0</v>
      </c>
      <c r="W479" s="141">
        <f t="shared" si="151"/>
        <v>0</v>
      </c>
      <c r="X479" s="141">
        <v>0</v>
      </c>
      <c r="Y479" s="141">
        <f t="shared" si="152"/>
        <v>0</v>
      </c>
      <c r="Z479" s="141">
        <v>0</v>
      </c>
      <c r="AA479" s="142">
        <f t="shared" si="153"/>
        <v>0</v>
      </c>
      <c r="AR479" s="19" t="s">
        <v>1282</v>
      </c>
      <c r="AT479" s="19" t="s">
        <v>315</v>
      </c>
      <c r="AU479" s="19" t="s">
        <v>102</v>
      </c>
      <c r="AY479" s="19" t="s">
        <v>267</v>
      </c>
      <c r="BE479" s="143">
        <f t="shared" si="154"/>
        <v>0</v>
      </c>
      <c r="BF479" s="143">
        <f t="shared" si="155"/>
        <v>0</v>
      </c>
      <c r="BG479" s="143">
        <f t="shared" si="156"/>
        <v>0</v>
      </c>
      <c r="BH479" s="143">
        <f t="shared" si="157"/>
        <v>0</v>
      </c>
      <c r="BI479" s="143">
        <f t="shared" si="158"/>
        <v>0</v>
      </c>
      <c r="BJ479" s="19" t="s">
        <v>102</v>
      </c>
      <c r="BK479" s="143">
        <f t="shared" si="159"/>
        <v>0</v>
      </c>
      <c r="BL479" s="19" t="s">
        <v>518</v>
      </c>
      <c r="BM479" s="19" t="s">
        <v>3464</v>
      </c>
    </row>
    <row r="480" spans="2:65" s="1" customFormat="1" ht="16.5" customHeight="1">
      <c r="B480" s="134"/>
      <c r="C480" s="144" t="s">
        <v>3465</v>
      </c>
      <c r="D480" s="144" t="s">
        <v>315</v>
      </c>
      <c r="E480" s="145" t="s">
        <v>3230</v>
      </c>
      <c r="F480" s="221" t="s">
        <v>3231</v>
      </c>
      <c r="G480" s="221"/>
      <c r="H480" s="221"/>
      <c r="I480" s="221"/>
      <c r="J480" s="146" t="s">
        <v>374</v>
      </c>
      <c r="K480" s="147">
        <v>1</v>
      </c>
      <c r="L480" s="222"/>
      <c r="M480" s="222"/>
      <c r="N480" s="222">
        <f t="shared" si="150"/>
        <v>0</v>
      </c>
      <c r="O480" s="220"/>
      <c r="P480" s="220"/>
      <c r="Q480" s="220"/>
      <c r="R480" s="139"/>
      <c r="T480" s="140" t="s">
        <v>5</v>
      </c>
      <c r="U480" s="38" t="s">
        <v>42</v>
      </c>
      <c r="V480" s="141">
        <v>0</v>
      </c>
      <c r="W480" s="141">
        <f t="shared" si="151"/>
        <v>0</v>
      </c>
      <c r="X480" s="141">
        <v>0</v>
      </c>
      <c r="Y480" s="141">
        <f t="shared" si="152"/>
        <v>0</v>
      </c>
      <c r="Z480" s="141">
        <v>0</v>
      </c>
      <c r="AA480" s="142">
        <f t="shared" si="153"/>
        <v>0</v>
      </c>
      <c r="AR480" s="19" t="s">
        <v>1282</v>
      </c>
      <c r="AT480" s="19" t="s">
        <v>315</v>
      </c>
      <c r="AU480" s="19" t="s">
        <v>102</v>
      </c>
      <c r="AY480" s="19" t="s">
        <v>267</v>
      </c>
      <c r="BE480" s="143">
        <f t="shared" si="154"/>
        <v>0</v>
      </c>
      <c r="BF480" s="143">
        <f t="shared" si="155"/>
        <v>0</v>
      </c>
      <c r="BG480" s="143">
        <f t="shared" si="156"/>
        <v>0</v>
      </c>
      <c r="BH480" s="143">
        <f t="shared" si="157"/>
        <v>0</v>
      </c>
      <c r="BI480" s="143">
        <f t="shared" si="158"/>
        <v>0</v>
      </c>
      <c r="BJ480" s="19" t="s">
        <v>102</v>
      </c>
      <c r="BK480" s="143">
        <f t="shared" si="159"/>
        <v>0</v>
      </c>
      <c r="BL480" s="19" t="s">
        <v>518</v>
      </c>
      <c r="BM480" s="19" t="s">
        <v>3466</v>
      </c>
    </row>
    <row r="481" spans="2:65" s="1" customFormat="1" ht="16.5" customHeight="1">
      <c r="B481" s="134"/>
      <c r="C481" s="144" t="s">
        <v>2367</v>
      </c>
      <c r="D481" s="144" t="s">
        <v>315</v>
      </c>
      <c r="E481" s="145" t="s">
        <v>3232</v>
      </c>
      <c r="F481" s="221" t="s">
        <v>3233</v>
      </c>
      <c r="G481" s="221"/>
      <c r="H481" s="221"/>
      <c r="I481" s="221"/>
      <c r="J481" s="146" t="s">
        <v>374</v>
      </c>
      <c r="K481" s="147">
        <v>1</v>
      </c>
      <c r="L481" s="222"/>
      <c r="M481" s="222"/>
      <c r="N481" s="222">
        <f t="shared" si="150"/>
        <v>0</v>
      </c>
      <c r="O481" s="220"/>
      <c r="P481" s="220"/>
      <c r="Q481" s="220"/>
      <c r="R481" s="139"/>
      <c r="T481" s="140" t="s">
        <v>5</v>
      </c>
      <c r="U481" s="38" t="s">
        <v>42</v>
      </c>
      <c r="V481" s="141">
        <v>0</v>
      </c>
      <c r="W481" s="141">
        <f t="shared" si="151"/>
        <v>0</v>
      </c>
      <c r="X481" s="141">
        <v>0</v>
      </c>
      <c r="Y481" s="141">
        <f t="shared" si="152"/>
        <v>0</v>
      </c>
      <c r="Z481" s="141">
        <v>0</v>
      </c>
      <c r="AA481" s="142">
        <f t="shared" si="153"/>
        <v>0</v>
      </c>
      <c r="AR481" s="19" t="s">
        <v>1282</v>
      </c>
      <c r="AT481" s="19" t="s">
        <v>315</v>
      </c>
      <c r="AU481" s="19" t="s">
        <v>102</v>
      </c>
      <c r="AY481" s="19" t="s">
        <v>267</v>
      </c>
      <c r="BE481" s="143">
        <f t="shared" si="154"/>
        <v>0</v>
      </c>
      <c r="BF481" s="143">
        <f t="shared" si="155"/>
        <v>0</v>
      </c>
      <c r="BG481" s="143">
        <f t="shared" si="156"/>
        <v>0</v>
      </c>
      <c r="BH481" s="143">
        <f t="shared" si="157"/>
        <v>0</v>
      </c>
      <c r="BI481" s="143">
        <f t="shared" si="158"/>
        <v>0</v>
      </c>
      <c r="BJ481" s="19" t="s">
        <v>102</v>
      </c>
      <c r="BK481" s="143">
        <f t="shared" si="159"/>
        <v>0</v>
      </c>
      <c r="BL481" s="19" t="s">
        <v>518</v>
      </c>
      <c r="BM481" s="19" t="s">
        <v>3467</v>
      </c>
    </row>
    <row r="482" spans="2:65" s="1" customFormat="1" ht="16.5" customHeight="1">
      <c r="B482" s="134"/>
      <c r="C482" s="144" t="s">
        <v>3468</v>
      </c>
      <c r="D482" s="144" t="s">
        <v>315</v>
      </c>
      <c r="E482" s="145" t="s">
        <v>3234</v>
      </c>
      <c r="F482" s="221" t="s">
        <v>3235</v>
      </c>
      <c r="G482" s="221"/>
      <c r="H482" s="221"/>
      <c r="I482" s="221"/>
      <c r="J482" s="146" t="s">
        <v>374</v>
      </c>
      <c r="K482" s="147">
        <v>10</v>
      </c>
      <c r="L482" s="222"/>
      <c r="M482" s="222"/>
      <c r="N482" s="222">
        <f t="shared" si="150"/>
        <v>0</v>
      </c>
      <c r="O482" s="220"/>
      <c r="P482" s="220"/>
      <c r="Q482" s="220"/>
      <c r="R482" s="139"/>
      <c r="T482" s="140" t="s">
        <v>5</v>
      </c>
      <c r="U482" s="38" t="s">
        <v>42</v>
      </c>
      <c r="V482" s="141">
        <v>0</v>
      </c>
      <c r="W482" s="141">
        <f t="shared" si="151"/>
        <v>0</v>
      </c>
      <c r="X482" s="141">
        <v>0</v>
      </c>
      <c r="Y482" s="141">
        <f t="shared" si="152"/>
        <v>0</v>
      </c>
      <c r="Z482" s="141">
        <v>0</v>
      </c>
      <c r="AA482" s="142">
        <f t="shared" si="153"/>
        <v>0</v>
      </c>
      <c r="AR482" s="19" t="s">
        <v>1282</v>
      </c>
      <c r="AT482" s="19" t="s">
        <v>315</v>
      </c>
      <c r="AU482" s="19" t="s">
        <v>102</v>
      </c>
      <c r="AY482" s="19" t="s">
        <v>267</v>
      </c>
      <c r="BE482" s="143">
        <f t="shared" si="154"/>
        <v>0</v>
      </c>
      <c r="BF482" s="143">
        <f t="shared" si="155"/>
        <v>0</v>
      </c>
      <c r="BG482" s="143">
        <f t="shared" si="156"/>
        <v>0</v>
      </c>
      <c r="BH482" s="143">
        <f t="shared" si="157"/>
        <v>0</v>
      </c>
      <c r="BI482" s="143">
        <f t="shared" si="158"/>
        <v>0</v>
      </c>
      <c r="BJ482" s="19" t="s">
        <v>102</v>
      </c>
      <c r="BK482" s="143">
        <f t="shared" si="159"/>
        <v>0</v>
      </c>
      <c r="BL482" s="19" t="s">
        <v>518</v>
      </c>
      <c r="BM482" s="19" t="s">
        <v>3469</v>
      </c>
    </row>
    <row r="483" spans="2:65" s="1" customFormat="1" ht="25.5" customHeight="1">
      <c r="B483" s="134"/>
      <c r="C483" s="144" t="s">
        <v>2370</v>
      </c>
      <c r="D483" s="144" t="s">
        <v>315</v>
      </c>
      <c r="E483" s="145" t="s">
        <v>3253</v>
      </c>
      <c r="F483" s="221" t="s">
        <v>3254</v>
      </c>
      <c r="G483" s="221"/>
      <c r="H483" s="221"/>
      <c r="I483" s="221"/>
      <c r="J483" s="146" t="s">
        <v>374</v>
      </c>
      <c r="K483" s="147">
        <v>1</v>
      </c>
      <c r="L483" s="222"/>
      <c r="M483" s="222"/>
      <c r="N483" s="222">
        <f t="shared" si="150"/>
        <v>0</v>
      </c>
      <c r="O483" s="220"/>
      <c r="P483" s="220"/>
      <c r="Q483" s="220"/>
      <c r="R483" s="139"/>
      <c r="T483" s="140" t="s">
        <v>5</v>
      </c>
      <c r="U483" s="38" t="s">
        <v>42</v>
      </c>
      <c r="V483" s="141">
        <v>0</v>
      </c>
      <c r="W483" s="141">
        <f t="shared" si="151"/>
        <v>0</v>
      </c>
      <c r="X483" s="141">
        <v>0</v>
      </c>
      <c r="Y483" s="141">
        <f t="shared" si="152"/>
        <v>0</v>
      </c>
      <c r="Z483" s="141">
        <v>0</v>
      </c>
      <c r="AA483" s="142">
        <f t="shared" si="153"/>
        <v>0</v>
      </c>
      <c r="AR483" s="19" t="s">
        <v>1282</v>
      </c>
      <c r="AT483" s="19" t="s">
        <v>315</v>
      </c>
      <c r="AU483" s="19" t="s">
        <v>102</v>
      </c>
      <c r="AY483" s="19" t="s">
        <v>267</v>
      </c>
      <c r="BE483" s="143">
        <f t="shared" si="154"/>
        <v>0</v>
      </c>
      <c r="BF483" s="143">
        <f t="shared" si="155"/>
        <v>0</v>
      </c>
      <c r="BG483" s="143">
        <f t="shared" si="156"/>
        <v>0</v>
      </c>
      <c r="BH483" s="143">
        <f t="shared" si="157"/>
        <v>0</v>
      </c>
      <c r="BI483" s="143">
        <f t="shared" si="158"/>
        <v>0</v>
      </c>
      <c r="BJ483" s="19" t="s">
        <v>102</v>
      </c>
      <c r="BK483" s="143">
        <f t="shared" si="159"/>
        <v>0</v>
      </c>
      <c r="BL483" s="19" t="s">
        <v>518</v>
      </c>
      <c r="BM483" s="19" t="s">
        <v>3470</v>
      </c>
    </row>
    <row r="484" spans="2:65" s="1" customFormat="1" ht="16.5" customHeight="1">
      <c r="B484" s="134"/>
      <c r="C484" s="144" t="s">
        <v>3471</v>
      </c>
      <c r="D484" s="144" t="s">
        <v>315</v>
      </c>
      <c r="E484" s="145" t="s">
        <v>3238</v>
      </c>
      <c r="F484" s="221" t="s">
        <v>3239</v>
      </c>
      <c r="G484" s="221"/>
      <c r="H484" s="221"/>
      <c r="I484" s="221"/>
      <c r="J484" s="146" t="s">
        <v>374</v>
      </c>
      <c r="K484" s="147">
        <v>130</v>
      </c>
      <c r="L484" s="222"/>
      <c r="M484" s="222"/>
      <c r="N484" s="222">
        <f t="shared" si="150"/>
        <v>0</v>
      </c>
      <c r="O484" s="220"/>
      <c r="P484" s="220"/>
      <c r="Q484" s="220"/>
      <c r="R484" s="139"/>
      <c r="T484" s="140" t="s">
        <v>5</v>
      </c>
      <c r="U484" s="38" t="s">
        <v>42</v>
      </c>
      <c r="V484" s="141">
        <v>0</v>
      </c>
      <c r="W484" s="141">
        <f t="shared" si="151"/>
        <v>0</v>
      </c>
      <c r="X484" s="141">
        <v>0</v>
      </c>
      <c r="Y484" s="141">
        <f t="shared" si="152"/>
        <v>0</v>
      </c>
      <c r="Z484" s="141">
        <v>0</v>
      </c>
      <c r="AA484" s="142">
        <f t="shared" si="153"/>
        <v>0</v>
      </c>
      <c r="AR484" s="19" t="s">
        <v>1282</v>
      </c>
      <c r="AT484" s="19" t="s">
        <v>315</v>
      </c>
      <c r="AU484" s="19" t="s">
        <v>102</v>
      </c>
      <c r="AY484" s="19" t="s">
        <v>267</v>
      </c>
      <c r="BE484" s="143">
        <f t="shared" si="154"/>
        <v>0</v>
      </c>
      <c r="BF484" s="143">
        <f t="shared" si="155"/>
        <v>0</v>
      </c>
      <c r="BG484" s="143">
        <f t="shared" si="156"/>
        <v>0</v>
      </c>
      <c r="BH484" s="143">
        <f t="shared" si="157"/>
        <v>0</v>
      </c>
      <c r="BI484" s="143">
        <f t="shared" si="158"/>
        <v>0</v>
      </c>
      <c r="BJ484" s="19" t="s">
        <v>102</v>
      </c>
      <c r="BK484" s="143">
        <f t="shared" si="159"/>
        <v>0</v>
      </c>
      <c r="BL484" s="19" t="s">
        <v>518</v>
      </c>
      <c r="BM484" s="19" t="s">
        <v>3472</v>
      </c>
    </row>
    <row r="485" spans="2:65" s="1" customFormat="1" ht="16.5" customHeight="1">
      <c r="B485" s="134"/>
      <c r="C485" s="144" t="s">
        <v>2677</v>
      </c>
      <c r="D485" s="144" t="s">
        <v>315</v>
      </c>
      <c r="E485" s="145" t="s">
        <v>3240</v>
      </c>
      <c r="F485" s="221" t="s">
        <v>3241</v>
      </c>
      <c r="G485" s="221"/>
      <c r="H485" s="221"/>
      <c r="I485" s="221"/>
      <c r="J485" s="146" t="s">
        <v>374</v>
      </c>
      <c r="K485" s="147">
        <v>4</v>
      </c>
      <c r="L485" s="222"/>
      <c r="M485" s="222"/>
      <c r="N485" s="222">
        <f t="shared" si="150"/>
        <v>0</v>
      </c>
      <c r="O485" s="220"/>
      <c r="P485" s="220"/>
      <c r="Q485" s="220"/>
      <c r="R485" s="139"/>
      <c r="T485" s="140" t="s">
        <v>5</v>
      </c>
      <c r="U485" s="38" t="s">
        <v>42</v>
      </c>
      <c r="V485" s="141">
        <v>0</v>
      </c>
      <c r="W485" s="141">
        <f t="shared" si="151"/>
        <v>0</v>
      </c>
      <c r="X485" s="141">
        <v>0</v>
      </c>
      <c r="Y485" s="141">
        <f t="shared" si="152"/>
        <v>0</v>
      </c>
      <c r="Z485" s="141">
        <v>0</v>
      </c>
      <c r="AA485" s="142">
        <f t="shared" si="153"/>
        <v>0</v>
      </c>
      <c r="AR485" s="19" t="s">
        <v>1282</v>
      </c>
      <c r="AT485" s="19" t="s">
        <v>315</v>
      </c>
      <c r="AU485" s="19" t="s">
        <v>102</v>
      </c>
      <c r="AY485" s="19" t="s">
        <v>267</v>
      </c>
      <c r="BE485" s="143">
        <f t="shared" si="154"/>
        <v>0</v>
      </c>
      <c r="BF485" s="143">
        <f t="shared" si="155"/>
        <v>0</v>
      </c>
      <c r="BG485" s="143">
        <f t="shared" si="156"/>
        <v>0</v>
      </c>
      <c r="BH485" s="143">
        <f t="shared" si="157"/>
        <v>0</v>
      </c>
      <c r="BI485" s="143">
        <f t="shared" si="158"/>
        <v>0</v>
      </c>
      <c r="BJ485" s="19" t="s">
        <v>102</v>
      </c>
      <c r="BK485" s="143">
        <f t="shared" si="159"/>
        <v>0</v>
      </c>
      <c r="BL485" s="19" t="s">
        <v>518</v>
      </c>
      <c r="BM485" s="19" t="s">
        <v>3473</v>
      </c>
    </row>
    <row r="486" spans="2:65" s="1" customFormat="1" ht="16.5" customHeight="1">
      <c r="B486" s="134"/>
      <c r="C486" s="144" t="s">
        <v>3474</v>
      </c>
      <c r="D486" s="144" t="s">
        <v>315</v>
      </c>
      <c r="E486" s="145" t="s">
        <v>3163</v>
      </c>
      <c r="F486" s="221" t="s">
        <v>3164</v>
      </c>
      <c r="G486" s="221"/>
      <c r="H486" s="221"/>
      <c r="I486" s="221"/>
      <c r="J486" s="146" t="s">
        <v>374</v>
      </c>
      <c r="K486" s="147">
        <v>4</v>
      </c>
      <c r="L486" s="222"/>
      <c r="M486" s="222"/>
      <c r="N486" s="222">
        <f t="shared" si="150"/>
        <v>0</v>
      </c>
      <c r="O486" s="220"/>
      <c r="P486" s="220"/>
      <c r="Q486" s="220"/>
      <c r="R486" s="139"/>
      <c r="T486" s="140" t="s">
        <v>5</v>
      </c>
      <c r="U486" s="38" t="s">
        <v>42</v>
      </c>
      <c r="V486" s="141">
        <v>0</v>
      </c>
      <c r="W486" s="141">
        <f t="shared" si="151"/>
        <v>0</v>
      </c>
      <c r="X486" s="141">
        <v>0</v>
      </c>
      <c r="Y486" s="141">
        <f t="shared" si="152"/>
        <v>0</v>
      </c>
      <c r="Z486" s="141">
        <v>0</v>
      </c>
      <c r="AA486" s="142">
        <f t="shared" si="153"/>
        <v>0</v>
      </c>
      <c r="AR486" s="19" t="s">
        <v>1282</v>
      </c>
      <c r="AT486" s="19" t="s">
        <v>315</v>
      </c>
      <c r="AU486" s="19" t="s">
        <v>102</v>
      </c>
      <c r="AY486" s="19" t="s">
        <v>267</v>
      </c>
      <c r="BE486" s="143">
        <f t="shared" si="154"/>
        <v>0</v>
      </c>
      <c r="BF486" s="143">
        <f t="shared" si="155"/>
        <v>0</v>
      </c>
      <c r="BG486" s="143">
        <f t="shared" si="156"/>
        <v>0</v>
      </c>
      <c r="BH486" s="143">
        <f t="shared" si="157"/>
        <v>0</v>
      </c>
      <c r="BI486" s="143">
        <f t="shared" si="158"/>
        <v>0</v>
      </c>
      <c r="BJ486" s="19" t="s">
        <v>102</v>
      </c>
      <c r="BK486" s="143">
        <f t="shared" si="159"/>
        <v>0</v>
      </c>
      <c r="BL486" s="19" t="s">
        <v>518</v>
      </c>
      <c r="BM486" s="19" t="s">
        <v>3475</v>
      </c>
    </row>
    <row r="487" spans="2:65" s="1" customFormat="1" ht="25.5" customHeight="1">
      <c r="B487" s="134"/>
      <c r="C487" s="144" t="s">
        <v>2679</v>
      </c>
      <c r="D487" s="144" t="s">
        <v>315</v>
      </c>
      <c r="E487" s="145" t="s">
        <v>3190</v>
      </c>
      <c r="F487" s="221" t="s">
        <v>3191</v>
      </c>
      <c r="G487" s="221"/>
      <c r="H487" s="221"/>
      <c r="I487" s="221"/>
      <c r="J487" s="146" t="s">
        <v>374</v>
      </c>
      <c r="K487" s="147">
        <v>2</v>
      </c>
      <c r="L487" s="222"/>
      <c r="M487" s="222"/>
      <c r="N487" s="222">
        <f t="shared" si="150"/>
        <v>0</v>
      </c>
      <c r="O487" s="220"/>
      <c r="P487" s="220"/>
      <c r="Q487" s="220"/>
      <c r="R487" s="139"/>
      <c r="T487" s="140" t="s">
        <v>5</v>
      </c>
      <c r="U487" s="38" t="s">
        <v>42</v>
      </c>
      <c r="V487" s="141">
        <v>0</v>
      </c>
      <c r="W487" s="141">
        <f t="shared" si="151"/>
        <v>0</v>
      </c>
      <c r="X487" s="141">
        <v>0</v>
      </c>
      <c r="Y487" s="141">
        <f t="shared" si="152"/>
        <v>0</v>
      </c>
      <c r="Z487" s="141">
        <v>0</v>
      </c>
      <c r="AA487" s="142">
        <f t="shared" si="153"/>
        <v>0</v>
      </c>
      <c r="AR487" s="19" t="s">
        <v>1282</v>
      </c>
      <c r="AT487" s="19" t="s">
        <v>315</v>
      </c>
      <c r="AU487" s="19" t="s">
        <v>102</v>
      </c>
      <c r="AY487" s="19" t="s">
        <v>267</v>
      </c>
      <c r="BE487" s="143">
        <f t="shared" si="154"/>
        <v>0</v>
      </c>
      <c r="BF487" s="143">
        <f t="shared" si="155"/>
        <v>0</v>
      </c>
      <c r="BG487" s="143">
        <f t="shared" si="156"/>
        <v>0</v>
      </c>
      <c r="BH487" s="143">
        <f t="shared" si="157"/>
        <v>0</v>
      </c>
      <c r="BI487" s="143">
        <f t="shared" si="158"/>
        <v>0</v>
      </c>
      <c r="BJ487" s="19" t="s">
        <v>102</v>
      </c>
      <c r="BK487" s="143">
        <f t="shared" si="159"/>
        <v>0</v>
      </c>
      <c r="BL487" s="19" t="s">
        <v>518</v>
      </c>
      <c r="BM487" s="19" t="s">
        <v>3476</v>
      </c>
    </row>
    <row r="488" spans="2:65" s="1" customFormat="1" ht="27" customHeight="1">
      <c r="B488" s="134"/>
      <c r="C488" s="159" t="s">
        <v>3477</v>
      </c>
      <c r="D488" s="159" t="s">
        <v>315</v>
      </c>
      <c r="E488" s="160" t="s">
        <v>3242</v>
      </c>
      <c r="F488" s="245" t="s">
        <v>4288</v>
      </c>
      <c r="G488" s="245"/>
      <c r="H488" s="245"/>
      <c r="I488" s="245"/>
      <c r="J488" s="161" t="s">
        <v>785</v>
      </c>
      <c r="K488" s="162">
        <v>1</v>
      </c>
      <c r="L488" s="246"/>
      <c r="M488" s="246"/>
      <c r="N488" s="246">
        <f t="shared" si="150"/>
        <v>0</v>
      </c>
      <c r="O488" s="241"/>
      <c r="P488" s="241"/>
      <c r="Q488" s="241"/>
      <c r="R488" s="139"/>
      <c r="T488" s="140" t="s">
        <v>5</v>
      </c>
      <c r="U488" s="38" t="s">
        <v>42</v>
      </c>
      <c r="V488" s="141">
        <v>0</v>
      </c>
      <c r="W488" s="141">
        <f t="shared" si="151"/>
        <v>0</v>
      </c>
      <c r="X488" s="141">
        <v>0</v>
      </c>
      <c r="Y488" s="141">
        <f t="shared" si="152"/>
        <v>0</v>
      </c>
      <c r="Z488" s="141">
        <v>0</v>
      </c>
      <c r="AA488" s="142">
        <f t="shared" si="153"/>
        <v>0</v>
      </c>
      <c r="AR488" s="19" t="s">
        <v>1282</v>
      </c>
      <c r="AT488" s="19" t="s">
        <v>315</v>
      </c>
      <c r="AU488" s="19" t="s">
        <v>102</v>
      </c>
      <c r="AY488" s="19" t="s">
        <v>267</v>
      </c>
      <c r="BE488" s="143">
        <f t="shared" si="154"/>
        <v>0</v>
      </c>
      <c r="BF488" s="143">
        <f t="shared" si="155"/>
        <v>0</v>
      </c>
      <c r="BG488" s="143">
        <f t="shared" si="156"/>
        <v>0</v>
      </c>
      <c r="BH488" s="143">
        <f t="shared" si="157"/>
        <v>0</v>
      </c>
      <c r="BI488" s="143">
        <f t="shared" si="158"/>
        <v>0</v>
      </c>
      <c r="BJ488" s="19" t="s">
        <v>102</v>
      </c>
      <c r="BK488" s="143">
        <f t="shared" si="159"/>
        <v>0</v>
      </c>
      <c r="BL488" s="19" t="s">
        <v>518</v>
      </c>
      <c r="BM488" s="19" t="s">
        <v>3478</v>
      </c>
    </row>
    <row r="489" spans="2:65" s="1" customFormat="1" ht="27" customHeight="1">
      <c r="B489" s="134"/>
      <c r="C489" s="163" t="s">
        <v>2681</v>
      </c>
      <c r="D489" s="163" t="s">
        <v>268</v>
      </c>
      <c r="E489" s="164" t="s">
        <v>3479</v>
      </c>
      <c r="F489" s="240" t="s">
        <v>4289</v>
      </c>
      <c r="G489" s="240"/>
      <c r="H489" s="240"/>
      <c r="I489" s="240"/>
      <c r="J489" s="165" t="s">
        <v>785</v>
      </c>
      <c r="K489" s="166">
        <v>0.33</v>
      </c>
      <c r="L489" s="241"/>
      <c r="M489" s="241"/>
      <c r="N489" s="241">
        <f t="shared" si="150"/>
        <v>0</v>
      </c>
      <c r="O489" s="241"/>
      <c r="P489" s="241"/>
      <c r="Q489" s="241"/>
      <c r="R489" s="139"/>
      <c r="T489" s="140" t="s">
        <v>5</v>
      </c>
      <c r="U489" s="38" t="s">
        <v>42</v>
      </c>
      <c r="V489" s="141">
        <v>0</v>
      </c>
      <c r="W489" s="141">
        <f t="shared" si="151"/>
        <v>0</v>
      </c>
      <c r="X489" s="141">
        <v>0</v>
      </c>
      <c r="Y489" s="141">
        <f t="shared" si="152"/>
        <v>0</v>
      </c>
      <c r="Z489" s="141">
        <v>0</v>
      </c>
      <c r="AA489" s="142">
        <f t="shared" si="153"/>
        <v>0</v>
      </c>
      <c r="AR489" s="19" t="s">
        <v>518</v>
      </c>
      <c r="AT489" s="19" t="s">
        <v>268</v>
      </c>
      <c r="AU489" s="19" t="s">
        <v>102</v>
      </c>
      <c r="AY489" s="19" t="s">
        <v>267</v>
      </c>
      <c r="BE489" s="143">
        <f t="shared" si="154"/>
        <v>0</v>
      </c>
      <c r="BF489" s="143">
        <f t="shared" si="155"/>
        <v>0</v>
      </c>
      <c r="BG489" s="143">
        <f t="shared" si="156"/>
        <v>0</v>
      </c>
      <c r="BH489" s="143">
        <f t="shared" si="157"/>
        <v>0</v>
      </c>
      <c r="BI489" s="143">
        <f t="shared" si="158"/>
        <v>0</v>
      </c>
      <c r="BJ489" s="19" t="s">
        <v>102</v>
      </c>
      <c r="BK489" s="143">
        <f t="shared" si="159"/>
        <v>0</v>
      </c>
      <c r="BL489" s="19" t="s">
        <v>518</v>
      </c>
      <c r="BM489" s="19" t="s">
        <v>3480</v>
      </c>
    </row>
    <row r="490" spans="2:65" s="1" customFormat="1" ht="16.5" customHeight="1">
      <c r="B490" s="134"/>
      <c r="C490" s="163" t="s">
        <v>3481</v>
      </c>
      <c r="D490" s="163" t="s">
        <v>268</v>
      </c>
      <c r="E490" s="164" t="s">
        <v>3074</v>
      </c>
      <c r="F490" s="240" t="s">
        <v>4200</v>
      </c>
      <c r="G490" s="240"/>
      <c r="H490" s="240"/>
      <c r="I490" s="240"/>
      <c r="J490" s="165" t="s">
        <v>374</v>
      </c>
      <c r="K490" s="166">
        <v>1</v>
      </c>
      <c r="L490" s="241"/>
      <c r="M490" s="241"/>
      <c r="N490" s="241">
        <f t="shared" si="150"/>
        <v>0</v>
      </c>
      <c r="O490" s="241"/>
      <c r="P490" s="241"/>
      <c r="Q490" s="241"/>
      <c r="R490" s="139"/>
      <c r="T490" s="140" t="s">
        <v>5</v>
      </c>
      <c r="U490" s="38" t="s">
        <v>42</v>
      </c>
      <c r="V490" s="141">
        <v>0</v>
      </c>
      <c r="W490" s="141">
        <f t="shared" si="151"/>
        <v>0</v>
      </c>
      <c r="X490" s="141">
        <v>0</v>
      </c>
      <c r="Y490" s="141">
        <f t="shared" si="152"/>
        <v>0</v>
      </c>
      <c r="Z490" s="141">
        <v>0</v>
      </c>
      <c r="AA490" s="142">
        <f t="shared" si="153"/>
        <v>0</v>
      </c>
      <c r="AR490" s="19" t="s">
        <v>518</v>
      </c>
      <c r="AT490" s="19" t="s">
        <v>268</v>
      </c>
      <c r="AU490" s="19" t="s">
        <v>102</v>
      </c>
      <c r="AY490" s="19" t="s">
        <v>267</v>
      </c>
      <c r="BE490" s="143">
        <f t="shared" si="154"/>
        <v>0</v>
      </c>
      <c r="BF490" s="143">
        <f t="shared" si="155"/>
        <v>0</v>
      </c>
      <c r="BG490" s="143">
        <f t="shared" si="156"/>
        <v>0</v>
      </c>
      <c r="BH490" s="143">
        <f t="shared" si="157"/>
        <v>0</v>
      </c>
      <c r="BI490" s="143">
        <f t="shared" si="158"/>
        <v>0</v>
      </c>
      <c r="BJ490" s="19" t="s">
        <v>102</v>
      </c>
      <c r="BK490" s="143">
        <f t="shared" si="159"/>
        <v>0</v>
      </c>
      <c r="BL490" s="19" t="s">
        <v>518</v>
      </c>
      <c r="BM490" s="19" t="s">
        <v>3482</v>
      </c>
    </row>
    <row r="491" spans="2:65" s="1" customFormat="1" ht="16.5" customHeight="1">
      <c r="B491" s="134"/>
      <c r="C491" s="163" t="s">
        <v>2684</v>
      </c>
      <c r="D491" s="163" t="s">
        <v>268</v>
      </c>
      <c r="E491" s="164" t="s">
        <v>1140</v>
      </c>
      <c r="F491" s="240" t="s">
        <v>3075</v>
      </c>
      <c r="G491" s="240"/>
      <c r="H491" s="240"/>
      <c r="I491" s="240"/>
      <c r="J491" s="165" t="s">
        <v>785</v>
      </c>
      <c r="K491" s="166">
        <v>1</v>
      </c>
      <c r="L491" s="241"/>
      <c r="M491" s="241"/>
      <c r="N491" s="241">
        <f t="shared" si="150"/>
        <v>0</v>
      </c>
      <c r="O491" s="241"/>
      <c r="P491" s="241"/>
      <c r="Q491" s="241"/>
      <c r="R491" s="139"/>
      <c r="T491" s="140" t="s">
        <v>5</v>
      </c>
      <c r="U491" s="38" t="s">
        <v>42</v>
      </c>
      <c r="V491" s="141">
        <v>0</v>
      </c>
      <c r="W491" s="141">
        <f t="shared" si="151"/>
        <v>0</v>
      </c>
      <c r="X491" s="141">
        <v>0</v>
      </c>
      <c r="Y491" s="141">
        <f t="shared" si="152"/>
        <v>0</v>
      </c>
      <c r="Z491" s="141">
        <v>0</v>
      </c>
      <c r="AA491" s="142">
        <f t="shared" si="153"/>
        <v>0</v>
      </c>
      <c r="AR491" s="19" t="s">
        <v>518</v>
      </c>
      <c r="AT491" s="19" t="s">
        <v>268</v>
      </c>
      <c r="AU491" s="19" t="s">
        <v>102</v>
      </c>
      <c r="AY491" s="19" t="s">
        <v>267</v>
      </c>
      <c r="BE491" s="143">
        <f t="shared" si="154"/>
        <v>0</v>
      </c>
      <c r="BF491" s="143">
        <f t="shared" si="155"/>
        <v>0</v>
      </c>
      <c r="BG491" s="143">
        <f t="shared" si="156"/>
        <v>0</v>
      </c>
      <c r="BH491" s="143">
        <f t="shared" si="157"/>
        <v>0</v>
      </c>
      <c r="BI491" s="143">
        <f t="shared" si="158"/>
        <v>0</v>
      </c>
      <c r="BJ491" s="19" t="s">
        <v>102</v>
      </c>
      <c r="BK491" s="143">
        <f t="shared" si="159"/>
        <v>0</v>
      </c>
      <c r="BL491" s="19" t="s">
        <v>518</v>
      </c>
      <c r="BM491" s="19" t="s">
        <v>3483</v>
      </c>
    </row>
    <row r="492" spans="2:65" s="10" customFormat="1" ht="29.85" customHeight="1">
      <c r="B492" s="124"/>
      <c r="D492" s="133" t="s">
        <v>2989</v>
      </c>
      <c r="E492" s="133"/>
      <c r="F492" s="133"/>
      <c r="G492" s="133"/>
      <c r="H492" s="133"/>
      <c r="I492" s="133"/>
      <c r="J492" s="133"/>
      <c r="K492" s="133"/>
      <c r="L492" s="133"/>
      <c r="M492" s="133"/>
      <c r="N492" s="208">
        <f>BK492</f>
        <v>0</v>
      </c>
      <c r="O492" s="209"/>
      <c r="P492" s="209"/>
      <c r="Q492" s="209"/>
      <c r="R492" s="126"/>
      <c r="T492" s="127"/>
      <c r="W492" s="128">
        <f>SUM(W493:W517)</f>
        <v>0</v>
      </c>
      <c r="Y492" s="128">
        <f>SUM(Y493:Y517)</f>
        <v>0</v>
      </c>
      <c r="AA492" s="129">
        <f>SUM(AA493:AA517)</f>
        <v>0</v>
      </c>
      <c r="AR492" s="130" t="s">
        <v>277</v>
      </c>
      <c r="AT492" s="131" t="s">
        <v>74</v>
      </c>
      <c r="AU492" s="131" t="s">
        <v>83</v>
      </c>
      <c r="AY492" s="130" t="s">
        <v>267</v>
      </c>
      <c r="BK492" s="132">
        <f>SUM(BK493:BK517)</f>
        <v>0</v>
      </c>
    </row>
    <row r="493" spans="2:65" s="1" customFormat="1" ht="51" customHeight="1">
      <c r="B493" s="134"/>
      <c r="C493" s="144" t="s">
        <v>3484</v>
      </c>
      <c r="D493" s="144" t="s">
        <v>315</v>
      </c>
      <c r="E493" s="145" t="s">
        <v>3485</v>
      </c>
      <c r="F493" s="221" t="s">
        <v>3486</v>
      </c>
      <c r="G493" s="221"/>
      <c r="H493" s="221"/>
      <c r="I493" s="221"/>
      <c r="J493" s="146" t="s">
        <v>374</v>
      </c>
      <c r="K493" s="147">
        <v>1</v>
      </c>
      <c r="L493" s="222"/>
      <c r="M493" s="222"/>
      <c r="N493" s="222">
        <f t="shared" ref="N493:N517" si="160">ROUND(L493*K493,2)</f>
        <v>0</v>
      </c>
      <c r="O493" s="220"/>
      <c r="P493" s="220"/>
      <c r="Q493" s="220"/>
      <c r="R493" s="139"/>
      <c r="T493" s="140" t="s">
        <v>5</v>
      </c>
      <c r="U493" s="38" t="s">
        <v>42</v>
      </c>
      <c r="V493" s="141">
        <v>0</v>
      </c>
      <c r="W493" s="141">
        <f t="shared" ref="W493:W517" si="161">V493*K493</f>
        <v>0</v>
      </c>
      <c r="X493" s="141">
        <v>0</v>
      </c>
      <c r="Y493" s="141">
        <f t="shared" ref="Y493:Y517" si="162">X493*K493</f>
        <v>0</v>
      </c>
      <c r="Z493" s="141">
        <v>0</v>
      </c>
      <c r="AA493" s="142">
        <f t="shared" ref="AA493:AA517" si="163">Z493*K493</f>
        <v>0</v>
      </c>
      <c r="AR493" s="19" t="s">
        <v>1282</v>
      </c>
      <c r="AT493" s="19" t="s">
        <v>315</v>
      </c>
      <c r="AU493" s="19" t="s">
        <v>102</v>
      </c>
      <c r="AY493" s="19" t="s">
        <v>267</v>
      </c>
      <c r="BE493" s="143">
        <f t="shared" ref="BE493:BE517" si="164">IF(U493="základná",N493,0)</f>
        <v>0</v>
      </c>
      <c r="BF493" s="143">
        <f t="shared" ref="BF493:BF517" si="165">IF(U493="znížená",N493,0)</f>
        <v>0</v>
      </c>
      <c r="BG493" s="143">
        <f t="shared" ref="BG493:BG517" si="166">IF(U493="zákl. prenesená",N493,0)</f>
        <v>0</v>
      </c>
      <c r="BH493" s="143">
        <f t="shared" ref="BH493:BH517" si="167">IF(U493="zníž. prenesená",N493,0)</f>
        <v>0</v>
      </c>
      <c r="BI493" s="143">
        <f t="shared" ref="BI493:BI517" si="168">IF(U493="nulová",N493,0)</f>
        <v>0</v>
      </c>
      <c r="BJ493" s="19" t="s">
        <v>102</v>
      </c>
      <c r="BK493" s="143">
        <f t="shared" ref="BK493:BK517" si="169">ROUND(L493*K493,2)</f>
        <v>0</v>
      </c>
      <c r="BL493" s="19" t="s">
        <v>518</v>
      </c>
      <c r="BM493" s="19" t="s">
        <v>3487</v>
      </c>
    </row>
    <row r="494" spans="2:65" s="1" customFormat="1" ht="16.5" customHeight="1">
      <c r="B494" s="134"/>
      <c r="C494" s="144" t="s">
        <v>2687</v>
      </c>
      <c r="D494" s="144" t="s">
        <v>315</v>
      </c>
      <c r="E494" s="145" t="s">
        <v>2972</v>
      </c>
      <c r="F494" s="221" t="s">
        <v>2993</v>
      </c>
      <c r="G494" s="221"/>
      <c r="H494" s="221"/>
      <c r="I494" s="221"/>
      <c r="J494" s="146" t="s">
        <v>374</v>
      </c>
      <c r="K494" s="147">
        <v>2</v>
      </c>
      <c r="L494" s="222"/>
      <c r="M494" s="222"/>
      <c r="N494" s="222">
        <f t="shared" si="160"/>
        <v>0</v>
      </c>
      <c r="O494" s="220"/>
      <c r="P494" s="220"/>
      <c r="Q494" s="220"/>
      <c r="R494" s="139"/>
      <c r="T494" s="140" t="s">
        <v>5</v>
      </c>
      <c r="U494" s="38" t="s">
        <v>42</v>
      </c>
      <c r="V494" s="141">
        <v>0</v>
      </c>
      <c r="W494" s="141">
        <f t="shared" si="161"/>
        <v>0</v>
      </c>
      <c r="X494" s="141">
        <v>0</v>
      </c>
      <c r="Y494" s="141">
        <f t="shared" si="162"/>
        <v>0</v>
      </c>
      <c r="Z494" s="141">
        <v>0</v>
      </c>
      <c r="AA494" s="142">
        <f t="shared" si="163"/>
        <v>0</v>
      </c>
      <c r="AR494" s="19" t="s">
        <v>1282</v>
      </c>
      <c r="AT494" s="19" t="s">
        <v>315</v>
      </c>
      <c r="AU494" s="19" t="s">
        <v>102</v>
      </c>
      <c r="AY494" s="19" t="s">
        <v>267</v>
      </c>
      <c r="BE494" s="143">
        <f t="shared" si="164"/>
        <v>0</v>
      </c>
      <c r="BF494" s="143">
        <f t="shared" si="165"/>
        <v>0</v>
      </c>
      <c r="BG494" s="143">
        <f t="shared" si="166"/>
        <v>0</v>
      </c>
      <c r="BH494" s="143">
        <f t="shared" si="167"/>
        <v>0</v>
      </c>
      <c r="BI494" s="143">
        <f t="shared" si="168"/>
        <v>0</v>
      </c>
      <c r="BJ494" s="19" t="s">
        <v>102</v>
      </c>
      <c r="BK494" s="143">
        <f t="shared" si="169"/>
        <v>0</v>
      </c>
      <c r="BL494" s="19" t="s">
        <v>518</v>
      </c>
      <c r="BM494" s="19" t="s">
        <v>3488</v>
      </c>
    </row>
    <row r="495" spans="2:65" s="1" customFormat="1" ht="16.5" customHeight="1">
      <c r="B495" s="134"/>
      <c r="C495" s="144" t="s">
        <v>3489</v>
      </c>
      <c r="D495" s="144" t="s">
        <v>315</v>
      </c>
      <c r="E495" s="145" t="s">
        <v>3490</v>
      </c>
      <c r="F495" s="221" t="s">
        <v>3491</v>
      </c>
      <c r="G495" s="221"/>
      <c r="H495" s="221"/>
      <c r="I495" s="221"/>
      <c r="J495" s="146" t="s">
        <v>374</v>
      </c>
      <c r="K495" s="147">
        <v>1</v>
      </c>
      <c r="L495" s="222"/>
      <c r="M495" s="222"/>
      <c r="N495" s="222">
        <f t="shared" si="160"/>
        <v>0</v>
      </c>
      <c r="O495" s="220"/>
      <c r="P495" s="220"/>
      <c r="Q495" s="220"/>
      <c r="R495" s="139"/>
      <c r="T495" s="140" t="s">
        <v>5</v>
      </c>
      <c r="U495" s="38" t="s">
        <v>42</v>
      </c>
      <c r="V495" s="141">
        <v>0</v>
      </c>
      <c r="W495" s="141">
        <f t="shared" si="161"/>
        <v>0</v>
      </c>
      <c r="X495" s="141">
        <v>0</v>
      </c>
      <c r="Y495" s="141">
        <f t="shared" si="162"/>
        <v>0</v>
      </c>
      <c r="Z495" s="141">
        <v>0</v>
      </c>
      <c r="AA495" s="142">
        <f t="shared" si="163"/>
        <v>0</v>
      </c>
      <c r="AR495" s="19" t="s">
        <v>1282</v>
      </c>
      <c r="AT495" s="19" t="s">
        <v>315</v>
      </c>
      <c r="AU495" s="19" t="s">
        <v>102</v>
      </c>
      <c r="AY495" s="19" t="s">
        <v>267</v>
      </c>
      <c r="BE495" s="143">
        <f t="shared" si="164"/>
        <v>0</v>
      </c>
      <c r="BF495" s="143">
        <f t="shared" si="165"/>
        <v>0</v>
      </c>
      <c r="BG495" s="143">
        <f t="shared" si="166"/>
        <v>0</v>
      </c>
      <c r="BH495" s="143">
        <f t="shared" si="167"/>
        <v>0</v>
      </c>
      <c r="BI495" s="143">
        <f t="shared" si="168"/>
        <v>0</v>
      </c>
      <c r="BJ495" s="19" t="s">
        <v>102</v>
      </c>
      <c r="BK495" s="143">
        <f t="shared" si="169"/>
        <v>0</v>
      </c>
      <c r="BL495" s="19" t="s">
        <v>518</v>
      </c>
      <c r="BM495" s="19" t="s">
        <v>3492</v>
      </c>
    </row>
    <row r="496" spans="2:65" s="1" customFormat="1" ht="16.5" customHeight="1">
      <c r="B496" s="134"/>
      <c r="C496" s="144" t="s">
        <v>2690</v>
      </c>
      <c r="D496" s="144" t="s">
        <v>315</v>
      </c>
      <c r="E496" s="145" t="s">
        <v>3138</v>
      </c>
      <c r="F496" s="221" t="s">
        <v>3139</v>
      </c>
      <c r="G496" s="221"/>
      <c r="H496" s="221"/>
      <c r="I496" s="221"/>
      <c r="J496" s="146" t="s">
        <v>374</v>
      </c>
      <c r="K496" s="147">
        <v>1</v>
      </c>
      <c r="L496" s="222"/>
      <c r="M496" s="222"/>
      <c r="N496" s="222">
        <f t="shared" si="160"/>
        <v>0</v>
      </c>
      <c r="O496" s="220"/>
      <c r="P496" s="220"/>
      <c r="Q496" s="220"/>
      <c r="R496" s="139"/>
      <c r="T496" s="140" t="s">
        <v>5</v>
      </c>
      <c r="U496" s="38" t="s">
        <v>42</v>
      </c>
      <c r="V496" s="141">
        <v>0</v>
      </c>
      <c r="W496" s="141">
        <f t="shared" si="161"/>
        <v>0</v>
      </c>
      <c r="X496" s="141">
        <v>0</v>
      </c>
      <c r="Y496" s="141">
        <f t="shared" si="162"/>
        <v>0</v>
      </c>
      <c r="Z496" s="141">
        <v>0</v>
      </c>
      <c r="AA496" s="142">
        <f t="shared" si="163"/>
        <v>0</v>
      </c>
      <c r="AR496" s="19" t="s">
        <v>1282</v>
      </c>
      <c r="AT496" s="19" t="s">
        <v>315</v>
      </c>
      <c r="AU496" s="19" t="s">
        <v>102</v>
      </c>
      <c r="AY496" s="19" t="s">
        <v>267</v>
      </c>
      <c r="BE496" s="143">
        <f t="shared" si="164"/>
        <v>0</v>
      </c>
      <c r="BF496" s="143">
        <f t="shared" si="165"/>
        <v>0</v>
      </c>
      <c r="BG496" s="143">
        <f t="shared" si="166"/>
        <v>0</v>
      </c>
      <c r="BH496" s="143">
        <f t="shared" si="167"/>
        <v>0</v>
      </c>
      <c r="BI496" s="143">
        <f t="shared" si="168"/>
        <v>0</v>
      </c>
      <c r="BJ496" s="19" t="s">
        <v>102</v>
      </c>
      <c r="BK496" s="143">
        <f t="shared" si="169"/>
        <v>0</v>
      </c>
      <c r="BL496" s="19" t="s">
        <v>518</v>
      </c>
      <c r="BM496" s="19" t="s">
        <v>3493</v>
      </c>
    </row>
    <row r="497" spans="2:65" s="1" customFormat="1" ht="16.5" customHeight="1">
      <c r="B497" s="134"/>
      <c r="C497" s="144" t="s">
        <v>3494</v>
      </c>
      <c r="D497" s="144" t="s">
        <v>315</v>
      </c>
      <c r="E497" s="145" t="s">
        <v>3142</v>
      </c>
      <c r="F497" s="221" t="s">
        <v>3143</v>
      </c>
      <c r="G497" s="221"/>
      <c r="H497" s="221"/>
      <c r="I497" s="221"/>
      <c r="J497" s="146" t="s">
        <v>374</v>
      </c>
      <c r="K497" s="147">
        <v>2</v>
      </c>
      <c r="L497" s="222"/>
      <c r="M497" s="222"/>
      <c r="N497" s="222">
        <f t="shared" si="160"/>
        <v>0</v>
      </c>
      <c r="O497" s="220"/>
      <c r="P497" s="220"/>
      <c r="Q497" s="220"/>
      <c r="R497" s="139"/>
      <c r="T497" s="140" t="s">
        <v>5</v>
      </c>
      <c r="U497" s="38" t="s">
        <v>42</v>
      </c>
      <c r="V497" s="141">
        <v>0</v>
      </c>
      <c r="W497" s="141">
        <f t="shared" si="161"/>
        <v>0</v>
      </c>
      <c r="X497" s="141">
        <v>0</v>
      </c>
      <c r="Y497" s="141">
        <f t="shared" si="162"/>
        <v>0</v>
      </c>
      <c r="Z497" s="141">
        <v>0</v>
      </c>
      <c r="AA497" s="142">
        <f t="shared" si="163"/>
        <v>0</v>
      </c>
      <c r="AR497" s="19" t="s">
        <v>1282</v>
      </c>
      <c r="AT497" s="19" t="s">
        <v>315</v>
      </c>
      <c r="AU497" s="19" t="s">
        <v>102</v>
      </c>
      <c r="AY497" s="19" t="s">
        <v>267</v>
      </c>
      <c r="BE497" s="143">
        <f t="shared" si="164"/>
        <v>0</v>
      </c>
      <c r="BF497" s="143">
        <f t="shared" si="165"/>
        <v>0</v>
      </c>
      <c r="BG497" s="143">
        <f t="shared" si="166"/>
        <v>0</v>
      </c>
      <c r="BH497" s="143">
        <f t="shared" si="167"/>
        <v>0</v>
      </c>
      <c r="BI497" s="143">
        <f t="shared" si="168"/>
        <v>0</v>
      </c>
      <c r="BJ497" s="19" t="s">
        <v>102</v>
      </c>
      <c r="BK497" s="143">
        <f t="shared" si="169"/>
        <v>0</v>
      </c>
      <c r="BL497" s="19" t="s">
        <v>518</v>
      </c>
      <c r="BM497" s="19" t="s">
        <v>3495</v>
      </c>
    </row>
    <row r="498" spans="2:65" s="1" customFormat="1" ht="25.5" customHeight="1">
      <c r="B498" s="134"/>
      <c r="C498" s="144" t="s">
        <v>2691</v>
      </c>
      <c r="D498" s="144" t="s">
        <v>315</v>
      </c>
      <c r="E498" s="145" t="s">
        <v>3144</v>
      </c>
      <c r="F498" s="221" t="s">
        <v>3145</v>
      </c>
      <c r="G498" s="221"/>
      <c r="H498" s="221"/>
      <c r="I498" s="221"/>
      <c r="J498" s="146" t="s">
        <v>374</v>
      </c>
      <c r="K498" s="147">
        <v>2</v>
      </c>
      <c r="L498" s="222"/>
      <c r="M498" s="222"/>
      <c r="N498" s="222">
        <f t="shared" si="160"/>
        <v>0</v>
      </c>
      <c r="O498" s="220"/>
      <c r="P498" s="220"/>
      <c r="Q498" s="220"/>
      <c r="R498" s="139"/>
      <c r="T498" s="140" t="s">
        <v>5</v>
      </c>
      <c r="U498" s="38" t="s">
        <v>42</v>
      </c>
      <c r="V498" s="141">
        <v>0</v>
      </c>
      <c r="W498" s="141">
        <f t="shared" si="161"/>
        <v>0</v>
      </c>
      <c r="X498" s="141">
        <v>0</v>
      </c>
      <c r="Y498" s="141">
        <f t="shared" si="162"/>
        <v>0</v>
      </c>
      <c r="Z498" s="141">
        <v>0</v>
      </c>
      <c r="AA498" s="142">
        <f t="shared" si="163"/>
        <v>0</v>
      </c>
      <c r="AR498" s="19" t="s">
        <v>1282</v>
      </c>
      <c r="AT498" s="19" t="s">
        <v>315</v>
      </c>
      <c r="AU498" s="19" t="s">
        <v>102</v>
      </c>
      <c r="AY498" s="19" t="s">
        <v>267</v>
      </c>
      <c r="BE498" s="143">
        <f t="shared" si="164"/>
        <v>0</v>
      </c>
      <c r="BF498" s="143">
        <f t="shared" si="165"/>
        <v>0</v>
      </c>
      <c r="BG498" s="143">
        <f t="shared" si="166"/>
        <v>0</v>
      </c>
      <c r="BH498" s="143">
        <f t="shared" si="167"/>
        <v>0</v>
      </c>
      <c r="BI498" s="143">
        <f t="shared" si="168"/>
        <v>0</v>
      </c>
      <c r="BJ498" s="19" t="s">
        <v>102</v>
      </c>
      <c r="BK498" s="143">
        <f t="shared" si="169"/>
        <v>0</v>
      </c>
      <c r="BL498" s="19" t="s">
        <v>518</v>
      </c>
      <c r="BM498" s="19" t="s">
        <v>3496</v>
      </c>
    </row>
    <row r="499" spans="2:65" s="1" customFormat="1" ht="16.5" customHeight="1">
      <c r="B499" s="134"/>
      <c r="C499" s="144" t="s">
        <v>3497</v>
      </c>
      <c r="D499" s="144" t="s">
        <v>315</v>
      </c>
      <c r="E499" s="145" t="s">
        <v>3146</v>
      </c>
      <c r="F499" s="221" t="s">
        <v>3147</v>
      </c>
      <c r="G499" s="221"/>
      <c r="H499" s="221"/>
      <c r="I499" s="221"/>
      <c r="J499" s="146" t="s">
        <v>374</v>
      </c>
      <c r="K499" s="147">
        <v>3</v>
      </c>
      <c r="L499" s="222"/>
      <c r="M499" s="222"/>
      <c r="N499" s="222">
        <f t="shared" si="160"/>
        <v>0</v>
      </c>
      <c r="O499" s="220"/>
      <c r="P499" s="220"/>
      <c r="Q499" s="220"/>
      <c r="R499" s="139"/>
      <c r="T499" s="140" t="s">
        <v>5</v>
      </c>
      <c r="U499" s="38" t="s">
        <v>42</v>
      </c>
      <c r="V499" s="141">
        <v>0</v>
      </c>
      <c r="W499" s="141">
        <f t="shared" si="161"/>
        <v>0</v>
      </c>
      <c r="X499" s="141">
        <v>0</v>
      </c>
      <c r="Y499" s="141">
        <f t="shared" si="162"/>
        <v>0</v>
      </c>
      <c r="Z499" s="141">
        <v>0</v>
      </c>
      <c r="AA499" s="142">
        <f t="shared" si="163"/>
        <v>0</v>
      </c>
      <c r="AR499" s="19" t="s">
        <v>1282</v>
      </c>
      <c r="AT499" s="19" t="s">
        <v>315</v>
      </c>
      <c r="AU499" s="19" t="s">
        <v>102</v>
      </c>
      <c r="AY499" s="19" t="s">
        <v>267</v>
      </c>
      <c r="BE499" s="143">
        <f t="shared" si="164"/>
        <v>0</v>
      </c>
      <c r="BF499" s="143">
        <f t="shared" si="165"/>
        <v>0</v>
      </c>
      <c r="BG499" s="143">
        <f t="shared" si="166"/>
        <v>0</v>
      </c>
      <c r="BH499" s="143">
        <f t="shared" si="167"/>
        <v>0</v>
      </c>
      <c r="BI499" s="143">
        <f t="shared" si="168"/>
        <v>0</v>
      </c>
      <c r="BJ499" s="19" t="s">
        <v>102</v>
      </c>
      <c r="BK499" s="143">
        <f t="shared" si="169"/>
        <v>0</v>
      </c>
      <c r="BL499" s="19" t="s">
        <v>518</v>
      </c>
      <c r="BM499" s="19" t="s">
        <v>3498</v>
      </c>
    </row>
    <row r="500" spans="2:65" s="1" customFormat="1" ht="16.5" customHeight="1">
      <c r="B500" s="134"/>
      <c r="C500" s="144" t="s">
        <v>2692</v>
      </c>
      <c r="D500" s="144" t="s">
        <v>315</v>
      </c>
      <c r="E500" s="145" t="s">
        <v>3499</v>
      </c>
      <c r="F500" s="221" t="s">
        <v>3500</v>
      </c>
      <c r="G500" s="221"/>
      <c r="H500" s="221"/>
      <c r="I500" s="221"/>
      <c r="J500" s="146" t="s">
        <v>374</v>
      </c>
      <c r="K500" s="147">
        <v>1</v>
      </c>
      <c r="L500" s="222"/>
      <c r="M500" s="222"/>
      <c r="N500" s="222">
        <f t="shared" si="160"/>
        <v>0</v>
      </c>
      <c r="O500" s="220"/>
      <c r="P500" s="220"/>
      <c r="Q500" s="220"/>
      <c r="R500" s="139"/>
      <c r="T500" s="140" t="s">
        <v>5</v>
      </c>
      <c r="U500" s="38" t="s">
        <v>42</v>
      </c>
      <c r="V500" s="141">
        <v>0</v>
      </c>
      <c r="W500" s="141">
        <f t="shared" si="161"/>
        <v>0</v>
      </c>
      <c r="X500" s="141">
        <v>0</v>
      </c>
      <c r="Y500" s="141">
        <f t="shared" si="162"/>
        <v>0</v>
      </c>
      <c r="Z500" s="141">
        <v>0</v>
      </c>
      <c r="AA500" s="142">
        <f t="shared" si="163"/>
        <v>0</v>
      </c>
      <c r="AR500" s="19" t="s">
        <v>1282</v>
      </c>
      <c r="AT500" s="19" t="s">
        <v>315</v>
      </c>
      <c r="AU500" s="19" t="s">
        <v>102</v>
      </c>
      <c r="AY500" s="19" t="s">
        <v>267</v>
      </c>
      <c r="BE500" s="143">
        <f t="shared" si="164"/>
        <v>0</v>
      </c>
      <c r="BF500" s="143">
        <f t="shared" si="165"/>
        <v>0</v>
      </c>
      <c r="BG500" s="143">
        <f t="shared" si="166"/>
        <v>0</v>
      </c>
      <c r="BH500" s="143">
        <f t="shared" si="167"/>
        <v>0</v>
      </c>
      <c r="BI500" s="143">
        <f t="shared" si="168"/>
        <v>0</v>
      </c>
      <c r="BJ500" s="19" t="s">
        <v>102</v>
      </c>
      <c r="BK500" s="143">
        <f t="shared" si="169"/>
        <v>0</v>
      </c>
      <c r="BL500" s="19" t="s">
        <v>518</v>
      </c>
      <c r="BM500" s="19" t="s">
        <v>3501</v>
      </c>
    </row>
    <row r="501" spans="2:65" s="1" customFormat="1" ht="25.5" customHeight="1">
      <c r="B501" s="134"/>
      <c r="C501" s="144" t="s">
        <v>3502</v>
      </c>
      <c r="D501" s="144" t="s">
        <v>315</v>
      </c>
      <c r="E501" s="145" t="s">
        <v>3503</v>
      </c>
      <c r="F501" s="221" t="s">
        <v>3504</v>
      </c>
      <c r="G501" s="221"/>
      <c r="H501" s="221"/>
      <c r="I501" s="221"/>
      <c r="J501" s="146" t="s">
        <v>374</v>
      </c>
      <c r="K501" s="147">
        <v>1</v>
      </c>
      <c r="L501" s="222"/>
      <c r="M501" s="222"/>
      <c r="N501" s="222">
        <f t="shared" si="160"/>
        <v>0</v>
      </c>
      <c r="O501" s="220"/>
      <c r="P501" s="220"/>
      <c r="Q501" s="220"/>
      <c r="R501" s="139"/>
      <c r="T501" s="140" t="s">
        <v>5</v>
      </c>
      <c r="U501" s="38" t="s">
        <v>42</v>
      </c>
      <c r="V501" s="141">
        <v>0</v>
      </c>
      <c r="W501" s="141">
        <f t="shared" si="161"/>
        <v>0</v>
      </c>
      <c r="X501" s="141">
        <v>0</v>
      </c>
      <c r="Y501" s="141">
        <f t="shared" si="162"/>
        <v>0</v>
      </c>
      <c r="Z501" s="141">
        <v>0</v>
      </c>
      <c r="AA501" s="142">
        <f t="shared" si="163"/>
        <v>0</v>
      </c>
      <c r="AR501" s="19" t="s">
        <v>1282</v>
      </c>
      <c r="AT501" s="19" t="s">
        <v>315</v>
      </c>
      <c r="AU501" s="19" t="s">
        <v>102</v>
      </c>
      <c r="AY501" s="19" t="s">
        <v>267</v>
      </c>
      <c r="BE501" s="143">
        <f t="shared" si="164"/>
        <v>0</v>
      </c>
      <c r="BF501" s="143">
        <f t="shared" si="165"/>
        <v>0</v>
      </c>
      <c r="BG501" s="143">
        <f t="shared" si="166"/>
        <v>0</v>
      </c>
      <c r="BH501" s="143">
        <f t="shared" si="167"/>
        <v>0</v>
      </c>
      <c r="BI501" s="143">
        <f t="shared" si="168"/>
        <v>0</v>
      </c>
      <c r="BJ501" s="19" t="s">
        <v>102</v>
      </c>
      <c r="BK501" s="143">
        <f t="shared" si="169"/>
        <v>0</v>
      </c>
      <c r="BL501" s="19" t="s">
        <v>518</v>
      </c>
      <c r="BM501" s="19" t="s">
        <v>3505</v>
      </c>
    </row>
    <row r="502" spans="2:65" s="1" customFormat="1" ht="38.25" customHeight="1">
      <c r="B502" s="134"/>
      <c r="C502" s="144" t="s">
        <v>2693</v>
      </c>
      <c r="D502" s="144" t="s">
        <v>315</v>
      </c>
      <c r="E502" s="145" t="s">
        <v>3506</v>
      </c>
      <c r="F502" s="221" t="s">
        <v>3507</v>
      </c>
      <c r="G502" s="221"/>
      <c r="H502" s="221"/>
      <c r="I502" s="221"/>
      <c r="J502" s="146" t="s">
        <v>374</v>
      </c>
      <c r="K502" s="147">
        <v>1</v>
      </c>
      <c r="L502" s="222"/>
      <c r="M502" s="222"/>
      <c r="N502" s="222">
        <f t="shared" si="160"/>
        <v>0</v>
      </c>
      <c r="O502" s="220"/>
      <c r="P502" s="220"/>
      <c r="Q502" s="220"/>
      <c r="R502" s="139"/>
      <c r="T502" s="140" t="s">
        <v>5</v>
      </c>
      <c r="U502" s="38" t="s">
        <v>42</v>
      </c>
      <c r="V502" s="141">
        <v>0</v>
      </c>
      <c r="W502" s="141">
        <f t="shared" si="161"/>
        <v>0</v>
      </c>
      <c r="X502" s="141">
        <v>0</v>
      </c>
      <c r="Y502" s="141">
        <f t="shared" si="162"/>
        <v>0</v>
      </c>
      <c r="Z502" s="141">
        <v>0</v>
      </c>
      <c r="AA502" s="142">
        <f t="shared" si="163"/>
        <v>0</v>
      </c>
      <c r="AR502" s="19" t="s">
        <v>1282</v>
      </c>
      <c r="AT502" s="19" t="s">
        <v>315</v>
      </c>
      <c r="AU502" s="19" t="s">
        <v>102</v>
      </c>
      <c r="AY502" s="19" t="s">
        <v>267</v>
      </c>
      <c r="BE502" s="143">
        <f t="shared" si="164"/>
        <v>0</v>
      </c>
      <c r="BF502" s="143">
        <f t="shared" si="165"/>
        <v>0</v>
      </c>
      <c r="BG502" s="143">
        <f t="shared" si="166"/>
        <v>0</v>
      </c>
      <c r="BH502" s="143">
        <f t="shared" si="167"/>
        <v>0</v>
      </c>
      <c r="BI502" s="143">
        <f t="shared" si="168"/>
        <v>0</v>
      </c>
      <c r="BJ502" s="19" t="s">
        <v>102</v>
      </c>
      <c r="BK502" s="143">
        <f t="shared" si="169"/>
        <v>0</v>
      </c>
      <c r="BL502" s="19" t="s">
        <v>518</v>
      </c>
      <c r="BM502" s="19" t="s">
        <v>3508</v>
      </c>
    </row>
    <row r="503" spans="2:65" s="1" customFormat="1" ht="25.5" customHeight="1">
      <c r="B503" s="134"/>
      <c r="C503" s="144" t="s">
        <v>3509</v>
      </c>
      <c r="D503" s="144" t="s">
        <v>315</v>
      </c>
      <c r="E503" s="145" t="s">
        <v>3182</v>
      </c>
      <c r="F503" s="221" t="s">
        <v>3183</v>
      </c>
      <c r="G503" s="221"/>
      <c r="H503" s="221"/>
      <c r="I503" s="221"/>
      <c r="J503" s="146" t="s">
        <v>374</v>
      </c>
      <c r="K503" s="147">
        <v>6</v>
      </c>
      <c r="L503" s="222"/>
      <c r="M503" s="222"/>
      <c r="N503" s="222">
        <f t="shared" si="160"/>
        <v>0</v>
      </c>
      <c r="O503" s="220"/>
      <c r="P503" s="220"/>
      <c r="Q503" s="220"/>
      <c r="R503" s="139"/>
      <c r="T503" s="140" t="s">
        <v>5</v>
      </c>
      <c r="U503" s="38" t="s">
        <v>42</v>
      </c>
      <c r="V503" s="141">
        <v>0</v>
      </c>
      <c r="W503" s="141">
        <f t="shared" si="161"/>
        <v>0</v>
      </c>
      <c r="X503" s="141">
        <v>0</v>
      </c>
      <c r="Y503" s="141">
        <f t="shared" si="162"/>
        <v>0</v>
      </c>
      <c r="Z503" s="141">
        <v>0</v>
      </c>
      <c r="AA503" s="142">
        <f t="shared" si="163"/>
        <v>0</v>
      </c>
      <c r="AR503" s="19" t="s">
        <v>1282</v>
      </c>
      <c r="AT503" s="19" t="s">
        <v>315</v>
      </c>
      <c r="AU503" s="19" t="s">
        <v>102</v>
      </c>
      <c r="AY503" s="19" t="s">
        <v>267</v>
      </c>
      <c r="BE503" s="143">
        <f t="shared" si="164"/>
        <v>0</v>
      </c>
      <c r="BF503" s="143">
        <f t="shared" si="165"/>
        <v>0</v>
      </c>
      <c r="BG503" s="143">
        <f t="shared" si="166"/>
        <v>0</v>
      </c>
      <c r="BH503" s="143">
        <f t="shared" si="167"/>
        <v>0</v>
      </c>
      <c r="BI503" s="143">
        <f t="shared" si="168"/>
        <v>0</v>
      </c>
      <c r="BJ503" s="19" t="s">
        <v>102</v>
      </c>
      <c r="BK503" s="143">
        <f t="shared" si="169"/>
        <v>0</v>
      </c>
      <c r="BL503" s="19" t="s">
        <v>518</v>
      </c>
      <c r="BM503" s="19" t="s">
        <v>3510</v>
      </c>
    </row>
    <row r="504" spans="2:65" s="1" customFormat="1" ht="25.5" customHeight="1">
      <c r="B504" s="134"/>
      <c r="C504" s="144" t="s">
        <v>2695</v>
      </c>
      <c r="D504" s="144" t="s">
        <v>315</v>
      </c>
      <c r="E504" s="145" t="s">
        <v>3511</v>
      </c>
      <c r="F504" s="221" t="s">
        <v>3512</v>
      </c>
      <c r="G504" s="221"/>
      <c r="H504" s="221"/>
      <c r="I504" s="221"/>
      <c r="J504" s="146" t="s">
        <v>374</v>
      </c>
      <c r="K504" s="147">
        <v>6</v>
      </c>
      <c r="L504" s="222"/>
      <c r="M504" s="222"/>
      <c r="N504" s="222">
        <f t="shared" si="160"/>
        <v>0</v>
      </c>
      <c r="O504" s="220"/>
      <c r="P504" s="220"/>
      <c r="Q504" s="220"/>
      <c r="R504" s="139"/>
      <c r="T504" s="140" t="s">
        <v>5</v>
      </c>
      <c r="U504" s="38" t="s">
        <v>42</v>
      </c>
      <c r="V504" s="141">
        <v>0</v>
      </c>
      <c r="W504" s="141">
        <f t="shared" si="161"/>
        <v>0</v>
      </c>
      <c r="X504" s="141">
        <v>0</v>
      </c>
      <c r="Y504" s="141">
        <f t="shared" si="162"/>
        <v>0</v>
      </c>
      <c r="Z504" s="141">
        <v>0</v>
      </c>
      <c r="AA504" s="142">
        <f t="shared" si="163"/>
        <v>0</v>
      </c>
      <c r="AR504" s="19" t="s">
        <v>1282</v>
      </c>
      <c r="AT504" s="19" t="s">
        <v>315</v>
      </c>
      <c r="AU504" s="19" t="s">
        <v>102</v>
      </c>
      <c r="AY504" s="19" t="s">
        <v>267</v>
      </c>
      <c r="BE504" s="143">
        <f t="shared" si="164"/>
        <v>0</v>
      </c>
      <c r="BF504" s="143">
        <f t="shared" si="165"/>
        <v>0</v>
      </c>
      <c r="BG504" s="143">
        <f t="shared" si="166"/>
        <v>0</v>
      </c>
      <c r="BH504" s="143">
        <f t="shared" si="167"/>
        <v>0</v>
      </c>
      <c r="BI504" s="143">
        <f t="shared" si="168"/>
        <v>0</v>
      </c>
      <c r="BJ504" s="19" t="s">
        <v>102</v>
      </c>
      <c r="BK504" s="143">
        <f t="shared" si="169"/>
        <v>0</v>
      </c>
      <c r="BL504" s="19" t="s">
        <v>518</v>
      </c>
      <c r="BM504" s="19" t="s">
        <v>3513</v>
      </c>
    </row>
    <row r="505" spans="2:65" s="1" customFormat="1" ht="16.5" customHeight="1">
      <c r="B505" s="134"/>
      <c r="C505" s="144" t="s">
        <v>3514</v>
      </c>
      <c r="D505" s="144" t="s">
        <v>315</v>
      </c>
      <c r="E505" s="145" t="s">
        <v>3152</v>
      </c>
      <c r="F505" s="221" t="s">
        <v>3153</v>
      </c>
      <c r="G505" s="221"/>
      <c r="H505" s="221"/>
      <c r="I505" s="221"/>
      <c r="J505" s="146" t="s">
        <v>374</v>
      </c>
      <c r="K505" s="147">
        <v>1</v>
      </c>
      <c r="L505" s="222"/>
      <c r="M505" s="222"/>
      <c r="N505" s="222">
        <f t="shared" si="160"/>
        <v>0</v>
      </c>
      <c r="O505" s="220"/>
      <c r="P505" s="220"/>
      <c r="Q505" s="220"/>
      <c r="R505" s="139"/>
      <c r="T505" s="140" t="s">
        <v>5</v>
      </c>
      <c r="U505" s="38" t="s">
        <v>42</v>
      </c>
      <c r="V505" s="141">
        <v>0</v>
      </c>
      <c r="W505" s="141">
        <f t="shared" si="161"/>
        <v>0</v>
      </c>
      <c r="X505" s="141">
        <v>0</v>
      </c>
      <c r="Y505" s="141">
        <f t="shared" si="162"/>
        <v>0</v>
      </c>
      <c r="Z505" s="141">
        <v>0</v>
      </c>
      <c r="AA505" s="142">
        <f t="shared" si="163"/>
        <v>0</v>
      </c>
      <c r="AR505" s="19" t="s">
        <v>1282</v>
      </c>
      <c r="AT505" s="19" t="s">
        <v>315</v>
      </c>
      <c r="AU505" s="19" t="s">
        <v>102</v>
      </c>
      <c r="AY505" s="19" t="s">
        <v>267</v>
      </c>
      <c r="BE505" s="143">
        <f t="shared" si="164"/>
        <v>0</v>
      </c>
      <c r="BF505" s="143">
        <f t="shared" si="165"/>
        <v>0</v>
      </c>
      <c r="BG505" s="143">
        <f t="shared" si="166"/>
        <v>0</v>
      </c>
      <c r="BH505" s="143">
        <f t="shared" si="167"/>
        <v>0</v>
      </c>
      <c r="BI505" s="143">
        <f t="shared" si="168"/>
        <v>0</v>
      </c>
      <c r="BJ505" s="19" t="s">
        <v>102</v>
      </c>
      <c r="BK505" s="143">
        <f t="shared" si="169"/>
        <v>0</v>
      </c>
      <c r="BL505" s="19" t="s">
        <v>518</v>
      </c>
      <c r="BM505" s="19" t="s">
        <v>3515</v>
      </c>
    </row>
    <row r="506" spans="2:65" s="1" customFormat="1" ht="16.5" customHeight="1">
      <c r="B506" s="134"/>
      <c r="C506" s="144" t="s">
        <v>2698</v>
      </c>
      <c r="D506" s="144" t="s">
        <v>315</v>
      </c>
      <c r="E506" s="145" t="s">
        <v>3516</v>
      </c>
      <c r="F506" s="221" t="s">
        <v>3517</v>
      </c>
      <c r="G506" s="221"/>
      <c r="H506" s="221"/>
      <c r="I506" s="221"/>
      <c r="J506" s="146" t="s">
        <v>374</v>
      </c>
      <c r="K506" s="147">
        <v>1</v>
      </c>
      <c r="L506" s="222"/>
      <c r="M506" s="222"/>
      <c r="N506" s="222">
        <f t="shared" si="160"/>
        <v>0</v>
      </c>
      <c r="O506" s="220"/>
      <c r="P506" s="220"/>
      <c r="Q506" s="220"/>
      <c r="R506" s="139"/>
      <c r="T506" s="140" t="s">
        <v>5</v>
      </c>
      <c r="U506" s="38" t="s">
        <v>42</v>
      </c>
      <c r="V506" s="141">
        <v>0</v>
      </c>
      <c r="W506" s="141">
        <f t="shared" si="161"/>
        <v>0</v>
      </c>
      <c r="X506" s="141">
        <v>0</v>
      </c>
      <c r="Y506" s="141">
        <f t="shared" si="162"/>
        <v>0</v>
      </c>
      <c r="Z506" s="141">
        <v>0</v>
      </c>
      <c r="AA506" s="142">
        <f t="shared" si="163"/>
        <v>0</v>
      </c>
      <c r="AR506" s="19" t="s">
        <v>1282</v>
      </c>
      <c r="AT506" s="19" t="s">
        <v>315</v>
      </c>
      <c r="AU506" s="19" t="s">
        <v>102</v>
      </c>
      <c r="AY506" s="19" t="s">
        <v>267</v>
      </c>
      <c r="BE506" s="143">
        <f t="shared" si="164"/>
        <v>0</v>
      </c>
      <c r="BF506" s="143">
        <f t="shared" si="165"/>
        <v>0</v>
      </c>
      <c r="BG506" s="143">
        <f t="shared" si="166"/>
        <v>0</v>
      </c>
      <c r="BH506" s="143">
        <f t="shared" si="167"/>
        <v>0</v>
      </c>
      <c r="BI506" s="143">
        <f t="shared" si="168"/>
        <v>0</v>
      </c>
      <c r="BJ506" s="19" t="s">
        <v>102</v>
      </c>
      <c r="BK506" s="143">
        <f t="shared" si="169"/>
        <v>0</v>
      </c>
      <c r="BL506" s="19" t="s">
        <v>518</v>
      </c>
      <c r="BM506" s="19" t="s">
        <v>3518</v>
      </c>
    </row>
    <row r="507" spans="2:65" s="1" customFormat="1" ht="16.5" customHeight="1">
      <c r="B507" s="134"/>
      <c r="C507" s="144" t="s">
        <v>3519</v>
      </c>
      <c r="D507" s="144" t="s">
        <v>315</v>
      </c>
      <c r="E507" s="145" t="s">
        <v>3042</v>
      </c>
      <c r="F507" s="221" t="s">
        <v>3043</v>
      </c>
      <c r="G507" s="221"/>
      <c r="H507" s="221"/>
      <c r="I507" s="221"/>
      <c r="J507" s="146" t="s">
        <v>374</v>
      </c>
      <c r="K507" s="147">
        <v>1</v>
      </c>
      <c r="L507" s="222"/>
      <c r="M507" s="222"/>
      <c r="N507" s="222">
        <f t="shared" si="160"/>
        <v>0</v>
      </c>
      <c r="O507" s="220"/>
      <c r="P507" s="220"/>
      <c r="Q507" s="220"/>
      <c r="R507" s="139"/>
      <c r="T507" s="140" t="s">
        <v>5</v>
      </c>
      <c r="U507" s="38" t="s">
        <v>42</v>
      </c>
      <c r="V507" s="141">
        <v>0</v>
      </c>
      <c r="W507" s="141">
        <f t="shared" si="161"/>
        <v>0</v>
      </c>
      <c r="X507" s="141">
        <v>0</v>
      </c>
      <c r="Y507" s="141">
        <f t="shared" si="162"/>
        <v>0</v>
      </c>
      <c r="Z507" s="141">
        <v>0</v>
      </c>
      <c r="AA507" s="142">
        <f t="shared" si="163"/>
        <v>0</v>
      </c>
      <c r="AR507" s="19" t="s">
        <v>1282</v>
      </c>
      <c r="AT507" s="19" t="s">
        <v>315</v>
      </c>
      <c r="AU507" s="19" t="s">
        <v>102</v>
      </c>
      <c r="AY507" s="19" t="s">
        <v>267</v>
      </c>
      <c r="BE507" s="143">
        <f t="shared" si="164"/>
        <v>0</v>
      </c>
      <c r="BF507" s="143">
        <f t="shared" si="165"/>
        <v>0</v>
      </c>
      <c r="BG507" s="143">
        <f t="shared" si="166"/>
        <v>0</v>
      </c>
      <c r="BH507" s="143">
        <f t="shared" si="167"/>
        <v>0</v>
      </c>
      <c r="BI507" s="143">
        <f t="shared" si="168"/>
        <v>0</v>
      </c>
      <c r="BJ507" s="19" t="s">
        <v>102</v>
      </c>
      <c r="BK507" s="143">
        <f t="shared" si="169"/>
        <v>0</v>
      </c>
      <c r="BL507" s="19" t="s">
        <v>518</v>
      </c>
      <c r="BM507" s="19" t="s">
        <v>3520</v>
      </c>
    </row>
    <row r="508" spans="2:65" s="1" customFormat="1" ht="16.5" customHeight="1">
      <c r="B508" s="134"/>
      <c r="C508" s="144" t="s">
        <v>2701</v>
      </c>
      <c r="D508" s="144" t="s">
        <v>315</v>
      </c>
      <c r="E508" s="145" t="s">
        <v>3155</v>
      </c>
      <c r="F508" s="221" t="s">
        <v>3156</v>
      </c>
      <c r="G508" s="221"/>
      <c r="H508" s="221"/>
      <c r="I508" s="221"/>
      <c r="J508" s="146" t="s">
        <v>374</v>
      </c>
      <c r="K508" s="147">
        <v>14</v>
      </c>
      <c r="L508" s="222"/>
      <c r="M508" s="222"/>
      <c r="N508" s="222">
        <f t="shared" si="160"/>
        <v>0</v>
      </c>
      <c r="O508" s="220"/>
      <c r="P508" s="220"/>
      <c r="Q508" s="220"/>
      <c r="R508" s="139"/>
      <c r="T508" s="140" t="s">
        <v>5</v>
      </c>
      <c r="U508" s="38" t="s">
        <v>42</v>
      </c>
      <c r="V508" s="141">
        <v>0</v>
      </c>
      <c r="W508" s="141">
        <f t="shared" si="161"/>
        <v>0</v>
      </c>
      <c r="X508" s="141">
        <v>0</v>
      </c>
      <c r="Y508" s="141">
        <f t="shared" si="162"/>
        <v>0</v>
      </c>
      <c r="Z508" s="141">
        <v>0</v>
      </c>
      <c r="AA508" s="142">
        <f t="shared" si="163"/>
        <v>0</v>
      </c>
      <c r="AR508" s="19" t="s">
        <v>1282</v>
      </c>
      <c r="AT508" s="19" t="s">
        <v>315</v>
      </c>
      <c r="AU508" s="19" t="s">
        <v>102</v>
      </c>
      <c r="AY508" s="19" t="s">
        <v>267</v>
      </c>
      <c r="BE508" s="143">
        <f t="shared" si="164"/>
        <v>0</v>
      </c>
      <c r="BF508" s="143">
        <f t="shared" si="165"/>
        <v>0</v>
      </c>
      <c r="BG508" s="143">
        <f t="shared" si="166"/>
        <v>0</v>
      </c>
      <c r="BH508" s="143">
        <f t="shared" si="167"/>
        <v>0</v>
      </c>
      <c r="BI508" s="143">
        <f t="shared" si="168"/>
        <v>0</v>
      </c>
      <c r="BJ508" s="19" t="s">
        <v>102</v>
      </c>
      <c r="BK508" s="143">
        <f t="shared" si="169"/>
        <v>0</v>
      </c>
      <c r="BL508" s="19" t="s">
        <v>518</v>
      </c>
      <c r="BM508" s="19" t="s">
        <v>3521</v>
      </c>
    </row>
    <row r="509" spans="2:65" s="1" customFormat="1" ht="25.5" customHeight="1">
      <c r="B509" s="134"/>
      <c r="C509" s="144" t="s">
        <v>3522</v>
      </c>
      <c r="D509" s="144" t="s">
        <v>315</v>
      </c>
      <c r="E509" s="145" t="s">
        <v>3050</v>
      </c>
      <c r="F509" s="221" t="s">
        <v>3051</v>
      </c>
      <c r="G509" s="221"/>
      <c r="H509" s="221"/>
      <c r="I509" s="221"/>
      <c r="J509" s="146" t="s">
        <v>374</v>
      </c>
      <c r="K509" s="147">
        <v>1</v>
      </c>
      <c r="L509" s="222"/>
      <c r="M509" s="222"/>
      <c r="N509" s="222">
        <f t="shared" si="160"/>
        <v>0</v>
      </c>
      <c r="O509" s="220"/>
      <c r="P509" s="220"/>
      <c r="Q509" s="220"/>
      <c r="R509" s="139"/>
      <c r="T509" s="140" t="s">
        <v>5</v>
      </c>
      <c r="U509" s="38" t="s">
        <v>42</v>
      </c>
      <c r="V509" s="141">
        <v>0</v>
      </c>
      <c r="W509" s="141">
        <f t="shared" si="161"/>
        <v>0</v>
      </c>
      <c r="X509" s="141">
        <v>0</v>
      </c>
      <c r="Y509" s="141">
        <f t="shared" si="162"/>
        <v>0</v>
      </c>
      <c r="Z509" s="141">
        <v>0</v>
      </c>
      <c r="AA509" s="142">
        <f t="shared" si="163"/>
        <v>0</v>
      </c>
      <c r="AR509" s="19" t="s">
        <v>1282</v>
      </c>
      <c r="AT509" s="19" t="s">
        <v>315</v>
      </c>
      <c r="AU509" s="19" t="s">
        <v>102</v>
      </c>
      <c r="AY509" s="19" t="s">
        <v>267</v>
      </c>
      <c r="BE509" s="143">
        <f t="shared" si="164"/>
        <v>0</v>
      </c>
      <c r="BF509" s="143">
        <f t="shared" si="165"/>
        <v>0</v>
      </c>
      <c r="BG509" s="143">
        <f t="shared" si="166"/>
        <v>0</v>
      </c>
      <c r="BH509" s="143">
        <f t="shared" si="167"/>
        <v>0</v>
      </c>
      <c r="BI509" s="143">
        <f t="shared" si="168"/>
        <v>0</v>
      </c>
      <c r="BJ509" s="19" t="s">
        <v>102</v>
      </c>
      <c r="BK509" s="143">
        <f t="shared" si="169"/>
        <v>0</v>
      </c>
      <c r="BL509" s="19" t="s">
        <v>518</v>
      </c>
      <c r="BM509" s="19" t="s">
        <v>3523</v>
      </c>
    </row>
    <row r="510" spans="2:65" s="1" customFormat="1" ht="16.5" customHeight="1">
      <c r="B510" s="134"/>
      <c r="C510" s="144" t="s">
        <v>2704</v>
      </c>
      <c r="D510" s="144" t="s">
        <v>315</v>
      </c>
      <c r="E510" s="145" t="s">
        <v>3184</v>
      </c>
      <c r="F510" s="221" t="s">
        <v>3185</v>
      </c>
      <c r="G510" s="221"/>
      <c r="H510" s="221"/>
      <c r="I510" s="221"/>
      <c r="J510" s="146" t="s">
        <v>374</v>
      </c>
      <c r="K510" s="147">
        <v>2</v>
      </c>
      <c r="L510" s="222"/>
      <c r="M510" s="222"/>
      <c r="N510" s="222">
        <f t="shared" si="160"/>
        <v>0</v>
      </c>
      <c r="O510" s="220"/>
      <c r="P510" s="220"/>
      <c r="Q510" s="220"/>
      <c r="R510" s="139"/>
      <c r="T510" s="140" t="s">
        <v>5</v>
      </c>
      <c r="U510" s="38" t="s">
        <v>42</v>
      </c>
      <c r="V510" s="141">
        <v>0</v>
      </c>
      <c r="W510" s="141">
        <f t="shared" si="161"/>
        <v>0</v>
      </c>
      <c r="X510" s="141">
        <v>0</v>
      </c>
      <c r="Y510" s="141">
        <f t="shared" si="162"/>
        <v>0</v>
      </c>
      <c r="Z510" s="141">
        <v>0</v>
      </c>
      <c r="AA510" s="142">
        <f t="shared" si="163"/>
        <v>0</v>
      </c>
      <c r="AR510" s="19" t="s">
        <v>1282</v>
      </c>
      <c r="AT510" s="19" t="s">
        <v>315</v>
      </c>
      <c r="AU510" s="19" t="s">
        <v>102</v>
      </c>
      <c r="AY510" s="19" t="s">
        <v>267</v>
      </c>
      <c r="BE510" s="143">
        <f t="shared" si="164"/>
        <v>0</v>
      </c>
      <c r="BF510" s="143">
        <f t="shared" si="165"/>
        <v>0</v>
      </c>
      <c r="BG510" s="143">
        <f t="shared" si="166"/>
        <v>0</v>
      </c>
      <c r="BH510" s="143">
        <f t="shared" si="167"/>
        <v>0</v>
      </c>
      <c r="BI510" s="143">
        <f t="shared" si="168"/>
        <v>0</v>
      </c>
      <c r="BJ510" s="19" t="s">
        <v>102</v>
      </c>
      <c r="BK510" s="143">
        <f t="shared" si="169"/>
        <v>0</v>
      </c>
      <c r="BL510" s="19" t="s">
        <v>518</v>
      </c>
      <c r="BM510" s="19" t="s">
        <v>3524</v>
      </c>
    </row>
    <row r="511" spans="2:65" s="1" customFormat="1" ht="16.5" customHeight="1">
      <c r="B511" s="134"/>
      <c r="C511" s="144" t="s">
        <v>3525</v>
      </c>
      <c r="D511" s="144" t="s">
        <v>315</v>
      </c>
      <c r="E511" s="145" t="s">
        <v>3526</v>
      </c>
      <c r="F511" s="221" t="s">
        <v>3527</v>
      </c>
      <c r="G511" s="221"/>
      <c r="H511" s="221"/>
      <c r="I511" s="221"/>
      <c r="J511" s="146" t="s">
        <v>374</v>
      </c>
      <c r="K511" s="147">
        <v>1</v>
      </c>
      <c r="L511" s="222"/>
      <c r="M511" s="222"/>
      <c r="N511" s="222">
        <f t="shared" si="160"/>
        <v>0</v>
      </c>
      <c r="O511" s="220"/>
      <c r="P511" s="220"/>
      <c r="Q511" s="220"/>
      <c r="R511" s="139"/>
      <c r="T511" s="140" t="s">
        <v>5</v>
      </c>
      <c r="U511" s="38" t="s">
        <v>42</v>
      </c>
      <c r="V511" s="141">
        <v>0</v>
      </c>
      <c r="W511" s="141">
        <f t="shared" si="161"/>
        <v>0</v>
      </c>
      <c r="X511" s="141">
        <v>0</v>
      </c>
      <c r="Y511" s="141">
        <f t="shared" si="162"/>
        <v>0</v>
      </c>
      <c r="Z511" s="141">
        <v>0</v>
      </c>
      <c r="AA511" s="142">
        <f t="shared" si="163"/>
        <v>0</v>
      </c>
      <c r="AR511" s="19" t="s">
        <v>1282</v>
      </c>
      <c r="AT511" s="19" t="s">
        <v>315</v>
      </c>
      <c r="AU511" s="19" t="s">
        <v>102</v>
      </c>
      <c r="AY511" s="19" t="s">
        <v>267</v>
      </c>
      <c r="BE511" s="143">
        <f t="shared" si="164"/>
        <v>0</v>
      </c>
      <c r="BF511" s="143">
        <f t="shared" si="165"/>
        <v>0</v>
      </c>
      <c r="BG511" s="143">
        <f t="shared" si="166"/>
        <v>0</v>
      </c>
      <c r="BH511" s="143">
        <f t="shared" si="167"/>
        <v>0</v>
      </c>
      <c r="BI511" s="143">
        <f t="shared" si="168"/>
        <v>0</v>
      </c>
      <c r="BJ511" s="19" t="s">
        <v>102</v>
      </c>
      <c r="BK511" s="143">
        <f t="shared" si="169"/>
        <v>0</v>
      </c>
      <c r="BL511" s="19" t="s">
        <v>518</v>
      </c>
      <c r="BM511" s="19" t="s">
        <v>3528</v>
      </c>
    </row>
    <row r="512" spans="2:65" s="1" customFormat="1" ht="16.5" customHeight="1">
      <c r="B512" s="134"/>
      <c r="C512" s="144" t="s">
        <v>2707</v>
      </c>
      <c r="D512" s="144" t="s">
        <v>315</v>
      </c>
      <c r="E512" s="145" t="s">
        <v>3066</v>
      </c>
      <c r="F512" s="221" t="s">
        <v>3067</v>
      </c>
      <c r="G512" s="221"/>
      <c r="H512" s="221"/>
      <c r="I512" s="221"/>
      <c r="J512" s="146" t="s">
        <v>374</v>
      </c>
      <c r="K512" s="147">
        <v>3</v>
      </c>
      <c r="L512" s="222"/>
      <c r="M512" s="222"/>
      <c r="N512" s="222">
        <f t="shared" si="160"/>
        <v>0</v>
      </c>
      <c r="O512" s="220"/>
      <c r="P512" s="220"/>
      <c r="Q512" s="220"/>
      <c r="R512" s="139"/>
      <c r="T512" s="140" t="s">
        <v>5</v>
      </c>
      <c r="U512" s="38" t="s">
        <v>42</v>
      </c>
      <c r="V512" s="141">
        <v>0</v>
      </c>
      <c r="W512" s="141">
        <f t="shared" si="161"/>
        <v>0</v>
      </c>
      <c r="X512" s="141">
        <v>0</v>
      </c>
      <c r="Y512" s="141">
        <f t="shared" si="162"/>
        <v>0</v>
      </c>
      <c r="Z512" s="141">
        <v>0</v>
      </c>
      <c r="AA512" s="142">
        <f t="shared" si="163"/>
        <v>0</v>
      </c>
      <c r="AR512" s="19" t="s">
        <v>1282</v>
      </c>
      <c r="AT512" s="19" t="s">
        <v>315</v>
      </c>
      <c r="AU512" s="19" t="s">
        <v>102</v>
      </c>
      <c r="AY512" s="19" t="s">
        <v>267</v>
      </c>
      <c r="BE512" s="143">
        <f t="shared" si="164"/>
        <v>0</v>
      </c>
      <c r="BF512" s="143">
        <f t="shared" si="165"/>
        <v>0</v>
      </c>
      <c r="BG512" s="143">
        <f t="shared" si="166"/>
        <v>0</v>
      </c>
      <c r="BH512" s="143">
        <f t="shared" si="167"/>
        <v>0</v>
      </c>
      <c r="BI512" s="143">
        <f t="shared" si="168"/>
        <v>0</v>
      </c>
      <c r="BJ512" s="19" t="s">
        <v>102</v>
      </c>
      <c r="BK512" s="143">
        <f t="shared" si="169"/>
        <v>0</v>
      </c>
      <c r="BL512" s="19" t="s">
        <v>518</v>
      </c>
      <c r="BM512" s="19" t="s">
        <v>3529</v>
      </c>
    </row>
    <row r="513" spans="2:65" s="1" customFormat="1" ht="16.5" customHeight="1">
      <c r="B513" s="134"/>
      <c r="C513" s="144" t="s">
        <v>3530</v>
      </c>
      <c r="D513" s="144" t="s">
        <v>315</v>
      </c>
      <c r="E513" s="145" t="s">
        <v>3531</v>
      </c>
      <c r="F513" s="221" t="s">
        <v>3532</v>
      </c>
      <c r="G513" s="221"/>
      <c r="H513" s="221"/>
      <c r="I513" s="221"/>
      <c r="J513" s="146" t="s">
        <v>374</v>
      </c>
      <c r="K513" s="147">
        <v>4</v>
      </c>
      <c r="L513" s="222"/>
      <c r="M513" s="222"/>
      <c r="N513" s="222">
        <f t="shared" si="160"/>
        <v>0</v>
      </c>
      <c r="O513" s="220"/>
      <c r="P513" s="220"/>
      <c r="Q513" s="220"/>
      <c r="R513" s="139"/>
      <c r="T513" s="140" t="s">
        <v>5</v>
      </c>
      <c r="U513" s="38" t="s">
        <v>42</v>
      </c>
      <c r="V513" s="141">
        <v>0</v>
      </c>
      <c r="W513" s="141">
        <f t="shared" si="161"/>
        <v>0</v>
      </c>
      <c r="X513" s="141">
        <v>0</v>
      </c>
      <c r="Y513" s="141">
        <f t="shared" si="162"/>
        <v>0</v>
      </c>
      <c r="Z513" s="141">
        <v>0</v>
      </c>
      <c r="AA513" s="142">
        <f t="shared" si="163"/>
        <v>0</v>
      </c>
      <c r="AR513" s="19" t="s">
        <v>1282</v>
      </c>
      <c r="AT513" s="19" t="s">
        <v>315</v>
      </c>
      <c r="AU513" s="19" t="s">
        <v>102</v>
      </c>
      <c r="AY513" s="19" t="s">
        <v>267</v>
      </c>
      <c r="BE513" s="143">
        <f t="shared" si="164"/>
        <v>0</v>
      </c>
      <c r="BF513" s="143">
        <f t="shared" si="165"/>
        <v>0</v>
      </c>
      <c r="BG513" s="143">
        <f t="shared" si="166"/>
        <v>0</v>
      </c>
      <c r="BH513" s="143">
        <f t="shared" si="167"/>
        <v>0</v>
      </c>
      <c r="BI513" s="143">
        <f t="shared" si="168"/>
        <v>0</v>
      </c>
      <c r="BJ513" s="19" t="s">
        <v>102</v>
      </c>
      <c r="BK513" s="143">
        <f t="shared" si="169"/>
        <v>0</v>
      </c>
      <c r="BL513" s="19" t="s">
        <v>518</v>
      </c>
      <c r="BM513" s="19" t="s">
        <v>3533</v>
      </c>
    </row>
    <row r="514" spans="2:65" s="1" customFormat="1" ht="16.5" customHeight="1">
      <c r="B514" s="134"/>
      <c r="C514" s="144" t="s">
        <v>2710</v>
      </c>
      <c r="D514" s="144" t="s">
        <v>315</v>
      </c>
      <c r="E514" s="145" t="s">
        <v>3070</v>
      </c>
      <c r="F514" s="221" t="s">
        <v>3071</v>
      </c>
      <c r="G514" s="221"/>
      <c r="H514" s="221"/>
      <c r="I514" s="221"/>
      <c r="J514" s="146" t="s">
        <v>374</v>
      </c>
      <c r="K514" s="147">
        <v>50</v>
      </c>
      <c r="L514" s="222"/>
      <c r="M514" s="222"/>
      <c r="N514" s="222">
        <f t="shared" si="160"/>
        <v>0</v>
      </c>
      <c r="O514" s="220"/>
      <c r="P514" s="220"/>
      <c r="Q514" s="220"/>
      <c r="R514" s="139"/>
      <c r="T514" s="140" t="s">
        <v>5</v>
      </c>
      <c r="U514" s="38" t="s">
        <v>42</v>
      </c>
      <c r="V514" s="141">
        <v>0</v>
      </c>
      <c r="W514" s="141">
        <f t="shared" si="161"/>
        <v>0</v>
      </c>
      <c r="X514" s="141">
        <v>0</v>
      </c>
      <c r="Y514" s="141">
        <f t="shared" si="162"/>
        <v>0</v>
      </c>
      <c r="Z514" s="141">
        <v>0</v>
      </c>
      <c r="AA514" s="142">
        <f t="shared" si="163"/>
        <v>0</v>
      </c>
      <c r="AR514" s="19" t="s">
        <v>1282</v>
      </c>
      <c r="AT514" s="19" t="s">
        <v>315</v>
      </c>
      <c r="AU514" s="19" t="s">
        <v>102</v>
      </c>
      <c r="AY514" s="19" t="s">
        <v>267</v>
      </c>
      <c r="BE514" s="143">
        <f t="shared" si="164"/>
        <v>0</v>
      </c>
      <c r="BF514" s="143">
        <f t="shared" si="165"/>
        <v>0</v>
      </c>
      <c r="BG514" s="143">
        <f t="shared" si="166"/>
        <v>0</v>
      </c>
      <c r="BH514" s="143">
        <f t="shared" si="167"/>
        <v>0</v>
      </c>
      <c r="BI514" s="143">
        <f t="shared" si="168"/>
        <v>0</v>
      </c>
      <c r="BJ514" s="19" t="s">
        <v>102</v>
      </c>
      <c r="BK514" s="143">
        <f t="shared" si="169"/>
        <v>0</v>
      </c>
      <c r="BL514" s="19" t="s">
        <v>518</v>
      </c>
      <c r="BM514" s="19" t="s">
        <v>3534</v>
      </c>
    </row>
    <row r="515" spans="2:65" s="1" customFormat="1" ht="16.5" customHeight="1">
      <c r="B515" s="134"/>
      <c r="C515" s="163" t="s">
        <v>3535</v>
      </c>
      <c r="D515" s="163" t="s">
        <v>268</v>
      </c>
      <c r="E515" s="164" t="s">
        <v>3536</v>
      </c>
      <c r="F515" s="240" t="s">
        <v>4287</v>
      </c>
      <c r="G515" s="240"/>
      <c r="H515" s="240"/>
      <c r="I515" s="240"/>
      <c r="J515" s="165" t="s">
        <v>785</v>
      </c>
      <c r="K515" s="166">
        <v>0.33</v>
      </c>
      <c r="L515" s="241"/>
      <c r="M515" s="241"/>
      <c r="N515" s="241">
        <f t="shared" si="160"/>
        <v>0</v>
      </c>
      <c r="O515" s="241"/>
      <c r="P515" s="241"/>
      <c r="Q515" s="241"/>
      <c r="R515" s="139"/>
      <c r="T515" s="140" t="s">
        <v>5</v>
      </c>
      <c r="U515" s="38" t="s">
        <v>42</v>
      </c>
      <c r="V515" s="141">
        <v>0</v>
      </c>
      <c r="W515" s="141">
        <f t="shared" si="161"/>
        <v>0</v>
      </c>
      <c r="X515" s="141">
        <v>0</v>
      </c>
      <c r="Y515" s="141">
        <f t="shared" si="162"/>
        <v>0</v>
      </c>
      <c r="Z515" s="141">
        <v>0</v>
      </c>
      <c r="AA515" s="142">
        <f t="shared" si="163"/>
        <v>0</v>
      </c>
      <c r="AR515" s="19" t="s">
        <v>518</v>
      </c>
      <c r="AT515" s="19" t="s">
        <v>268</v>
      </c>
      <c r="AU515" s="19" t="s">
        <v>102</v>
      </c>
      <c r="AY515" s="19" t="s">
        <v>267</v>
      </c>
      <c r="BE515" s="143">
        <f t="shared" si="164"/>
        <v>0</v>
      </c>
      <c r="BF515" s="143">
        <f t="shared" si="165"/>
        <v>0</v>
      </c>
      <c r="BG515" s="143">
        <f t="shared" si="166"/>
        <v>0</v>
      </c>
      <c r="BH515" s="143">
        <f t="shared" si="167"/>
        <v>0</v>
      </c>
      <c r="BI515" s="143">
        <f t="shared" si="168"/>
        <v>0</v>
      </c>
      <c r="BJ515" s="19" t="s">
        <v>102</v>
      </c>
      <c r="BK515" s="143">
        <f t="shared" si="169"/>
        <v>0</v>
      </c>
      <c r="BL515" s="19" t="s">
        <v>518</v>
      </c>
      <c r="BM515" s="19" t="s">
        <v>3537</v>
      </c>
    </row>
    <row r="516" spans="2:65" s="1" customFormat="1" ht="16.5" customHeight="1">
      <c r="B516" s="134"/>
      <c r="C516" s="163" t="s">
        <v>2713</v>
      </c>
      <c r="D516" s="163" t="s">
        <v>268</v>
      </c>
      <c r="E516" s="164" t="s">
        <v>3538</v>
      </c>
      <c r="F516" s="240" t="s">
        <v>4200</v>
      </c>
      <c r="G516" s="240"/>
      <c r="H516" s="240"/>
      <c r="I516" s="240"/>
      <c r="J516" s="165" t="s">
        <v>374</v>
      </c>
      <c r="K516" s="166">
        <v>1</v>
      </c>
      <c r="L516" s="241"/>
      <c r="M516" s="241"/>
      <c r="N516" s="241">
        <f t="shared" si="160"/>
        <v>0</v>
      </c>
      <c r="O516" s="241"/>
      <c r="P516" s="241"/>
      <c r="Q516" s="241"/>
      <c r="R516" s="139"/>
      <c r="T516" s="140" t="s">
        <v>5</v>
      </c>
      <c r="U516" s="38" t="s">
        <v>42</v>
      </c>
      <c r="V516" s="141">
        <v>0</v>
      </c>
      <c r="W516" s="141">
        <f t="shared" si="161"/>
        <v>0</v>
      </c>
      <c r="X516" s="141">
        <v>0</v>
      </c>
      <c r="Y516" s="141">
        <f t="shared" si="162"/>
        <v>0</v>
      </c>
      <c r="Z516" s="141">
        <v>0</v>
      </c>
      <c r="AA516" s="142">
        <f t="shared" si="163"/>
        <v>0</v>
      </c>
      <c r="AR516" s="19" t="s">
        <v>518</v>
      </c>
      <c r="AT516" s="19" t="s">
        <v>268</v>
      </c>
      <c r="AU516" s="19" t="s">
        <v>102</v>
      </c>
      <c r="AY516" s="19" t="s">
        <v>267</v>
      </c>
      <c r="BE516" s="143">
        <f t="shared" si="164"/>
        <v>0</v>
      </c>
      <c r="BF516" s="143">
        <f t="shared" si="165"/>
        <v>0</v>
      </c>
      <c r="BG516" s="143">
        <f t="shared" si="166"/>
        <v>0</v>
      </c>
      <c r="BH516" s="143">
        <f t="shared" si="167"/>
        <v>0</v>
      </c>
      <c r="BI516" s="143">
        <f t="shared" si="168"/>
        <v>0</v>
      </c>
      <c r="BJ516" s="19" t="s">
        <v>102</v>
      </c>
      <c r="BK516" s="143">
        <f t="shared" si="169"/>
        <v>0</v>
      </c>
      <c r="BL516" s="19" t="s">
        <v>518</v>
      </c>
      <c r="BM516" s="19" t="s">
        <v>3539</v>
      </c>
    </row>
    <row r="517" spans="2:65" s="1" customFormat="1" ht="16.5" customHeight="1">
      <c r="B517" s="134"/>
      <c r="C517" s="163" t="s">
        <v>3540</v>
      </c>
      <c r="D517" s="163" t="s">
        <v>268</v>
      </c>
      <c r="E517" s="164" t="s">
        <v>1022</v>
      </c>
      <c r="F517" s="240" t="s">
        <v>3075</v>
      </c>
      <c r="G517" s="240"/>
      <c r="H517" s="240"/>
      <c r="I517" s="240"/>
      <c r="J517" s="165" t="s">
        <v>785</v>
      </c>
      <c r="K517" s="166">
        <v>1</v>
      </c>
      <c r="L517" s="241"/>
      <c r="M517" s="241"/>
      <c r="N517" s="241">
        <f t="shared" si="160"/>
        <v>0</v>
      </c>
      <c r="O517" s="241"/>
      <c r="P517" s="241"/>
      <c r="Q517" s="241"/>
      <c r="R517" s="139"/>
      <c r="T517" s="140" t="s">
        <v>5</v>
      </c>
      <c r="U517" s="38" t="s">
        <v>42</v>
      </c>
      <c r="V517" s="141">
        <v>0</v>
      </c>
      <c r="W517" s="141">
        <f t="shared" si="161"/>
        <v>0</v>
      </c>
      <c r="X517" s="141">
        <v>0</v>
      </c>
      <c r="Y517" s="141">
        <f t="shared" si="162"/>
        <v>0</v>
      </c>
      <c r="Z517" s="141">
        <v>0</v>
      </c>
      <c r="AA517" s="142">
        <f t="shared" si="163"/>
        <v>0</v>
      </c>
      <c r="AR517" s="19" t="s">
        <v>518</v>
      </c>
      <c r="AT517" s="19" t="s">
        <v>268</v>
      </c>
      <c r="AU517" s="19" t="s">
        <v>102</v>
      </c>
      <c r="AY517" s="19" t="s">
        <v>267</v>
      </c>
      <c r="BE517" s="143">
        <f t="shared" si="164"/>
        <v>0</v>
      </c>
      <c r="BF517" s="143">
        <f t="shared" si="165"/>
        <v>0</v>
      </c>
      <c r="BG517" s="143">
        <f t="shared" si="166"/>
        <v>0</v>
      </c>
      <c r="BH517" s="143">
        <f t="shared" si="167"/>
        <v>0</v>
      </c>
      <c r="BI517" s="143">
        <f t="shared" si="168"/>
        <v>0</v>
      </c>
      <c r="BJ517" s="19" t="s">
        <v>102</v>
      </c>
      <c r="BK517" s="143">
        <f t="shared" si="169"/>
        <v>0</v>
      </c>
      <c r="BL517" s="19" t="s">
        <v>518</v>
      </c>
      <c r="BM517" s="19" t="s">
        <v>3541</v>
      </c>
    </row>
    <row r="518" spans="2:65" s="10" customFormat="1" ht="29.85" customHeight="1">
      <c r="B518" s="124"/>
      <c r="D518" s="133" t="s">
        <v>2990</v>
      </c>
      <c r="E518" s="133"/>
      <c r="F518" s="133"/>
      <c r="G518" s="133"/>
      <c r="H518" s="133"/>
      <c r="I518" s="133"/>
      <c r="J518" s="133"/>
      <c r="K518" s="133"/>
      <c r="L518" s="133"/>
      <c r="M518" s="133"/>
      <c r="N518" s="208">
        <f>BK518</f>
        <v>0</v>
      </c>
      <c r="O518" s="209"/>
      <c r="P518" s="209"/>
      <c r="Q518" s="209"/>
      <c r="R518" s="126"/>
      <c r="T518" s="127"/>
      <c r="W518" s="128">
        <f>SUM(W519:W528)</f>
        <v>0</v>
      </c>
      <c r="Y518" s="128">
        <f>SUM(Y519:Y528)</f>
        <v>0</v>
      </c>
      <c r="AA518" s="129">
        <f>SUM(AA519:AA528)</f>
        <v>0</v>
      </c>
      <c r="AR518" s="130" t="s">
        <v>277</v>
      </c>
      <c r="AT518" s="131" t="s">
        <v>74</v>
      </c>
      <c r="AU518" s="131" t="s">
        <v>83</v>
      </c>
      <c r="AY518" s="130" t="s">
        <v>267</v>
      </c>
      <c r="BK518" s="132">
        <f>SUM(BK519:BK528)</f>
        <v>0</v>
      </c>
    </row>
    <row r="519" spans="2:65" s="1" customFormat="1" ht="25.5" customHeight="1">
      <c r="B519" s="134"/>
      <c r="C519" s="144" t="s">
        <v>2716</v>
      </c>
      <c r="D519" s="144" t="s">
        <v>315</v>
      </c>
      <c r="E519" s="145" t="s">
        <v>3542</v>
      </c>
      <c r="F519" s="221" t="s">
        <v>3543</v>
      </c>
      <c r="G519" s="221"/>
      <c r="H519" s="221"/>
      <c r="I519" s="221"/>
      <c r="J519" s="146" t="s">
        <v>374</v>
      </c>
      <c r="K519" s="147">
        <v>6</v>
      </c>
      <c r="L519" s="222"/>
      <c r="M519" s="222"/>
      <c r="N519" s="222">
        <f t="shared" ref="N519:N528" si="170">ROUND(L519*K519,2)</f>
        <v>0</v>
      </c>
      <c r="O519" s="220"/>
      <c r="P519" s="220"/>
      <c r="Q519" s="220"/>
      <c r="R519" s="139"/>
      <c r="T519" s="140" t="s">
        <v>5</v>
      </c>
      <c r="U519" s="38" t="s">
        <v>42</v>
      </c>
      <c r="V519" s="141">
        <v>0</v>
      </c>
      <c r="W519" s="141">
        <f t="shared" ref="W519:W528" si="171">V519*K519</f>
        <v>0</v>
      </c>
      <c r="X519" s="141">
        <v>0</v>
      </c>
      <c r="Y519" s="141">
        <f t="shared" ref="Y519:Y528" si="172">X519*K519</f>
        <v>0</v>
      </c>
      <c r="Z519" s="141">
        <v>0</v>
      </c>
      <c r="AA519" s="142">
        <f t="shared" ref="AA519:AA528" si="173">Z519*K519</f>
        <v>0</v>
      </c>
      <c r="AR519" s="19" t="s">
        <v>1282</v>
      </c>
      <c r="AT519" s="19" t="s">
        <v>315</v>
      </c>
      <c r="AU519" s="19" t="s">
        <v>102</v>
      </c>
      <c r="AY519" s="19" t="s">
        <v>267</v>
      </c>
      <c r="BE519" s="143">
        <f t="shared" ref="BE519:BE528" si="174">IF(U519="základná",N519,0)</f>
        <v>0</v>
      </c>
      <c r="BF519" s="143">
        <f t="shared" ref="BF519:BF528" si="175">IF(U519="znížená",N519,0)</f>
        <v>0</v>
      </c>
      <c r="BG519" s="143">
        <f t="shared" ref="BG519:BG528" si="176">IF(U519="zákl. prenesená",N519,0)</f>
        <v>0</v>
      </c>
      <c r="BH519" s="143">
        <f t="shared" ref="BH519:BH528" si="177">IF(U519="zníž. prenesená",N519,0)</f>
        <v>0</v>
      </c>
      <c r="BI519" s="143">
        <f t="shared" ref="BI519:BI528" si="178">IF(U519="nulová",N519,0)</f>
        <v>0</v>
      </c>
      <c r="BJ519" s="19" t="s">
        <v>102</v>
      </c>
      <c r="BK519" s="143">
        <f t="shared" ref="BK519:BK528" si="179">ROUND(L519*K519,2)</f>
        <v>0</v>
      </c>
      <c r="BL519" s="19" t="s">
        <v>518</v>
      </c>
      <c r="BM519" s="19" t="s">
        <v>3544</v>
      </c>
    </row>
    <row r="520" spans="2:65" s="1" customFormat="1" ht="16.5" customHeight="1">
      <c r="B520" s="134"/>
      <c r="C520" s="144" t="s">
        <v>3545</v>
      </c>
      <c r="D520" s="144" t="s">
        <v>315</v>
      </c>
      <c r="E520" s="145" t="s">
        <v>2972</v>
      </c>
      <c r="F520" s="221" t="s">
        <v>2993</v>
      </c>
      <c r="G520" s="221"/>
      <c r="H520" s="221"/>
      <c r="I520" s="221"/>
      <c r="J520" s="146" t="s">
        <v>374</v>
      </c>
      <c r="K520" s="147">
        <v>12</v>
      </c>
      <c r="L520" s="222"/>
      <c r="M520" s="222"/>
      <c r="N520" s="222">
        <f t="shared" si="170"/>
        <v>0</v>
      </c>
      <c r="O520" s="220"/>
      <c r="P520" s="220"/>
      <c r="Q520" s="220"/>
      <c r="R520" s="139"/>
      <c r="T520" s="140" t="s">
        <v>5</v>
      </c>
      <c r="U520" s="38" t="s">
        <v>42</v>
      </c>
      <c r="V520" s="141">
        <v>0</v>
      </c>
      <c r="W520" s="141">
        <f t="shared" si="171"/>
        <v>0</v>
      </c>
      <c r="X520" s="141">
        <v>0</v>
      </c>
      <c r="Y520" s="141">
        <f t="shared" si="172"/>
        <v>0</v>
      </c>
      <c r="Z520" s="141">
        <v>0</v>
      </c>
      <c r="AA520" s="142">
        <f t="shared" si="173"/>
        <v>0</v>
      </c>
      <c r="AR520" s="19" t="s">
        <v>1282</v>
      </c>
      <c r="AT520" s="19" t="s">
        <v>315</v>
      </c>
      <c r="AU520" s="19" t="s">
        <v>102</v>
      </c>
      <c r="AY520" s="19" t="s">
        <v>267</v>
      </c>
      <c r="BE520" s="143">
        <f t="shared" si="174"/>
        <v>0</v>
      </c>
      <c r="BF520" s="143">
        <f t="shared" si="175"/>
        <v>0</v>
      </c>
      <c r="BG520" s="143">
        <f t="shared" si="176"/>
        <v>0</v>
      </c>
      <c r="BH520" s="143">
        <f t="shared" si="177"/>
        <v>0</v>
      </c>
      <c r="BI520" s="143">
        <f t="shared" si="178"/>
        <v>0</v>
      </c>
      <c r="BJ520" s="19" t="s">
        <v>102</v>
      </c>
      <c r="BK520" s="143">
        <f t="shared" si="179"/>
        <v>0</v>
      </c>
      <c r="BL520" s="19" t="s">
        <v>518</v>
      </c>
      <c r="BM520" s="19" t="s">
        <v>3546</v>
      </c>
    </row>
    <row r="521" spans="2:65" s="1" customFormat="1" ht="16.5" customHeight="1">
      <c r="B521" s="134"/>
      <c r="C521" s="144" t="s">
        <v>2719</v>
      </c>
      <c r="D521" s="144" t="s">
        <v>315</v>
      </c>
      <c r="E521" s="145" t="s">
        <v>3547</v>
      </c>
      <c r="F521" s="221" t="s">
        <v>3548</v>
      </c>
      <c r="G521" s="221"/>
      <c r="H521" s="221"/>
      <c r="I521" s="221"/>
      <c r="J521" s="146" t="s">
        <v>374</v>
      </c>
      <c r="K521" s="147">
        <v>6</v>
      </c>
      <c r="L521" s="222"/>
      <c r="M521" s="222"/>
      <c r="N521" s="222">
        <f t="shared" si="170"/>
        <v>0</v>
      </c>
      <c r="O521" s="220"/>
      <c r="P521" s="220"/>
      <c r="Q521" s="220"/>
      <c r="R521" s="139"/>
      <c r="T521" s="140" t="s">
        <v>5</v>
      </c>
      <c r="U521" s="38" t="s">
        <v>42</v>
      </c>
      <c r="V521" s="141">
        <v>0</v>
      </c>
      <c r="W521" s="141">
        <f t="shared" si="171"/>
        <v>0</v>
      </c>
      <c r="X521" s="141">
        <v>0</v>
      </c>
      <c r="Y521" s="141">
        <f t="shared" si="172"/>
        <v>0</v>
      </c>
      <c r="Z521" s="141">
        <v>0</v>
      </c>
      <c r="AA521" s="142">
        <f t="shared" si="173"/>
        <v>0</v>
      </c>
      <c r="AR521" s="19" t="s">
        <v>1282</v>
      </c>
      <c r="AT521" s="19" t="s">
        <v>315</v>
      </c>
      <c r="AU521" s="19" t="s">
        <v>102</v>
      </c>
      <c r="AY521" s="19" t="s">
        <v>267</v>
      </c>
      <c r="BE521" s="143">
        <f t="shared" si="174"/>
        <v>0</v>
      </c>
      <c r="BF521" s="143">
        <f t="shared" si="175"/>
        <v>0</v>
      </c>
      <c r="BG521" s="143">
        <f t="shared" si="176"/>
        <v>0</v>
      </c>
      <c r="BH521" s="143">
        <f t="shared" si="177"/>
        <v>0</v>
      </c>
      <c r="BI521" s="143">
        <f t="shared" si="178"/>
        <v>0</v>
      </c>
      <c r="BJ521" s="19" t="s">
        <v>102</v>
      </c>
      <c r="BK521" s="143">
        <f t="shared" si="179"/>
        <v>0</v>
      </c>
      <c r="BL521" s="19" t="s">
        <v>518</v>
      </c>
      <c r="BM521" s="19" t="s">
        <v>3549</v>
      </c>
    </row>
    <row r="522" spans="2:65" s="1" customFormat="1" ht="16.5" customHeight="1">
      <c r="B522" s="134"/>
      <c r="C522" s="144" t="s">
        <v>3550</v>
      </c>
      <c r="D522" s="144" t="s">
        <v>315</v>
      </c>
      <c r="E522" s="145" t="s">
        <v>3551</v>
      </c>
      <c r="F522" s="221" t="s">
        <v>3552</v>
      </c>
      <c r="G522" s="221"/>
      <c r="H522" s="221"/>
      <c r="I522" s="221"/>
      <c r="J522" s="146" t="s">
        <v>374</v>
      </c>
      <c r="K522" s="147">
        <v>6</v>
      </c>
      <c r="L522" s="222"/>
      <c r="M522" s="222"/>
      <c r="N522" s="222">
        <f t="shared" si="170"/>
        <v>0</v>
      </c>
      <c r="O522" s="220"/>
      <c r="P522" s="220"/>
      <c r="Q522" s="220"/>
      <c r="R522" s="139"/>
      <c r="T522" s="140" t="s">
        <v>5</v>
      </c>
      <c r="U522" s="38" t="s">
        <v>42</v>
      </c>
      <c r="V522" s="141">
        <v>0</v>
      </c>
      <c r="W522" s="141">
        <f t="shared" si="171"/>
        <v>0</v>
      </c>
      <c r="X522" s="141">
        <v>0</v>
      </c>
      <c r="Y522" s="141">
        <f t="shared" si="172"/>
        <v>0</v>
      </c>
      <c r="Z522" s="141">
        <v>0</v>
      </c>
      <c r="AA522" s="142">
        <f t="shared" si="173"/>
        <v>0</v>
      </c>
      <c r="AR522" s="19" t="s">
        <v>1282</v>
      </c>
      <c r="AT522" s="19" t="s">
        <v>315</v>
      </c>
      <c r="AU522" s="19" t="s">
        <v>102</v>
      </c>
      <c r="AY522" s="19" t="s">
        <v>267</v>
      </c>
      <c r="BE522" s="143">
        <f t="shared" si="174"/>
        <v>0</v>
      </c>
      <c r="BF522" s="143">
        <f t="shared" si="175"/>
        <v>0</v>
      </c>
      <c r="BG522" s="143">
        <f t="shared" si="176"/>
        <v>0</v>
      </c>
      <c r="BH522" s="143">
        <f t="shared" si="177"/>
        <v>0</v>
      </c>
      <c r="BI522" s="143">
        <f t="shared" si="178"/>
        <v>0</v>
      </c>
      <c r="BJ522" s="19" t="s">
        <v>102</v>
      </c>
      <c r="BK522" s="143">
        <f t="shared" si="179"/>
        <v>0</v>
      </c>
      <c r="BL522" s="19" t="s">
        <v>518</v>
      </c>
      <c r="BM522" s="19" t="s">
        <v>3553</v>
      </c>
    </row>
    <row r="523" spans="2:65" s="1" customFormat="1" ht="25.5" customHeight="1">
      <c r="B523" s="134"/>
      <c r="C523" s="144" t="s">
        <v>2722</v>
      </c>
      <c r="D523" s="144" t="s">
        <v>315</v>
      </c>
      <c r="E523" s="145" t="s">
        <v>3182</v>
      </c>
      <c r="F523" s="221" t="s">
        <v>3183</v>
      </c>
      <c r="G523" s="221"/>
      <c r="H523" s="221"/>
      <c r="I523" s="221"/>
      <c r="J523" s="146" t="s">
        <v>374</v>
      </c>
      <c r="K523" s="147">
        <v>12</v>
      </c>
      <c r="L523" s="222"/>
      <c r="M523" s="222"/>
      <c r="N523" s="222">
        <f t="shared" si="170"/>
        <v>0</v>
      </c>
      <c r="O523" s="220"/>
      <c r="P523" s="220"/>
      <c r="Q523" s="220"/>
      <c r="R523" s="139"/>
      <c r="T523" s="140" t="s">
        <v>5</v>
      </c>
      <c r="U523" s="38" t="s">
        <v>42</v>
      </c>
      <c r="V523" s="141">
        <v>0</v>
      </c>
      <c r="W523" s="141">
        <f t="shared" si="171"/>
        <v>0</v>
      </c>
      <c r="X523" s="141">
        <v>0</v>
      </c>
      <c r="Y523" s="141">
        <f t="shared" si="172"/>
        <v>0</v>
      </c>
      <c r="Z523" s="141">
        <v>0</v>
      </c>
      <c r="AA523" s="142">
        <f t="shared" si="173"/>
        <v>0</v>
      </c>
      <c r="AR523" s="19" t="s">
        <v>1282</v>
      </c>
      <c r="AT523" s="19" t="s">
        <v>315</v>
      </c>
      <c r="AU523" s="19" t="s">
        <v>102</v>
      </c>
      <c r="AY523" s="19" t="s">
        <v>267</v>
      </c>
      <c r="BE523" s="143">
        <f t="shared" si="174"/>
        <v>0</v>
      </c>
      <c r="BF523" s="143">
        <f t="shared" si="175"/>
        <v>0</v>
      </c>
      <c r="BG523" s="143">
        <f t="shared" si="176"/>
        <v>0</v>
      </c>
      <c r="BH523" s="143">
        <f t="shared" si="177"/>
        <v>0</v>
      </c>
      <c r="BI523" s="143">
        <f t="shared" si="178"/>
        <v>0</v>
      </c>
      <c r="BJ523" s="19" t="s">
        <v>102</v>
      </c>
      <c r="BK523" s="143">
        <f t="shared" si="179"/>
        <v>0</v>
      </c>
      <c r="BL523" s="19" t="s">
        <v>518</v>
      </c>
      <c r="BM523" s="19" t="s">
        <v>3554</v>
      </c>
    </row>
    <row r="524" spans="2:65" s="1" customFormat="1" ht="25.5" customHeight="1">
      <c r="B524" s="134"/>
      <c r="C524" s="144" t="s">
        <v>3555</v>
      </c>
      <c r="D524" s="144" t="s">
        <v>315</v>
      </c>
      <c r="E524" s="145" t="s">
        <v>3556</v>
      </c>
      <c r="F524" s="221" t="s">
        <v>3557</v>
      </c>
      <c r="G524" s="221"/>
      <c r="H524" s="221"/>
      <c r="I524" s="221"/>
      <c r="J524" s="146" t="s">
        <v>374</v>
      </c>
      <c r="K524" s="147">
        <v>108</v>
      </c>
      <c r="L524" s="222"/>
      <c r="M524" s="222"/>
      <c r="N524" s="222">
        <f t="shared" si="170"/>
        <v>0</v>
      </c>
      <c r="O524" s="220"/>
      <c r="P524" s="220"/>
      <c r="Q524" s="220"/>
      <c r="R524" s="139"/>
      <c r="T524" s="140" t="s">
        <v>5</v>
      </c>
      <c r="U524" s="38" t="s">
        <v>42</v>
      </c>
      <c r="V524" s="141">
        <v>0</v>
      </c>
      <c r="W524" s="141">
        <f t="shared" si="171"/>
        <v>0</v>
      </c>
      <c r="X524" s="141">
        <v>0</v>
      </c>
      <c r="Y524" s="141">
        <f t="shared" si="172"/>
        <v>0</v>
      </c>
      <c r="Z524" s="141">
        <v>0</v>
      </c>
      <c r="AA524" s="142">
        <f t="shared" si="173"/>
        <v>0</v>
      </c>
      <c r="AR524" s="19" t="s">
        <v>1282</v>
      </c>
      <c r="AT524" s="19" t="s">
        <v>315</v>
      </c>
      <c r="AU524" s="19" t="s">
        <v>102</v>
      </c>
      <c r="AY524" s="19" t="s">
        <v>267</v>
      </c>
      <c r="BE524" s="143">
        <f t="shared" si="174"/>
        <v>0</v>
      </c>
      <c r="BF524" s="143">
        <f t="shared" si="175"/>
        <v>0</v>
      </c>
      <c r="BG524" s="143">
        <f t="shared" si="176"/>
        <v>0</v>
      </c>
      <c r="BH524" s="143">
        <f t="shared" si="177"/>
        <v>0</v>
      </c>
      <c r="BI524" s="143">
        <f t="shared" si="178"/>
        <v>0</v>
      </c>
      <c r="BJ524" s="19" t="s">
        <v>102</v>
      </c>
      <c r="BK524" s="143">
        <f t="shared" si="179"/>
        <v>0</v>
      </c>
      <c r="BL524" s="19" t="s">
        <v>518</v>
      </c>
      <c r="BM524" s="19" t="s">
        <v>3558</v>
      </c>
    </row>
    <row r="525" spans="2:65" s="1" customFormat="1" ht="16.5" customHeight="1">
      <c r="B525" s="134"/>
      <c r="C525" s="144" t="s">
        <v>2725</v>
      </c>
      <c r="D525" s="144" t="s">
        <v>315</v>
      </c>
      <c r="E525" s="145" t="s">
        <v>3559</v>
      </c>
      <c r="F525" s="221" t="s">
        <v>3560</v>
      </c>
      <c r="G525" s="221"/>
      <c r="H525" s="221"/>
      <c r="I525" s="221"/>
      <c r="J525" s="146" t="s">
        <v>374</v>
      </c>
      <c r="K525" s="147">
        <v>24</v>
      </c>
      <c r="L525" s="222"/>
      <c r="M525" s="222"/>
      <c r="N525" s="222">
        <f t="shared" si="170"/>
        <v>0</v>
      </c>
      <c r="O525" s="220"/>
      <c r="P525" s="220"/>
      <c r="Q525" s="220"/>
      <c r="R525" s="139"/>
      <c r="T525" s="140" t="s">
        <v>5</v>
      </c>
      <c r="U525" s="38" t="s">
        <v>42</v>
      </c>
      <c r="V525" s="141">
        <v>0</v>
      </c>
      <c r="W525" s="141">
        <f t="shared" si="171"/>
        <v>0</v>
      </c>
      <c r="X525" s="141">
        <v>0</v>
      </c>
      <c r="Y525" s="141">
        <f t="shared" si="172"/>
        <v>0</v>
      </c>
      <c r="Z525" s="141">
        <v>0</v>
      </c>
      <c r="AA525" s="142">
        <f t="shared" si="173"/>
        <v>0</v>
      </c>
      <c r="AR525" s="19" t="s">
        <v>1282</v>
      </c>
      <c r="AT525" s="19" t="s">
        <v>315</v>
      </c>
      <c r="AU525" s="19" t="s">
        <v>102</v>
      </c>
      <c r="AY525" s="19" t="s">
        <v>267</v>
      </c>
      <c r="BE525" s="143">
        <f t="shared" si="174"/>
        <v>0</v>
      </c>
      <c r="BF525" s="143">
        <f t="shared" si="175"/>
        <v>0</v>
      </c>
      <c r="BG525" s="143">
        <f t="shared" si="176"/>
        <v>0</v>
      </c>
      <c r="BH525" s="143">
        <f t="shared" si="177"/>
        <v>0</v>
      </c>
      <c r="BI525" s="143">
        <f t="shared" si="178"/>
        <v>0</v>
      </c>
      <c r="BJ525" s="19" t="s">
        <v>102</v>
      </c>
      <c r="BK525" s="143">
        <f t="shared" si="179"/>
        <v>0</v>
      </c>
      <c r="BL525" s="19" t="s">
        <v>518</v>
      </c>
      <c r="BM525" s="19" t="s">
        <v>3561</v>
      </c>
    </row>
    <row r="526" spans="2:65" s="1" customFormat="1" ht="16.5" customHeight="1">
      <c r="B526" s="134"/>
      <c r="C526" s="163" t="s">
        <v>3562</v>
      </c>
      <c r="D526" s="163" t="s">
        <v>268</v>
      </c>
      <c r="E526" s="164" t="s">
        <v>3563</v>
      </c>
      <c r="F526" s="240" t="s">
        <v>4286</v>
      </c>
      <c r="G526" s="240"/>
      <c r="H526" s="240"/>
      <c r="I526" s="240"/>
      <c r="J526" s="165" t="s">
        <v>785</v>
      </c>
      <c r="K526" s="166">
        <v>1.8</v>
      </c>
      <c r="L526" s="241"/>
      <c r="M526" s="241"/>
      <c r="N526" s="241">
        <f t="shared" si="170"/>
        <v>0</v>
      </c>
      <c r="O526" s="241"/>
      <c r="P526" s="241"/>
      <c r="Q526" s="241"/>
      <c r="R526" s="139"/>
      <c r="T526" s="140" t="s">
        <v>5</v>
      </c>
      <c r="U526" s="38" t="s">
        <v>42</v>
      </c>
      <c r="V526" s="141">
        <v>0</v>
      </c>
      <c r="W526" s="141">
        <f t="shared" si="171"/>
        <v>0</v>
      </c>
      <c r="X526" s="141">
        <v>0</v>
      </c>
      <c r="Y526" s="141">
        <f t="shared" si="172"/>
        <v>0</v>
      </c>
      <c r="Z526" s="141">
        <v>0</v>
      </c>
      <c r="AA526" s="142">
        <f t="shared" si="173"/>
        <v>0</v>
      </c>
      <c r="AR526" s="19" t="s">
        <v>518</v>
      </c>
      <c r="AT526" s="19" t="s">
        <v>268</v>
      </c>
      <c r="AU526" s="19" t="s">
        <v>102</v>
      </c>
      <c r="AY526" s="19" t="s">
        <v>267</v>
      </c>
      <c r="BE526" s="143">
        <f t="shared" si="174"/>
        <v>0</v>
      </c>
      <c r="BF526" s="143">
        <f t="shared" si="175"/>
        <v>0</v>
      </c>
      <c r="BG526" s="143">
        <f t="shared" si="176"/>
        <v>0</v>
      </c>
      <c r="BH526" s="143">
        <f t="shared" si="177"/>
        <v>0</v>
      </c>
      <c r="BI526" s="143">
        <f t="shared" si="178"/>
        <v>0</v>
      </c>
      <c r="BJ526" s="19" t="s">
        <v>102</v>
      </c>
      <c r="BK526" s="143">
        <f t="shared" si="179"/>
        <v>0</v>
      </c>
      <c r="BL526" s="19" t="s">
        <v>518</v>
      </c>
      <c r="BM526" s="19" t="s">
        <v>3564</v>
      </c>
    </row>
    <row r="527" spans="2:65" s="1" customFormat="1" ht="16.5" customHeight="1">
      <c r="B527" s="134"/>
      <c r="C527" s="163" t="s">
        <v>2728</v>
      </c>
      <c r="D527" s="163" t="s">
        <v>268</v>
      </c>
      <c r="E527" s="164" t="s">
        <v>3174</v>
      </c>
      <c r="F527" s="240" t="s">
        <v>4200</v>
      </c>
      <c r="G527" s="240"/>
      <c r="H527" s="240"/>
      <c r="I527" s="240"/>
      <c r="J527" s="165" t="s">
        <v>374</v>
      </c>
      <c r="K527" s="166">
        <v>1</v>
      </c>
      <c r="L527" s="241"/>
      <c r="M527" s="241"/>
      <c r="N527" s="241">
        <f t="shared" si="170"/>
        <v>0</v>
      </c>
      <c r="O527" s="241"/>
      <c r="P527" s="241"/>
      <c r="Q527" s="241"/>
      <c r="R527" s="139"/>
      <c r="T527" s="140" t="s">
        <v>5</v>
      </c>
      <c r="U527" s="38" t="s">
        <v>42</v>
      </c>
      <c r="V527" s="141">
        <v>0</v>
      </c>
      <c r="W527" s="141">
        <f t="shared" si="171"/>
        <v>0</v>
      </c>
      <c r="X527" s="141">
        <v>0</v>
      </c>
      <c r="Y527" s="141">
        <f t="shared" si="172"/>
        <v>0</v>
      </c>
      <c r="Z527" s="141">
        <v>0</v>
      </c>
      <c r="AA527" s="142">
        <f t="shared" si="173"/>
        <v>0</v>
      </c>
      <c r="AR527" s="19" t="s">
        <v>518</v>
      </c>
      <c r="AT527" s="19" t="s">
        <v>268</v>
      </c>
      <c r="AU527" s="19" t="s">
        <v>102</v>
      </c>
      <c r="AY527" s="19" t="s">
        <v>267</v>
      </c>
      <c r="BE527" s="143">
        <f t="shared" si="174"/>
        <v>0</v>
      </c>
      <c r="BF527" s="143">
        <f t="shared" si="175"/>
        <v>0</v>
      </c>
      <c r="BG527" s="143">
        <f t="shared" si="176"/>
        <v>0</v>
      </c>
      <c r="BH527" s="143">
        <f t="shared" si="177"/>
        <v>0</v>
      </c>
      <c r="BI527" s="143">
        <f t="shared" si="178"/>
        <v>0</v>
      </c>
      <c r="BJ527" s="19" t="s">
        <v>102</v>
      </c>
      <c r="BK527" s="143">
        <f t="shared" si="179"/>
        <v>0</v>
      </c>
      <c r="BL527" s="19" t="s">
        <v>518</v>
      </c>
      <c r="BM527" s="19" t="s">
        <v>3565</v>
      </c>
    </row>
    <row r="528" spans="2:65" s="1" customFormat="1" ht="16.5" customHeight="1">
      <c r="B528" s="134"/>
      <c r="C528" s="163" t="s">
        <v>3566</v>
      </c>
      <c r="D528" s="163" t="s">
        <v>268</v>
      </c>
      <c r="E528" s="164" t="s">
        <v>3567</v>
      </c>
      <c r="F528" s="240" t="s">
        <v>3075</v>
      </c>
      <c r="G528" s="240"/>
      <c r="H528" s="240"/>
      <c r="I528" s="240"/>
      <c r="J528" s="165" t="s">
        <v>785</v>
      </c>
      <c r="K528" s="166">
        <v>6</v>
      </c>
      <c r="L528" s="241"/>
      <c r="M528" s="241"/>
      <c r="N528" s="241">
        <f t="shared" si="170"/>
        <v>0</v>
      </c>
      <c r="O528" s="241"/>
      <c r="P528" s="241"/>
      <c r="Q528" s="241"/>
      <c r="R528" s="139"/>
      <c r="T528" s="140" t="s">
        <v>5</v>
      </c>
      <c r="U528" s="148" t="s">
        <v>42</v>
      </c>
      <c r="V528" s="149">
        <v>0</v>
      </c>
      <c r="W528" s="149">
        <f t="shared" si="171"/>
        <v>0</v>
      </c>
      <c r="X528" s="149">
        <v>0</v>
      </c>
      <c r="Y528" s="149">
        <f t="shared" si="172"/>
        <v>0</v>
      </c>
      <c r="Z528" s="149">
        <v>0</v>
      </c>
      <c r="AA528" s="150">
        <f t="shared" si="173"/>
        <v>0</v>
      </c>
      <c r="AR528" s="19" t="s">
        <v>518</v>
      </c>
      <c r="AT528" s="19" t="s">
        <v>268</v>
      </c>
      <c r="AU528" s="19" t="s">
        <v>102</v>
      </c>
      <c r="AY528" s="19" t="s">
        <v>267</v>
      </c>
      <c r="BE528" s="143">
        <f t="shared" si="174"/>
        <v>0</v>
      </c>
      <c r="BF528" s="143">
        <f t="shared" si="175"/>
        <v>0</v>
      </c>
      <c r="BG528" s="143">
        <f t="shared" si="176"/>
        <v>0</v>
      </c>
      <c r="BH528" s="143">
        <f t="shared" si="177"/>
        <v>0</v>
      </c>
      <c r="BI528" s="143">
        <f t="shared" si="178"/>
        <v>0</v>
      </c>
      <c r="BJ528" s="19" t="s">
        <v>102</v>
      </c>
      <c r="BK528" s="143">
        <f t="shared" si="179"/>
        <v>0</v>
      </c>
      <c r="BL528" s="19" t="s">
        <v>518</v>
      </c>
      <c r="BM528" s="19" t="s">
        <v>3568</v>
      </c>
    </row>
    <row r="529" spans="2:18" s="1" customFormat="1" ht="6.95" customHeight="1">
      <c r="B529" s="53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5"/>
    </row>
  </sheetData>
  <mergeCells count="1519">
    <mergeCell ref="C2:Q2"/>
    <mergeCell ref="F4:P4"/>
    <mergeCell ref="F5:P5"/>
    <mergeCell ref="F6:P6"/>
    <mergeCell ref="M8:P8"/>
    <mergeCell ref="M10:Q10"/>
    <mergeCell ref="M11:Q11"/>
    <mergeCell ref="F13:I13"/>
    <mergeCell ref="L13:M13"/>
    <mergeCell ref="N13:Q13"/>
    <mergeCell ref="F17:I17"/>
    <mergeCell ref="L17:M17"/>
    <mergeCell ref="N17:Q17"/>
    <mergeCell ref="F18:I18"/>
    <mergeCell ref="L18:M18"/>
    <mergeCell ref="N18:Q18"/>
    <mergeCell ref="F19:I19"/>
    <mergeCell ref="L19:M19"/>
    <mergeCell ref="N19:Q19"/>
    <mergeCell ref="F20:I20"/>
    <mergeCell ref="L20:M20"/>
    <mergeCell ref="N20:Q20"/>
    <mergeCell ref="F21:I21"/>
    <mergeCell ref="L21:M21"/>
    <mergeCell ref="N21:Q21"/>
    <mergeCell ref="F22:I22"/>
    <mergeCell ref="L22:M22"/>
    <mergeCell ref="N22:Q22"/>
    <mergeCell ref="F23:I23"/>
    <mergeCell ref="L23:M23"/>
    <mergeCell ref="N23:Q23"/>
    <mergeCell ref="F24:I24"/>
    <mergeCell ref="L24:M24"/>
    <mergeCell ref="N24:Q24"/>
    <mergeCell ref="F25:I25"/>
    <mergeCell ref="L25:M25"/>
    <mergeCell ref="N25:Q25"/>
    <mergeCell ref="F26:I26"/>
    <mergeCell ref="L26:M26"/>
    <mergeCell ref="N26:Q26"/>
    <mergeCell ref="F27:I27"/>
    <mergeCell ref="L27:M27"/>
    <mergeCell ref="N27:Q27"/>
    <mergeCell ref="F28:I28"/>
    <mergeCell ref="L28:M28"/>
    <mergeCell ref="N28:Q28"/>
    <mergeCell ref="F29:I29"/>
    <mergeCell ref="L29:M29"/>
    <mergeCell ref="N29:Q29"/>
    <mergeCell ref="F30:I30"/>
    <mergeCell ref="L30:M30"/>
    <mergeCell ref="N30:Q30"/>
    <mergeCell ref="F31:I31"/>
    <mergeCell ref="L31:M31"/>
    <mergeCell ref="N31:Q31"/>
    <mergeCell ref="F32:I32"/>
    <mergeCell ref="L32:M32"/>
    <mergeCell ref="N32:Q32"/>
    <mergeCell ref="F33:I33"/>
    <mergeCell ref="L33:M33"/>
    <mergeCell ref="N33:Q33"/>
    <mergeCell ref="F34:I34"/>
    <mergeCell ref="L34:M34"/>
    <mergeCell ref="N34:Q34"/>
    <mergeCell ref="F35:I35"/>
    <mergeCell ref="L35:M35"/>
    <mergeCell ref="N35:Q35"/>
    <mergeCell ref="F36:I36"/>
    <mergeCell ref="L36:M36"/>
    <mergeCell ref="N36:Q36"/>
    <mergeCell ref="F37:I37"/>
    <mergeCell ref="L37:M37"/>
    <mergeCell ref="N37:Q37"/>
    <mergeCell ref="F38:I38"/>
    <mergeCell ref="L38:M38"/>
    <mergeCell ref="N38:Q38"/>
    <mergeCell ref="F39:I39"/>
    <mergeCell ref="L39:M39"/>
    <mergeCell ref="N39:Q39"/>
    <mergeCell ref="F40:I40"/>
    <mergeCell ref="L40:M40"/>
    <mergeCell ref="N40:Q40"/>
    <mergeCell ref="F41:I41"/>
    <mergeCell ref="L41:M41"/>
    <mergeCell ref="N41:Q41"/>
    <mergeCell ref="F42:I42"/>
    <mergeCell ref="L42:M42"/>
    <mergeCell ref="N42:Q42"/>
    <mergeCell ref="F43:I43"/>
    <mergeCell ref="L43:M43"/>
    <mergeCell ref="N43:Q43"/>
    <mergeCell ref="F44:I44"/>
    <mergeCell ref="L44:M44"/>
    <mergeCell ref="N44:Q44"/>
    <mergeCell ref="F45:I45"/>
    <mergeCell ref="L45:M45"/>
    <mergeCell ref="N45:Q45"/>
    <mergeCell ref="F46:I46"/>
    <mergeCell ref="L46:M46"/>
    <mergeCell ref="N46:Q46"/>
    <mergeCell ref="F47:I47"/>
    <mergeCell ref="L47:M47"/>
    <mergeCell ref="N47:Q47"/>
    <mergeCell ref="F48:I48"/>
    <mergeCell ref="L48:M48"/>
    <mergeCell ref="N48:Q48"/>
    <mergeCell ref="F49:I49"/>
    <mergeCell ref="L49:M49"/>
    <mergeCell ref="N49:Q49"/>
    <mergeCell ref="F50:I50"/>
    <mergeCell ref="L50:M50"/>
    <mergeCell ref="N50:Q50"/>
    <mergeCell ref="F51:I51"/>
    <mergeCell ref="L51:M51"/>
    <mergeCell ref="N51:Q51"/>
    <mergeCell ref="F52:I52"/>
    <mergeCell ref="L52:M52"/>
    <mergeCell ref="N52:Q52"/>
    <mergeCell ref="F53:I53"/>
    <mergeCell ref="L53:M53"/>
    <mergeCell ref="N53:Q53"/>
    <mergeCell ref="F54:I54"/>
    <mergeCell ref="L54:M54"/>
    <mergeCell ref="N54:Q54"/>
    <mergeCell ref="F55:I55"/>
    <mergeCell ref="L55:M55"/>
    <mergeCell ref="N55:Q55"/>
    <mergeCell ref="F56:I56"/>
    <mergeCell ref="L56:M56"/>
    <mergeCell ref="N56:Q56"/>
    <mergeCell ref="F57:I57"/>
    <mergeCell ref="L57:M57"/>
    <mergeCell ref="N57:Q57"/>
    <mergeCell ref="F58:I58"/>
    <mergeCell ref="L58:M58"/>
    <mergeCell ref="N58:Q58"/>
    <mergeCell ref="F59:I59"/>
    <mergeCell ref="L59:M59"/>
    <mergeCell ref="N59:Q59"/>
    <mergeCell ref="F60:I60"/>
    <mergeCell ref="L60:M60"/>
    <mergeCell ref="N60:Q60"/>
    <mergeCell ref="F61:I61"/>
    <mergeCell ref="L61:M61"/>
    <mergeCell ref="N61:Q61"/>
    <mergeCell ref="F62:I62"/>
    <mergeCell ref="L62:M62"/>
    <mergeCell ref="N62:Q62"/>
    <mergeCell ref="F63:I63"/>
    <mergeCell ref="L63:M63"/>
    <mergeCell ref="N63:Q63"/>
    <mergeCell ref="F64:I64"/>
    <mergeCell ref="L64:M64"/>
    <mergeCell ref="N64:Q64"/>
    <mergeCell ref="F65:I65"/>
    <mergeCell ref="L65:M65"/>
    <mergeCell ref="N65:Q65"/>
    <mergeCell ref="F66:I66"/>
    <mergeCell ref="L66:M66"/>
    <mergeCell ref="N66:Q66"/>
    <mergeCell ref="F67:I67"/>
    <mergeCell ref="L67:M67"/>
    <mergeCell ref="N67:Q67"/>
    <mergeCell ref="F68:I68"/>
    <mergeCell ref="L68:M68"/>
    <mergeCell ref="N68:Q68"/>
    <mergeCell ref="F69:I69"/>
    <mergeCell ref="L69:M69"/>
    <mergeCell ref="N69:Q69"/>
    <mergeCell ref="F70:I70"/>
    <mergeCell ref="L70:M70"/>
    <mergeCell ref="N70:Q70"/>
    <mergeCell ref="F71:I71"/>
    <mergeCell ref="L71:M71"/>
    <mergeCell ref="N71:Q71"/>
    <mergeCell ref="F72:I72"/>
    <mergeCell ref="L72:M72"/>
    <mergeCell ref="N72:Q72"/>
    <mergeCell ref="F73:I73"/>
    <mergeCell ref="L73:M73"/>
    <mergeCell ref="N73:Q73"/>
    <mergeCell ref="F74:I74"/>
    <mergeCell ref="L74:M74"/>
    <mergeCell ref="N74:Q74"/>
    <mergeCell ref="F75:I75"/>
    <mergeCell ref="L75:M75"/>
    <mergeCell ref="N75:Q75"/>
    <mergeCell ref="F76:I76"/>
    <mergeCell ref="L76:M76"/>
    <mergeCell ref="N76:Q76"/>
    <mergeCell ref="F78:I78"/>
    <mergeCell ref="L78:M78"/>
    <mergeCell ref="N78:Q78"/>
    <mergeCell ref="F79:I79"/>
    <mergeCell ref="L79:M79"/>
    <mergeCell ref="N79:Q79"/>
    <mergeCell ref="F80:I80"/>
    <mergeCell ref="L80:M80"/>
    <mergeCell ref="N80:Q80"/>
    <mergeCell ref="F81:I81"/>
    <mergeCell ref="L81:M81"/>
    <mergeCell ref="N81:Q81"/>
    <mergeCell ref="F82:I82"/>
    <mergeCell ref="L82:M82"/>
    <mergeCell ref="N82:Q82"/>
    <mergeCell ref="F83:I83"/>
    <mergeCell ref="L83:M83"/>
    <mergeCell ref="N83:Q83"/>
    <mergeCell ref="F84:I84"/>
    <mergeCell ref="L84:M84"/>
    <mergeCell ref="N84:Q84"/>
    <mergeCell ref="F85:I85"/>
    <mergeCell ref="L85:M85"/>
    <mergeCell ref="N85:Q85"/>
    <mergeCell ref="F86:I86"/>
    <mergeCell ref="L86:M86"/>
    <mergeCell ref="N86:Q86"/>
    <mergeCell ref="F87:I87"/>
    <mergeCell ref="L87:M87"/>
    <mergeCell ref="N87:Q87"/>
    <mergeCell ref="F88:I88"/>
    <mergeCell ref="L88:M88"/>
    <mergeCell ref="N88:Q88"/>
    <mergeCell ref="F89:I89"/>
    <mergeCell ref="L89:M89"/>
    <mergeCell ref="N89:Q89"/>
    <mergeCell ref="F90:I90"/>
    <mergeCell ref="L90:M90"/>
    <mergeCell ref="N90:Q90"/>
    <mergeCell ref="F91:I91"/>
    <mergeCell ref="L91:M91"/>
    <mergeCell ref="N91:Q91"/>
    <mergeCell ref="F92:I92"/>
    <mergeCell ref="L92:M92"/>
    <mergeCell ref="N92:Q92"/>
    <mergeCell ref="F93:I93"/>
    <mergeCell ref="L93:M93"/>
    <mergeCell ref="N93:Q93"/>
    <mergeCell ref="F94:I94"/>
    <mergeCell ref="L94:M94"/>
    <mergeCell ref="N94:Q94"/>
    <mergeCell ref="F95:I95"/>
    <mergeCell ref="L95:M95"/>
    <mergeCell ref="N95:Q95"/>
    <mergeCell ref="F96:I96"/>
    <mergeCell ref="L96:M96"/>
    <mergeCell ref="N96:Q96"/>
    <mergeCell ref="F97:I97"/>
    <mergeCell ref="L97:M97"/>
    <mergeCell ref="N97:Q97"/>
    <mergeCell ref="F98:I98"/>
    <mergeCell ref="L98:M98"/>
    <mergeCell ref="N98:Q98"/>
    <mergeCell ref="F99:I99"/>
    <mergeCell ref="L99:M99"/>
    <mergeCell ref="N99:Q99"/>
    <mergeCell ref="F100:I100"/>
    <mergeCell ref="L100:M100"/>
    <mergeCell ref="N100:Q100"/>
    <mergeCell ref="F101:I101"/>
    <mergeCell ref="L101:M101"/>
    <mergeCell ref="N101:Q101"/>
    <mergeCell ref="F102:I102"/>
    <mergeCell ref="L102:M102"/>
    <mergeCell ref="N102:Q102"/>
    <mergeCell ref="F103:I103"/>
    <mergeCell ref="L103:M103"/>
    <mergeCell ref="N103:Q103"/>
    <mergeCell ref="F104:I104"/>
    <mergeCell ref="L104:M104"/>
    <mergeCell ref="N104:Q104"/>
    <mergeCell ref="F105:I105"/>
    <mergeCell ref="L105:M105"/>
    <mergeCell ref="N105:Q105"/>
    <mergeCell ref="F106:I106"/>
    <mergeCell ref="L106:M106"/>
    <mergeCell ref="N106:Q106"/>
    <mergeCell ref="F107:I107"/>
    <mergeCell ref="L107:M107"/>
    <mergeCell ref="N107:Q107"/>
    <mergeCell ref="F108:I108"/>
    <mergeCell ref="L108:M108"/>
    <mergeCell ref="N108:Q108"/>
    <mergeCell ref="F109:I109"/>
    <mergeCell ref="L109:M109"/>
    <mergeCell ref="N109:Q109"/>
    <mergeCell ref="F110:I110"/>
    <mergeCell ref="L110:M110"/>
    <mergeCell ref="N110:Q110"/>
    <mergeCell ref="F111:I111"/>
    <mergeCell ref="L111:M111"/>
    <mergeCell ref="N111:Q111"/>
    <mergeCell ref="F112:I112"/>
    <mergeCell ref="L112:M112"/>
    <mergeCell ref="N112:Q112"/>
    <mergeCell ref="F113:I113"/>
    <mergeCell ref="L113:M113"/>
    <mergeCell ref="N113:Q113"/>
    <mergeCell ref="F114:I114"/>
    <mergeCell ref="L114:M114"/>
    <mergeCell ref="N114:Q114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F348:I348"/>
    <mergeCell ref="L348:M348"/>
    <mergeCell ref="N348:Q348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63:I363"/>
    <mergeCell ref="L363:M363"/>
    <mergeCell ref="N363:Q363"/>
    <mergeCell ref="F364:I364"/>
    <mergeCell ref="L364:M364"/>
    <mergeCell ref="N364:Q364"/>
    <mergeCell ref="F365:I365"/>
    <mergeCell ref="L365:M365"/>
    <mergeCell ref="N365:Q365"/>
    <mergeCell ref="F366:I366"/>
    <mergeCell ref="L366:M366"/>
    <mergeCell ref="N366:Q366"/>
    <mergeCell ref="F367:I367"/>
    <mergeCell ref="L367:M367"/>
    <mergeCell ref="N367:Q367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72:I372"/>
    <mergeCell ref="L372:M372"/>
    <mergeCell ref="N372:Q372"/>
    <mergeCell ref="F373:I373"/>
    <mergeCell ref="L373:M373"/>
    <mergeCell ref="N373:Q373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77:I377"/>
    <mergeCell ref="L377:M377"/>
    <mergeCell ref="N377:Q377"/>
    <mergeCell ref="F378:I378"/>
    <mergeCell ref="L378:M378"/>
    <mergeCell ref="N378:Q378"/>
    <mergeCell ref="F379:I379"/>
    <mergeCell ref="L379:M379"/>
    <mergeCell ref="N379:Q379"/>
    <mergeCell ref="F380:I380"/>
    <mergeCell ref="L380:M380"/>
    <mergeCell ref="N380:Q380"/>
    <mergeCell ref="F381:I381"/>
    <mergeCell ref="L381:M381"/>
    <mergeCell ref="N381:Q381"/>
    <mergeCell ref="F382:I382"/>
    <mergeCell ref="L382:M382"/>
    <mergeCell ref="N382:Q382"/>
    <mergeCell ref="F383:I383"/>
    <mergeCell ref="L383:M383"/>
    <mergeCell ref="N383:Q383"/>
    <mergeCell ref="F384:I384"/>
    <mergeCell ref="L384:M384"/>
    <mergeCell ref="N384:Q384"/>
    <mergeCell ref="F385:I385"/>
    <mergeCell ref="L385:M385"/>
    <mergeCell ref="N385:Q385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90:I390"/>
    <mergeCell ref="L390:M390"/>
    <mergeCell ref="N390:Q390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95:I395"/>
    <mergeCell ref="L395:M395"/>
    <mergeCell ref="N395:Q395"/>
    <mergeCell ref="F396:I396"/>
    <mergeCell ref="L396:M396"/>
    <mergeCell ref="N396:Q396"/>
    <mergeCell ref="F397:I397"/>
    <mergeCell ref="L397:M397"/>
    <mergeCell ref="N397:Q397"/>
    <mergeCell ref="F398:I398"/>
    <mergeCell ref="L398:M398"/>
    <mergeCell ref="N398:Q398"/>
    <mergeCell ref="F399:I399"/>
    <mergeCell ref="L399:M399"/>
    <mergeCell ref="N399:Q399"/>
    <mergeCell ref="F400:I400"/>
    <mergeCell ref="L400:M400"/>
    <mergeCell ref="N400:Q400"/>
    <mergeCell ref="F401:I401"/>
    <mergeCell ref="L401:M401"/>
    <mergeCell ref="N401:Q401"/>
    <mergeCell ref="F402:I402"/>
    <mergeCell ref="L402:M402"/>
    <mergeCell ref="N402:Q402"/>
    <mergeCell ref="F403:I403"/>
    <mergeCell ref="L403:M403"/>
    <mergeCell ref="N403:Q403"/>
    <mergeCell ref="F404:I404"/>
    <mergeCell ref="L404:M404"/>
    <mergeCell ref="N404:Q404"/>
    <mergeCell ref="F405:I405"/>
    <mergeCell ref="L405:M405"/>
    <mergeCell ref="N405:Q405"/>
    <mergeCell ref="F406:I406"/>
    <mergeCell ref="L406:M406"/>
    <mergeCell ref="N406:Q406"/>
    <mergeCell ref="F407:I407"/>
    <mergeCell ref="L407:M407"/>
    <mergeCell ref="N407:Q407"/>
    <mergeCell ref="F408:I408"/>
    <mergeCell ref="L408:M408"/>
    <mergeCell ref="N408:Q408"/>
    <mergeCell ref="F409:I409"/>
    <mergeCell ref="L409:M409"/>
    <mergeCell ref="N409:Q409"/>
    <mergeCell ref="F410:I410"/>
    <mergeCell ref="L410:M410"/>
    <mergeCell ref="N410:Q410"/>
    <mergeCell ref="F411:I411"/>
    <mergeCell ref="L411:M411"/>
    <mergeCell ref="N411:Q411"/>
    <mergeCell ref="F412:I412"/>
    <mergeCell ref="L412:M412"/>
    <mergeCell ref="N412:Q412"/>
    <mergeCell ref="F413:I413"/>
    <mergeCell ref="L413:M413"/>
    <mergeCell ref="N413:Q413"/>
    <mergeCell ref="F414:I414"/>
    <mergeCell ref="L414:M414"/>
    <mergeCell ref="N414:Q414"/>
    <mergeCell ref="F415:I415"/>
    <mergeCell ref="L415:M415"/>
    <mergeCell ref="N415:Q415"/>
    <mergeCell ref="F416:I416"/>
    <mergeCell ref="L416:M416"/>
    <mergeCell ref="N416:Q416"/>
    <mergeCell ref="F417:I417"/>
    <mergeCell ref="L417:M417"/>
    <mergeCell ref="N417:Q417"/>
    <mergeCell ref="F418:I418"/>
    <mergeCell ref="L418:M418"/>
    <mergeCell ref="N418:Q418"/>
    <mergeCell ref="F419:I419"/>
    <mergeCell ref="L419:M419"/>
    <mergeCell ref="N419:Q419"/>
    <mergeCell ref="F420:I420"/>
    <mergeCell ref="L420:M420"/>
    <mergeCell ref="N420:Q420"/>
    <mergeCell ref="F421:I421"/>
    <mergeCell ref="L421:M421"/>
    <mergeCell ref="N421:Q421"/>
    <mergeCell ref="F422:I422"/>
    <mergeCell ref="L422:M422"/>
    <mergeCell ref="N422:Q422"/>
    <mergeCell ref="F423:I423"/>
    <mergeCell ref="L423:M423"/>
    <mergeCell ref="N423:Q423"/>
    <mergeCell ref="F424:I424"/>
    <mergeCell ref="L424:M424"/>
    <mergeCell ref="N424:Q424"/>
    <mergeCell ref="F425:I425"/>
    <mergeCell ref="L425:M425"/>
    <mergeCell ref="N425:Q425"/>
    <mergeCell ref="F426:I426"/>
    <mergeCell ref="L426:M426"/>
    <mergeCell ref="N426:Q426"/>
    <mergeCell ref="F428:I428"/>
    <mergeCell ref="L428:M428"/>
    <mergeCell ref="N428:Q428"/>
    <mergeCell ref="F429:I429"/>
    <mergeCell ref="L429:M429"/>
    <mergeCell ref="N429:Q429"/>
    <mergeCell ref="F430:I430"/>
    <mergeCell ref="L430:M430"/>
    <mergeCell ref="N430:Q430"/>
    <mergeCell ref="F431:I431"/>
    <mergeCell ref="L431:M431"/>
    <mergeCell ref="N431:Q431"/>
    <mergeCell ref="F432:I432"/>
    <mergeCell ref="L432:M432"/>
    <mergeCell ref="N432:Q432"/>
    <mergeCell ref="F433:I433"/>
    <mergeCell ref="L433:M433"/>
    <mergeCell ref="N433:Q433"/>
    <mergeCell ref="F434:I434"/>
    <mergeCell ref="L434:M434"/>
    <mergeCell ref="N434:Q434"/>
    <mergeCell ref="F435:I435"/>
    <mergeCell ref="L435:M435"/>
    <mergeCell ref="N435:Q435"/>
    <mergeCell ref="F436:I436"/>
    <mergeCell ref="L436:M436"/>
    <mergeCell ref="N436:Q436"/>
    <mergeCell ref="F437:I437"/>
    <mergeCell ref="L437:M437"/>
    <mergeCell ref="N437:Q437"/>
    <mergeCell ref="F438:I438"/>
    <mergeCell ref="L438:M438"/>
    <mergeCell ref="N438:Q438"/>
    <mergeCell ref="F439:I439"/>
    <mergeCell ref="L439:M439"/>
    <mergeCell ref="N439:Q439"/>
    <mergeCell ref="F440:I440"/>
    <mergeCell ref="L440:M440"/>
    <mergeCell ref="N440:Q440"/>
    <mergeCell ref="F441:I441"/>
    <mergeCell ref="L441:M441"/>
    <mergeCell ref="N441:Q441"/>
    <mergeCell ref="F442:I442"/>
    <mergeCell ref="L442:M442"/>
    <mergeCell ref="N442:Q442"/>
    <mergeCell ref="F443:I443"/>
    <mergeCell ref="L443:M443"/>
    <mergeCell ref="N443:Q443"/>
    <mergeCell ref="F444:I444"/>
    <mergeCell ref="L444:M444"/>
    <mergeCell ref="N444:Q444"/>
    <mergeCell ref="F445:I445"/>
    <mergeCell ref="L445:M445"/>
    <mergeCell ref="N445:Q445"/>
    <mergeCell ref="F446:I446"/>
    <mergeCell ref="L446:M446"/>
    <mergeCell ref="N446:Q446"/>
    <mergeCell ref="F447:I447"/>
    <mergeCell ref="L447:M447"/>
    <mergeCell ref="N447:Q447"/>
    <mergeCell ref="F448:I448"/>
    <mergeCell ref="L448:M448"/>
    <mergeCell ref="N448:Q448"/>
    <mergeCell ref="F449:I449"/>
    <mergeCell ref="L449:M449"/>
    <mergeCell ref="N449:Q449"/>
    <mergeCell ref="F450:I450"/>
    <mergeCell ref="L450:M450"/>
    <mergeCell ref="N450:Q450"/>
    <mergeCell ref="F451:I451"/>
    <mergeCell ref="L451:M451"/>
    <mergeCell ref="N451:Q451"/>
    <mergeCell ref="F452:I452"/>
    <mergeCell ref="L452:M452"/>
    <mergeCell ref="N452:Q452"/>
    <mergeCell ref="F453:I453"/>
    <mergeCell ref="L453:M453"/>
    <mergeCell ref="N453:Q453"/>
    <mergeCell ref="F454:I454"/>
    <mergeCell ref="L454:M454"/>
    <mergeCell ref="N454:Q454"/>
    <mergeCell ref="F456:I456"/>
    <mergeCell ref="L456:M456"/>
    <mergeCell ref="N456:Q456"/>
    <mergeCell ref="F457:I457"/>
    <mergeCell ref="L457:M457"/>
    <mergeCell ref="N457:Q457"/>
    <mergeCell ref="F458:I458"/>
    <mergeCell ref="L458:M458"/>
    <mergeCell ref="N458:Q458"/>
    <mergeCell ref="F459:I459"/>
    <mergeCell ref="L459:M459"/>
    <mergeCell ref="N459:Q459"/>
    <mergeCell ref="F460:I460"/>
    <mergeCell ref="L460:M460"/>
    <mergeCell ref="N460:Q460"/>
    <mergeCell ref="F461:I461"/>
    <mergeCell ref="L461:M461"/>
    <mergeCell ref="N461:Q461"/>
    <mergeCell ref="F462:I462"/>
    <mergeCell ref="L462:M462"/>
    <mergeCell ref="N462:Q462"/>
    <mergeCell ref="F463:I463"/>
    <mergeCell ref="L463:M463"/>
    <mergeCell ref="N463:Q463"/>
    <mergeCell ref="F464:I464"/>
    <mergeCell ref="L464:M464"/>
    <mergeCell ref="N464:Q464"/>
    <mergeCell ref="F465:I465"/>
    <mergeCell ref="L465:M465"/>
    <mergeCell ref="N465:Q465"/>
    <mergeCell ref="F466:I466"/>
    <mergeCell ref="L466:M466"/>
    <mergeCell ref="N466:Q466"/>
    <mergeCell ref="F467:I467"/>
    <mergeCell ref="L467:M467"/>
    <mergeCell ref="N467:Q467"/>
    <mergeCell ref="F468:I468"/>
    <mergeCell ref="L468:M468"/>
    <mergeCell ref="N468:Q468"/>
    <mergeCell ref="F469:I469"/>
    <mergeCell ref="L469:M469"/>
    <mergeCell ref="N469:Q469"/>
    <mergeCell ref="F470:I470"/>
    <mergeCell ref="L470:M470"/>
    <mergeCell ref="N470:Q470"/>
    <mergeCell ref="F471:I471"/>
    <mergeCell ref="L471:M471"/>
    <mergeCell ref="N471:Q471"/>
    <mergeCell ref="F472:I472"/>
    <mergeCell ref="L472:M472"/>
    <mergeCell ref="N472:Q472"/>
    <mergeCell ref="F473:I473"/>
    <mergeCell ref="L473:M473"/>
    <mergeCell ref="N473:Q473"/>
    <mergeCell ref="F474:I474"/>
    <mergeCell ref="L474:M474"/>
    <mergeCell ref="N474:Q474"/>
    <mergeCell ref="F475:I475"/>
    <mergeCell ref="L475:M475"/>
    <mergeCell ref="N475:Q475"/>
    <mergeCell ref="F476:I476"/>
    <mergeCell ref="L476:M476"/>
    <mergeCell ref="N476:Q476"/>
    <mergeCell ref="F477:I477"/>
    <mergeCell ref="L477:M477"/>
    <mergeCell ref="N477:Q477"/>
    <mergeCell ref="F478:I478"/>
    <mergeCell ref="L478:M478"/>
    <mergeCell ref="N478:Q478"/>
    <mergeCell ref="F479:I479"/>
    <mergeCell ref="L479:M479"/>
    <mergeCell ref="N479:Q479"/>
    <mergeCell ref="F480:I480"/>
    <mergeCell ref="L480:M480"/>
    <mergeCell ref="N480:Q480"/>
    <mergeCell ref="F481:I481"/>
    <mergeCell ref="L481:M481"/>
    <mergeCell ref="N481:Q481"/>
    <mergeCell ref="F482:I482"/>
    <mergeCell ref="L482:M482"/>
    <mergeCell ref="N482:Q482"/>
    <mergeCell ref="F483:I483"/>
    <mergeCell ref="L483:M483"/>
    <mergeCell ref="N483:Q483"/>
    <mergeCell ref="F484:I484"/>
    <mergeCell ref="L484:M484"/>
    <mergeCell ref="N484:Q484"/>
    <mergeCell ref="F485:I485"/>
    <mergeCell ref="L485:M485"/>
    <mergeCell ref="N485:Q485"/>
    <mergeCell ref="F486:I486"/>
    <mergeCell ref="L486:M486"/>
    <mergeCell ref="N486:Q486"/>
    <mergeCell ref="F487:I487"/>
    <mergeCell ref="L487:M487"/>
    <mergeCell ref="N487:Q487"/>
    <mergeCell ref="F488:I488"/>
    <mergeCell ref="L488:M488"/>
    <mergeCell ref="N488:Q488"/>
    <mergeCell ref="F489:I489"/>
    <mergeCell ref="L489:M489"/>
    <mergeCell ref="N489:Q489"/>
    <mergeCell ref="F490:I490"/>
    <mergeCell ref="L490:M490"/>
    <mergeCell ref="N490:Q490"/>
    <mergeCell ref="F491:I491"/>
    <mergeCell ref="L491:M491"/>
    <mergeCell ref="N491:Q491"/>
    <mergeCell ref="F493:I493"/>
    <mergeCell ref="L493:M493"/>
    <mergeCell ref="N493:Q493"/>
    <mergeCell ref="F494:I494"/>
    <mergeCell ref="L494:M494"/>
    <mergeCell ref="N494:Q494"/>
    <mergeCell ref="F495:I495"/>
    <mergeCell ref="L495:M495"/>
    <mergeCell ref="N495:Q495"/>
    <mergeCell ref="F496:I496"/>
    <mergeCell ref="L496:M496"/>
    <mergeCell ref="N496:Q496"/>
    <mergeCell ref="F497:I497"/>
    <mergeCell ref="L497:M497"/>
    <mergeCell ref="N497:Q497"/>
    <mergeCell ref="F498:I498"/>
    <mergeCell ref="L498:M498"/>
    <mergeCell ref="N498:Q498"/>
    <mergeCell ref="N510:Q510"/>
    <mergeCell ref="F499:I499"/>
    <mergeCell ref="L499:M499"/>
    <mergeCell ref="N499:Q499"/>
    <mergeCell ref="F500:I500"/>
    <mergeCell ref="L500:M500"/>
    <mergeCell ref="N500:Q500"/>
    <mergeCell ref="F501:I501"/>
    <mergeCell ref="L501:M501"/>
    <mergeCell ref="N501:Q501"/>
    <mergeCell ref="F502:I502"/>
    <mergeCell ref="L502:M502"/>
    <mergeCell ref="N502:Q502"/>
    <mergeCell ref="F503:I503"/>
    <mergeCell ref="L503:M503"/>
    <mergeCell ref="N503:Q503"/>
    <mergeCell ref="F504:I504"/>
    <mergeCell ref="L504:M504"/>
    <mergeCell ref="N504:Q504"/>
    <mergeCell ref="F523:I523"/>
    <mergeCell ref="L523:M523"/>
    <mergeCell ref="N523:Q523"/>
    <mergeCell ref="N518:Q518"/>
    <mergeCell ref="F511:I511"/>
    <mergeCell ref="L511:M511"/>
    <mergeCell ref="N511:Q511"/>
    <mergeCell ref="F512:I512"/>
    <mergeCell ref="L512:M512"/>
    <mergeCell ref="N512:Q512"/>
    <mergeCell ref="F513:I513"/>
    <mergeCell ref="L513:M513"/>
    <mergeCell ref="N513:Q513"/>
    <mergeCell ref="F514:I514"/>
    <mergeCell ref="L514:M514"/>
    <mergeCell ref="N514:Q514"/>
    <mergeCell ref="F515:I515"/>
    <mergeCell ref="L515:M515"/>
    <mergeCell ref="N515:Q515"/>
    <mergeCell ref="F516:I516"/>
    <mergeCell ref="L516:M516"/>
    <mergeCell ref="N516:Q516"/>
    <mergeCell ref="F517:I517"/>
    <mergeCell ref="L517:M517"/>
    <mergeCell ref="N517:Q517"/>
    <mergeCell ref="F519:I519"/>
    <mergeCell ref="L519:M519"/>
    <mergeCell ref="N519:Q519"/>
    <mergeCell ref="F520:I520"/>
    <mergeCell ref="L520:M520"/>
    <mergeCell ref="N520:Q520"/>
    <mergeCell ref="F521:I521"/>
    <mergeCell ref="L521:M521"/>
    <mergeCell ref="N521:Q521"/>
    <mergeCell ref="F522:I522"/>
    <mergeCell ref="L522:M522"/>
    <mergeCell ref="N522:Q522"/>
    <mergeCell ref="F505:I505"/>
    <mergeCell ref="L505:M505"/>
    <mergeCell ref="N505:Q505"/>
    <mergeCell ref="F506:I506"/>
    <mergeCell ref="L506:M506"/>
    <mergeCell ref="N506:Q506"/>
    <mergeCell ref="F507:I507"/>
    <mergeCell ref="L507:M507"/>
    <mergeCell ref="N507:Q507"/>
    <mergeCell ref="F508:I508"/>
    <mergeCell ref="L508:M508"/>
    <mergeCell ref="N508:Q508"/>
    <mergeCell ref="F509:I509"/>
    <mergeCell ref="L509:M509"/>
    <mergeCell ref="N509:Q509"/>
    <mergeCell ref="F510:I510"/>
    <mergeCell ref="L510:M510"/>
    <mergeCell ref="F524:I524"/>
    <mergeCell ref="L524:M524"/>
    <mergeCell ref="N524:Q524"/>
    <mergeCell ref="F525:I525"/>
    <mergeCell ref="L525:M525"/>
    <mergeCell ref="N525:Q525"/>
    <mergeCell ref="F526:I526"/>
    <mergeCell ref="L526:M526"/>
    <mergeCell ref="N526:Q526"/>
    <mergeCell ref="F527:I527"/>
    <mergeCell ref="L527:M527"/>
    <mergeCell ref="N527:Q527"/>
    <mergeCell ref="F528:I528"/>
    <mergeCell ref="L528:M528"/>
    <mergeCell ref="N528:Q528"/>
    <mergeCell ref="N14:Q14"/>
    <mergeCell ref="N15:Q15"/>
    <mergeCell ref="N16:Q16"/>
    <mergeCell ref="N77:Q77"/>
    <mergeCell ref="N136:Q136"/>
    <mergeCell ref="N162:Q162"/>
    <mergeCell ref="N185:Q185"/>
    <mergeCell ref="N195:Q195"/>
    <mergeCell ref="N225:Q225"/>
    <mergeCell ref="N252:Q252"/>
    <mergeCell ref="N278:Q278"/>
    <mergeCell ref="N314:Q314"/>
    <mergeCell ref="N356:Q356"/>
    <mergeCell ref="N386:Q386"/>
    <mergeCell ref="N427:Q427"/>
    <mergeCell ref="N455:Q455"/>
    <mergeCell ref="N492:Q492"/>
  </mergeCell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BM58"/>
  <sheetViews>
    <sheetView showGridLines="0" workbookViewId="0">
      <pane ySplit="1" topLeftCell="A2" activePane="bottomLeft" state="frozen"/>
      <selection pane="bottomLeft" activeCell="L11" sqref="L1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2:63" s="1" customFormat="1" ht="6.95" customHeight="1"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</row>
    <row r="2" spans="2:63" s="1" customFormat="1" ht="36.950000000000003" customHeight="1">
      <c r="B2" s="31"/>
      <c r="C2" s="191" t="s">
        <v>253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32"/>
    </row>
    <row r="3" spans="2:63" s="1" customFormat="1" ht="6.95" customHeight="1">
      <c r="B3" s="31"/>
      <c r="R3" s="32"/>
    </row>
    <row r="4" spans="2:63" s="1" customFormat="1" ht="30" customHeight="1">
      <c r="B4" s="31"/>
      <c r="C4" s="28" t="s">
        <v>16</v>
      </c>
      <c r="F4" s="226"/>
      <c r="G4" s="227"/>
      <c r="H4" s="227"/>
      <c r="I4" s="227"/>
      <c r="J4" s="227"/>
      <c r="K4" s="227"/>
      <c r="L4" s="227"/>
      <c r="M4" s="227"/>
      <c r="N4" s="227"/>
      <c r="O4" s="227"/>
      <c r="P4" s="227"/>
      <c r="R4" s="32"/>
    </row>
    <row r="5" spans="2:63" ht="30" customHeight="1">
      <c r="B5" s="23"/>
      <c r="C5" s="28" t="s">
        <v>216</v>
      </c>
      <c r="F5" s="226"/>
      <c r="G5" s="171"/>
      <c r="H5" s="171"/>
      <c r="I5" s="171"/>
      <c r="J5" s="171"/>
      <c r="K5" s="171"/>
      <c r="L5" s="171"/>
      <c r="M5" s="171"/>
      <c r="N5" s="171"/>
      <c r="O5" s="171"/>
      <c r="P5" s="171"/>
      <c r="R5" s="24"/>
    </row>
    <row r="6" spans="2:63" s="1" customFormat="1" ht="36.950000000000003" customHeight="1">
      <c r="B6" s="31"/>
      <c r="C6" s="62" t="s">
        <v>2969</v>
      </c>
      <c r="F6" s="193"/>
      <c r="G6" s="225"/>
      <c r="H6" s="225"/>
      <c r="I6" s="225"/>
      <c r="J6" s="225"/>
      <c r="K6" s="225"/>
      <c r="L6" s="225"/>
      <c r="M6" s="225"/>
      <c r="N6" s="225"/>
      <c r="O6" s="225"/>
      <c r="P6" s="225"/>
      <c r="R6" s="32"/>
    </row>
    <row r="7" spans="2:63" s="1" customFormat="1" ht="6.95" customHeight="1">
      <c r="B7" s="31"/>
      <c r="R7" s="32"/>
    </row>
    <row r="8" spans="2:63" s="1" customFormat="1" ht="18" customHeight="1">
      <c r="B8" s="31"/>
      <c r="C8" s="28" t="s">
        <v>20</v>
      </c>
      <c r="F8" s="26"/>
      <c r="K8" s="28"/>
      <c r="M8" s="228"/>
      <c r="N8" s="228"/>
      <c r="O8" s="228"/>
      <c r="P8" s="228"/>
      <c r="R8" s="32"/>
    </row>
    <row r="9" spans="2:63" s="1" customFormat="1" ht="6.95" customHeight="1">
      <c r="B9" s="31"/>
      <c r="R9" s="32"/>
    </row>
    <row r="10" spans="2:63" s="1" customFormat="1" ht="15">
      <c r="B10" s="31"/>
      <c r="C10" s="28" t="s">
        <v>24</v>
      </c>
      <c r="F10" s="26"/>
      <c r="K10" s="28"/>
      <c r="M10" s="202"/>
      <c r="N10" s="202"/>
      <c r="O10" s="202"/>
      <c r="P10" s="202"/>
      <c r="Q10" s="202"/>
      <c r="R10" s="32"/>
    </row>
    <row r="11" spans="2:63" s="1" customFormat="1" ht="14.45" customHeight="1">
      <c r="B11" s="31"/>
      <c r="C11" s="28" t="s">
        <v>28</v>
      </c>
      <c r="F11" s="26"/>
      <c r="K11" s="28"/>
      <c r="M11" s="202"/>
      <c r="N11" s="202"/>
      <c r="O11" s="202"/>
      <c r="P11" s="202"/>
      <c r="Q11" s="202"/>
      <c r="R11" s="32"/>
    </row>
    <row r="12" spans="2:63" s="1" customFormat="1" ht="10.35" customHeight="1">
      <c r="B12" s="31"/>
      <c r="R12" s="32"/>
    </row>
    <row r="13" spans="2:63" s="9" customFormat="1" ht="29.25" customHeight="1">
      <c r="B13" s="117"/>
      <c r="C13" s="118" t="s">
        <v>254</v>
      </c>
      <c r="D13" s="119" t="s">
        <v>255</v>
      </c>
      <c r="E13" s="119" t="s">
        <v>57</v>
      </c>
      <c r="F13" s="229" t="s">
        <v>256</v>
      </c>
      <c r="G13" s="229"/>
      <c r="H13" s="229"/>
      <c r="I13" s="229"/>
      <c r="J13" s="119" t="s">
        <v>257</v>
      </c>
      <c r="K13" s="119" t="s">
        <v>258</v>
      </c>
      <c r="L13" s="229" t="s">
        <v>259</v>
      </c>
      <c r="M13" s="229"/>
      <c r="N13" s="229" t="s">
        <v>222</v>
      </c>
      <c r="O13" s="229"/>
      <c r="P13" s="229"/>
      <c r="Q13" s="230"/>
      <c r="R13" s="120"/>
      <c r="T13" s="68" t="s">
        <v>260</v>
      </c>
      <c r="U13" s="69" t="s">
        <v>39</v>
      </c>
      <c r="V13" s="69" t="s">
        <v>261</v>
      </c>
      <c r="W13" s="69" t="s">
        <v>262</v>
      </c>
      <c r="X13" s="69" t="s">
        <v>263</v>
      </c>
      <c r="Y13" s="69" t="s">
        <v>264</v>
      </c>
      <c r="Z13" s="69" t="s">
        <v>265</v>
      </c>
      <c r="AA13" s="70" t="s">
        <v>266</v>
      </c>
    </row>
    <row r="14" spans="2:63" s="1" customFormat="1" ht="29.25" customHeight="1">
      <c r="B14" s="31"/>
      <c r="C14" s="72" t="s">
        <v>218</v>
      </c>
      <c r="N14" s="215">
        <f>BK14</f>
        <v>0</v>
      </c>
      <c r="O14" s="216"/>
      <c r="P14" s="216"/>
      <c r="Q14" s="216"/>
      <c r="R14" s="32"/>
      <c r="T14" s="71"/>
      <c r="U14" s="45"/>
      <c r="V14" s="45"/>
      <c r="W14" s="121">
        <f>W15</f>
        <v>0</v>
      </c>
      <c r="X14" s="45"/>
      <c r="Y14" s="121">
        <f>Y15</f>
        <v>0</v>
      </c>
      <c r="Z14" s="45"/>
      <c r="AA14" s="122">
        <f>AA15</f>
        <v>0</v>
      </c>
      <c r="AT14" s="19" t="s">
        <v>74</v>
      </c>
      <c r="AU14" s="19" t="s">
        <v>224</v>
      </c>
      <c r="BK14" s="123">
        <f>BK15</f>
        <v>0</v>
      </c>
    </row>
    <row r="15" spans="2:63" s="10" customFormat="1" ht="37.35" customHeight="1">
      <c r="B15" s="124"/>
      <c r="D15" s="125" t="s">
        <v>249</v>
      </c>
      <c r="E15" s="125"/>
      <c r="F15" s="125"/>
      <c r="G15" s="125"/>
      <c r="H15" s="125"/>
      <c r="I15" s="125"/>
      <c r="J15" s="125"/>
      <c r="K15" s="125"/>
      <c r="L15" s="125"/>
      <c r="M15" s="125"/>
      <c r="N15" s="217">
        <f>BK15</f>
        <v>0</v>
      </c>
      <c r="O15" s="218"/>
      <c r="P15" s="218"/>
      <c r="Q15" s="218"/>
      <c r="R15" s="126"/>
      <c r="T15" s="127"/>
      <c r="W15" s="128">
        <f>W16+W45+W56</f>
        <v>0</v>
      </c>
      <c r="Y15" s="128">
        <f>Y16+Y45+Y56</f>
        <v>0</v>
      </c>
      <c r="AA15" s="129">
        <f>AA16+AA45+AA56</f>
        <v>0</v>
      </c>
      <c r="AR15" s="130" t="s">
        <v>277</v>
      </c>
      <c r="AT15" s="131" t="s">
        <v>74</v>
      </c>
      <c r="AU15" s="131" t="s">
        <v>75</v>
      </c>
      <c r="AY15" s="130" t="s">
        <v>267</v>
      </c>
      <c r="BK15" s="132">
        <f>BK16+BK45+BK56</f>
        <v>0</v>
      </c>
    </row>
    <row r="16" spans="2:63" s="10" customFormat="1" ht="19.899999999999999" customHeight="1">
      <c r="B16" s="124"/>
      <c r="D16" s="133" t="s">
        <v>3570</v>
      </c>
      <c r="E16" s="133"/>
      <c r="F16" s="133"/>
      <c r="G16" s="133"/>
      <c r="H16" s="133"/>
      <c r="I16" s="133"/>
      <c r="J16" s="133"/>
      <c r="K16" s="133"/>
      <c r="L16" s="133"/>
      <c r="M16" s="133"/>
      <c r="N16" s="212">
        <f>BK16</f>
        <v>0</v>
      </c>
      <c r="O16" s="213"/>
      <c r="P16" s="213"/>
      <c r="Q16" s="213"/>
      <c r="R16" s="126"/>
      <c r="T16" s="127"/>
      <c r="W16" s="128">
        <f>SUM(W17:W44)</f>
        <v>0</v>
      </c>
      <c r="Y16" s="128">
        <f>SUM(Y17:Y44)</f>
        <v>0</v>
      </c>
      <c r="AA16" s="129">
        <f>SUM(AA17:AA44)</f>
        <v>0</v>
      </c>
      <c r="AR16" s="130" t="s">
        <v>277</v>
      </c>
      <c r="AT16" s="131" t="s">
        <v>74</v>
      </c>
      <c r="AU16" s="131" t="s">
        <v>83</v>
      </c>
      <c r="AY16" s="130" t="s">
        <v>267</v>
      </c>
      <c r="BK16" s="132">
        <f>SUM(BK17:BK44)</f>
        <v>0</v>
      </c>
    </row>
    <row r="17" spans="2:65" s="1" customFormat="1" ht="51" customHeight="1">
      <c r="B17" s="134"/>
      <c r="C17" s="144" t="s">
        <v>83</v>
      </c>
      <c r="D17" s="144" t="s">
        <v>315</v>
      </c>
      <c r="E17" s="145" t="s">
        <v>2972</v>
      </c>
      <c r="F17" s="221" t="s">
        <v>3572</v>
      </c>
      <c r="G17" s="221"/>
      <c r="H17" s="221"/>
      <c r="I17" s="221"/>
      <c r="J17" s="146" t="s">
        <v>374</v>
      </c>
      <c r="K17" s="147">
        <v>1</v>
      </c>
      <c r="L17" s="222"/>
      <c r="M17" s="222"/>
      <c r="N17" s="222">
        <f t="shared" ref="N17:N44" si="0">ROUND(L17*K17,2)</f>
        <v>0</v>
      </c>
      <c r="O17" s="220"/>
      <c r="P17" s="220"/>
      <c r="Q17" s="220"/>
      <c r="R17" s="139"/>
      <c r="T17" s="140" t="s">
        <v>5</v>
      </c>
      <c r="U17" s="38" t="s">
        <v>42</v>
      </c>
      <c r="V17" s="141">
        <v>0</v>
      </c>
      <c r="W17" s="141">
        <f t="shared" ref="W17:W44" si="1">V17*K17</f>
        <v>0</v>
      </c>
      <c r="X17" s="141">
        <v>0</v>
      </c>
      <c r="Y17" s="141">
        <f t="shared" ref="Y17:Y44" si="2">X17*K17</f>
        <v>0</v>
      </c>
      <c r="Z17" s="141">
        <v>0</v>
      </c>
      <c r="AA17" s="142">
        <f t="shared" ref="AA17:AA44" si="3">Z17*K17</f>
        <v>0</v>
      </c>
      <c r="AR17" s="19" t="s">
        <v>1282</v>
      </c>
      <c r="AT17" s="19" t="s">
        <v>315</v>
      </c>
      <c r="AU17" s="19" t="s">
        <v>102</v>
      </c>
      <c r="AY17" s="19" t="s">
        <v>267</v>
      </c>
      <c r="BE17" s="143">
        <f t="shared" ref="BE17:BE44" si="4">IF(U17="základná",N17,0)</f>
        <v>0</v>
      </c>
      <c r="BF17" s="143">
        <f t="shared" ref="BF17:BF44" si="5">IF(U17="znížená",N17,0)</f>
        <v>0</v>
      </c>
      <c r="BG17" s="143">
        <f t="shared" ref="BG17:BG44" si="6">IF(U17="zákl. prenesená",N17,0)</f>
        <v>0</v>
      </c>
      <c r="BH17" s="143">
        <f t="shared" ref="BH17:BH44" si="7">IF(U17="zníž. prenesená",N17,0)</f>
        <v>0</v>
      </c>
      <c r="BI17" s="143">
        <f t="shared" ref="BI17:BI44" si="8">IF(U17="nulová",N17,0)</f>
        <v>0</v>
      </c>
      <c r="BJ17" s="19" t="s">
        <v>102</v>
      </c>
      <c r="BK17" s="143">
        <f t="shared" ref="BK17:BK44" si="9">ROUND(L17*K17,2)</f>
        <v>0</v>
      </c>
      <c r="BL17" s="19" t="s">
        <v>518</v>
      </c>
      <c r="BM17" s="19" t="s">
        <v>102</v>
      </c>
    </row>
    <row r="18" spans="2:65" s="1" customFormat="1" ht="16.5" customHeight="1">
      <c r="B18" s="134"/>
      <c r="C18" s="144" t="s">
        <v>102</v>
      </c>
      <c r="D18" s="144" t="s">
        <v>315</v>
      </c>
      <c r="E18" s="145" t="s">
        <v>3066</v>
      </c>
      <c r="F18" s="221" t="s">
        <v>2993</v>
      </c>
      <c r="G18" s="221"/>
      <c r="H18" s="221"/>
      <c r="I18" s="221"/>
      <c r="J18" s="146" t="s">
        <v>374</v>
      </c>
      <c r="K18" s="147">
        <v>2</v>
      </c>
      <c r="L18" s="222"/>
      <c r="M18" s="222"/>
      <c r="N18" s="222">
        <f t="shared" si="0"/>
        <v>0</v>
      </c>
      <c r="O18" s="220"/>
      <c r="P18" s="220"/>
      <c r="Q18" s="220"/>
      <c r="R18" s="139"/>
      <c r="T18" s="140" t="s">
        <v>5</v>
      </c>
      <c r="U18" s="38" t="s">
        <v>42</v>
      </c>
      <c r="V18" s="141">
        <v>0</v>
      </c>
      <c r="W18" s="141">
        <f t="shared" si="1"/>
        <v>0</v>
      </c>
      <c r="X18" s="141">
        <v>0</v>
      </c>
      <c r="Y18" s="141">
        <f t="shared" si="2"/>
        <v>0</v>
      </c>
      <c r="Z18" s="141">
        <v>0</v>
      </c>
      <c r="AA18" s="142">
        <f t="shared" si="3"/>
        <v>0</v>
      </c>
      <c r="AR18" s="19" t="s">
        <v>1282</v>
      </c>
      <c r="AT18" s="19" t="s">
        <v>315</v>
      </c>
      <c r="AU18" s="19" t="s">
        <v>102</v>
      </c>
      <c r="AY18" s="19" t="s">
        <v>267</v>
      </c>
      <c r="BE18" s="143">
        <f t="shared" si="4"/>
        <v>0</v>
      </c>
      <c r="BF18" s="143">
        <f t="shared" si="5"/>
        <v>0</v>
      </c>
      <c r="BG18" s="143">
        <f t="shared" si="6"/>
        <v>0</v>
      </c>
      <c r="BH18" s="143">
        <f t="shared" si="7"/>
        <v>0</v>
      </c>
      <c r="BI18" s="143">
        <f t="shared" si="8"/>
        <v>0</v>
      </c>
      <c r="BJ18" s="19" t="s">
        <v>102</v>
      </c>
      <c r="BK18" s="143">
        <f t="shared" si="9"/>
        <v>0</v>
      </c>
      <c r="BL18" s="19" t="s">
        <v>518</v>
      </c>
      <c r="BM18" s="19" t="s">
        <v>272</v>
      </c>
    </row>
    <row r="19" spans="2:65" s="1" customFormat="1" ht="16.5" customHeight="1">
      <c r="B19" s="134"/>
      <c r="C19" s="144" t="s">
        <v>277</v>
      </c>
      <c r="D19" s="144" t="s">
        <v>315</v>
      </c>
      <c r="E19" s="145" t="s">
        <v>3138</v>
      </c>
      <c r="F19" s="221" t="s">
        <v>3179</v>
      </c>
      <c r="G19" s="221"/>
      <c r="H19" s="221"/>
      <c r="I19" s="221"/>
      <c r="J19" s="146" t="s">
        <v>374</v>
      </c>
      <c r="K19" s="147">
        <v>1</v>
      </c>
      <c r="L19" s="222"/>
      <c r="M19" s="222"/>
      <c r="N19" s="222">
        <f t="shared" si="0"/>
        <v>0</v>
      </c>
      <c r="O19" s="220"/>
      <c r="P19" s="220"/>
      <c r="Q19" s="220"/>
      <c r="R19" s="139"/>
      <c r="T19" s="140" t="s">
        <v>5</v>
      </c>
      <c r="U19" s="38" t="s">
        <v>42</v>
      </c>
      <c r="V19" s="141">
        <v>0</v>
      </c>
      <c r="W19" s="141">
        <f t="shared" si="1"/>
        <v>0</v>
      </c>
      <c r="X19" s="141">
        <v>0</v>
      </c>
      <c r="Y19" s="141">
        <f t="shared" si="2"/>
        <v>0</v>
      </c>
      <c r="Z19" s="141">
        <v>0</v>
      </c>
      <c r="AA19" s="142">
        <f t="shared" si="3"/>
        <v>0</v>
      </c>
      <c r="AR19" s="19" t="s">
        <v>1282</v>
      </c>
      <c r="AT19" s="19" t="s">
        <v>315</v>
      </c>
      <c r="AU19" s="19" t="s">
        <v>102</v>
      </c>
      <c r="AY19" s="19" t="s">
        <v>267</v>
      </c>
      <c r="BE19" s="143">
        <f t="shared" si="4"/>
        <v>0</v>
      </c>
      <c r="BF19" s="143">
        <f t="shared" si="5"/>
        <v>0</v>
      </c>
      <c r="BG19" s="143">
        <f t="shared" si="6"/>
        <v>0</v>
      </c>
      <c r="BH19" s="143">
        <f t="shared" si="7"/>
        <v>0</v>
      </c>
      <c r="BI19" s="143">
        <f t="shared" si="8"/>
        <v>0</v>
      </c>
      <c r="BJ19" s="19" t="s">
        <v>102</v>
      </c>
      <c r="BK19" s="143">
        <f t="shared" si="9"/>
        <v>0</v>
      </c>
      <c r="BL19" s="19" t="s">
        <v>518</v>
      </c>
      <c r="BM19" s="19" t="s">
        <v>289</v>
      </c>
    </row>
    <row r="20" spans="2:65" s="1" customFormat="1" ht="16.5" customHeight="1">
      <c r="B20" s="134"/>
      <c r="C20" s="144" t="s">
        <v>272</v>
      </c>
      <c r="D20" s="144" t="s">
        <v>315</v>
      </c>
      <c r="E20" s="145" t="s">
        <v>3140</v>
      </c>
      <c r="F20" s="221" t="s">
        <v>3181</v>
      </c>
      <c r="G20" s="221"/>
      <c r="H20" s="221"/>
      <c r="I20" s="221"/>
      <c r="J20" s="146" t="s">
        <v>374</v>
      </c>
      <c r="K20" s="147">
        <v>1</v>
      </c>
      <c r="L20" s="222"/>
      <c r="M20" s="222"/>
      <c r="N20" s="222">
        <f t="shared" si="0"/>
        <v>0</v>
      </c>
      <c r="O20" s="220"/>
      <c r="P20" s="220"/>
      <c r="Q20" s="220"/>
      <c r="R20" s="139"/>
      <c r="T20" s="140" t="s">
        <v>5</v>
      </c>
      <c r="U20" s="38" t="s">
        <v>42</v>
      </c>
      <c r="V20" s="141">
        <v>0</v>
      </c>
      <c r="W20" s="141">
        <f t="shared" si="1"/>
        <v>0</v>
      </c>
      <c r="X20" s="141">
        <v>0</v>
      </c>
      <c r="Y20" s="141">
        <f t="shared" si="2"/>
        <v>0</v>
      </c>
      <c r="Z20" s="141">
        <v>0</v>
      </c>
      <c r="AA20" s="142">
        <f t="shared" si="3"/>
        <v>0</v>
      </c>
      <c r="AR20" s="19" t="s">
        <v>1282</v>
      </c>
      <c r="AT20" s="19" t="s">
        <v>315</v>
      </c>
      <c r="AU20" s="19" t="s">
        <v>102</v>
      </c>
      <c r="AY20" s="19" t="s">
        <v>267</v>
      </c>
      <c r="BE20" s="143">
        <f t="shared" si="4"/>
        <v>0</v>
      </c>
      <c r="BF20" s="143">
        <f t="shared" si="5"/>
        <v>0</v>
      </c>
      <c r="BG20" s="143">
        <f t="shared" si="6"/>
        <v>0</v>
      </c>
      <c r="BH20" s="143">
        <f t="shared" si="7"/>
        <v>0</v>
      </c>
      <c r="BI20" s="143">
        <f t="shared" si="8"/>
        <v>0</v>
      </c>
      <c r="BJ20" s="19" t="s">
        <v>102</v>
      </c>
      <c r="BK20" s="143">
        <f t="shared" si="9"/>
        <v>0</v>
      </c>
      <c r="BL20" s="19" t="s">
        <v>518</v>
      </c>
      <c r="BM20" s="19" t="s">
        <v>297</v>
      </c>
    </row>
    <row r="21" spans="2:65" s="1" customFormat="1" ht="16.5" customHeight="1">
      <c r="B21" s="134"/>
      <c r="C21" s="144" t="s">
        <v>285</v>
      </c>
      <c r="D21" s="144" t="s">
        <v>315</v>
      </c>
      <c r="E21" s="145" t="s">
        <v>3142</v>
      </c>
      <c r="F21" s="221" t="s">
        <v>3143</v>
      </c>
      <c r="G21" s="221"/>
      <c r="H21" s="221"/>
      <c r="I21" s="221"/>
      <c r="J21" s="146" t="s">
        <v>374</v>
      </c>
      <c r="K21" s="147">
        <v>2</v>
      </c>
      <c r="L21" s="222"/>
      <c r="M21" s="222"/>
      <c r="N21" s="222">
        <f t="shared" si="0"/>
        <v>0</v>
      </c>
      <c r="O21" s="220"/>
      <c r="P21" s="220"/>
      <c r="Q21" s="220"/>
      <c r="R21" s="139"/>
      <c r="T21" s="140" t="s">
        <v>5</v>
      </c>
      <c r="U21" s="38" t="s">
        <v>42</v>
      </c>
      <c r="V21" s="141">
        <v>0</v>
      </c>
      <c r="W21" s="141">
        <f t="shared" si="1"/>
        <v>0</v>
      </c>
      <c r="X21" s="141">
        <v>0</v>
      </c>
      <c r="Y21" s="141">
        <f t="shared" si="2"/>
        <v>0</v>
      </c>
      <c r="Z21" s="141">
        <v>0</v>
      </c>
      <c r="AA21" s="142">
        <f t="shared" si="3"/>
        <v>0</v>
      </c>
      <c r="AR21" s="19" t="s">
        <v>1282</v>
      </c>
      <c r="AT21" s="19" t="s">
        <v>315</v>
      </c>
      <c r="AU21" s="19" t="s">
        <v>102</v>
      </c>
      <c r="AY21" s="19" t="s">
        <v>267</v>
      </c>
      <c r="BE21" s="143">
        <f t="shared" si="4"/>
        <v>0</v>
      </c>
      <c r="BF21" s="143">
        <f t="shared" si="5"/>
        <v>0</v>
      </c>
      <c r="BG21" s="143">
        <f t="shared" si="6"/>
        <v>0</v>
      </c>
      <c r="BH21" s="143">
        <f t="shared" si="7"/>
        <v>0</v>
      </c>
      <c r="BI21" s="143">
        <f t="shared" si="8"/>
        <v>0</v>
      </c>
      <c r="BJ21" s="19" t="s">
        <v>102</v>
      </c>
      <c r="BK21" s="143">
        <f t="shared" si="9"/>
        <v>0</v>
      </c>
      <c r="BL21" s="19" t="s">
        <v>518</v>
      </c>
      <c r="BM21" s="19" t="s">
        <v>306</v>
      </c>
    </row>
    <row r="22" spans="2:65" s="1" customFormat="1" ht="25.5" customHeight="1">
      <c r="B22" s="134"/>
      <c r="C22" s="144" t="s">
        <v>289</v>
      </c>
      <c r="D22" s="144" t="s">
        <v>315</v>
      </c>
      <c r="E22" s="145" t="s">
        <v>3144</v>
      </c>
      <c r="F22" s="221" t="s">
        <v>3145</v>
      </c>
      <c r="G22" s="221"/>
      <c r="H22" s="221"/>
      <c r="I22" s="221"/>
      <c r="J22" s="146" t="s">
        <v>374</v>
      </c>
      <c r="K22" s="147">
        <v>2</v>
      </c>
      <c r="L22" s="222"/>
      <c r="M22" s="222"/>
      <c r="N22" s="222">
        <f t="shared" si="0"/>
        <v>0</v>
      </c>
      <c r="O22" s="220"/>
      <c r="P22" s="220"/>
      <c r="Q22" s="220"/>
      <c r="R22" s="139"/>
      <c r="T22" s="140" t="s">
        <v>5</v>
      </c>
      <c r="U22" s="38" t="s">
        <v>42</v>
      </c>
      <c r="V22" s="141">
        <v>0</v>
      </c>
      <c r="W22" s="141">
        <f t="shared" si="1"/>
        <v>0</v>
      </c>
      <c r="X22" s="141">
        <v>0</v>
      </c>
      <c r="Y22" s="141">
        <f t="shared" si="2"/>
        <v>0</v>
      </c>
      <c r="Z22" s="141">
        <v>0</v>
      </c>
      <c r="AA22" s="142">
        <f t="shared" si="3"/>
        <v>0</v>
      </c>
      <c r="AR22" s="19" t="s">
        <v>1282</v>
      </c>
      <c r="AT22" s="19" t="s">
        <v>315</v>
      </c>
      <c r="AU22" s="19" t="s">
        <v>102</v>
      </c>
      <c r="AY22" s="19" t="s">
        <v>267</v>
      </c>
      <c r="BE22" s="143">
        <f t="shared" si="4"/>
        <v>0</v>
      </c>
      <c r="BF22" s="143">
        <f t="shared" si="5"/>
        <v>0</v>
      </c>
      <c r="BG22" s="143">
        <f t="shared" si="6"/>
        <v>0</v>
      </c>
      <c r="BH22" s="143">
        <f t="shared" si="7"/>
        <v>0</v>
      </c>
      <c r="BI22" s="143">
        <f t="shared" si="8"/>
        <v>0</v>
      </c>
      <c r="BJ22" s="19" t="s">
        <v>102</v>
      </c>
      <c r="BK22" s="143">
        <f t="shared" si="9"/>
        <v>0</v>
      </c>
      <c r="BL22" s="19" t="s">
        <v>518</v>
      </c>
      <c r="BM22" s="19" t="s">
        <v>314</v>
      </c>
    </row>
    <row r="23" spans="2:65" s="1" customFormat="1" ht="16.5" customHeight="1">
      <c r="B23" s="134"/>
      <c r="C23" s="144" t="s">
        <v>293</v>
      </c>
      <c r="D23" s="144" t="s">
        <v>315</v>
      </c>
      <c r="E23" s="145" t="s">
        <v>3146</v>
      </c>
      <c r="F23" s="221" t="s">
        <v>3147</v>
      </c>
      <c r="G23" s="221"/>
      <c r="H23" s="221"/>
      <c r="I23" s="221"/>
      <c r="J23" s="146" t="s">
        <v>374</v>
      </c>
      <c r="K23" s="147">
        <v>3</v>
      </c>
      <c r="L23" s="222"/>
      <c r="M23" s="222"/>
      <c r="N23" s="222">
        <f t="shared" si="0"/>
        <v>0</v>
      </c>
      <c r="O23" s="220"/>
      <c r="P23" s="220"/>
      <c r="Q23" s="220"/>
      <c r="R23" s="139"/>
      <c r="T23" s="140" t="s">
        <v>5</v>
      </c>
      <c r="U23" s="38" t="s">
        <v>42</v>
      </c>
      <c r="V23" s="141">
        <v>0</v>
      </c>
      <c r="W23" s="141">
        <f t="shared" si="1"/>
        <v>0</v>
      </c>
      <c r="X23" s="141">
        <v>0</v>
      </c>
      <c r="Y23" s="141">
        <f t="shared" si="2"/>
        <v>0</v>
      </c>
      <c r="Z23" s="141">
        <v>0</v>
      </c>
      <c r="AA23" s="142">
        <f t="shared" si="3"/>
        <v>0</v>
      </c>
      <c r="AR23" s="19" t="s">
        <v>1282</v>
      </c>
      <c r="AT23" s="19" t="s">
        <v>315</v>
      </c>
      <c r="AU23" s="19" t="s">
        <v>102</v>
      </c>
      <c r="AY23" s="19" t="s">
        <v>267</v>
      </c>
      <c r="BE23" s="143">
        <f t="shared" si="4"/>
        <v>0</v>
      </c>
      <c r="BF23" s="143">
        <f t="shared" si="5"/>
        <v>0</v>
      </c>
      <c r="BG23" s="143">
        <f t="shared" si="6"/>
        <v>0</v>
      </c>
      <c r="BH23" s="143">
        <f t="shared" si="7"/>
        <v>0</v>
      </c>
      <c r="BI23" s="143">
        <f t="shared" si="8"/>
        <v>0</v>
      </c>
      <c r="BJ23" s="19" t="s">
        <v>102</v>
      </c>
      <c r="BK23" s="143">
        <f t="shared" si="9"/>
        <v>0</v>
      </c>
      <c r="BL23" s="19" t="s">
        <v>518</v>
      </c>
      <c r="BM23" s="19" t="s">
        <v>324</v>
      </c>
    </row>
    <row r="24" spans="2:65" s="1" customFormat="1" ht="25.5" customHeight="1">
      <c r="B24" s="134"/>
      <c r="C24" s="144" t="s">
        <v>297</v>
      </c>
      <c r="D24" s="144" t="s">
        <v>315</v>
      </c>
      <c r="E24" s="145" t="s">
        <v>3050</v>
      </c>
      <c r="F24" s="221" t="s">
        <v>3051</v>
      </c>
      <c r="G24" s="221"/>
      <c r="H24" s="221"/>
      <c r="I24" s="221"/>
      <c r="J24" s="146" t="s">
        <v>374</v>
      </c>
      <c r="K24" s="147">
        <v>1</v>
      </c>
      <c r="L24" s="222"/>
      <c r="M24" s="222"/>
      <c r="N24" s="222">
        <f t="shared" si="0"/>
        <v>0</v>
      </c>
      <c r="O24" s="220"/>
      <c r="P24" s="220"/>
      <c r="Q24" s="220"/>
      <c r="R24" s="139"/>
      <c r="T24" s="140" t="s">
        <v>5</v>
      </c>
      <c r="U24" s="38" t="s">
        <v>42</v>
      </c>
      <c r="V24" s="141">
        <v>0</v>
      </c>
      <c r="W24" s="141">
        <f t="shared" si="1"/>
        <v>0</v>
      </c>
      <c r="X24" s="141">
        <v>0</v>
      </c>
      <c r="Y24" s="141">
        <f t="shared" si="2"/>
        <v>0</v>
      </c>
      <c r="Z24" s="141">
        <v>0</v>
      </c>
      <c r="AA24" s="142">
        <f t="shared" si="3"/>
        <v>0</v>
      </c>
      <c r="AR24" s="19" t="s">
        <v>1282</v>
      </c>
      <c r="AT24" s="19" t="s">
        <v>315</v>
      </c>
      <c r="AU24" s="19" t="s">
        <v>102</v>
      </c>
      <c r="AY24" s="19" t="s">
        <v>267</v>
      </c>
      <c r="BE24" s="143">
        <f t="shared" si="4"/>
        <v>0</v>
      </c>
      <c r="BF24" s="143">
        <f t="shared" si="5"/>
        <v>0</v>
      </c>
      <c r="BG24" s="143">
        <f t="shared" si="6"/>
        <v>0</v>
      </c>
      <c r="BH24" s="143">
        <f t="shared" si="7"/>
        <v>0</v>
      </c>
      <c r="BI24" s="143">
        <f t="shared" si="8"/>
        <v>0</v>
      </c>
      <c r="BJ24" s="19" t="s">
        <v>102</v>
      </c>
      <c r="BK24" s="143">
        <f t="shared" si="9"/>
        <v>0</v>
      </c>
      <c r="BL24" s="19" t="s">
        <v>518</v>
      </c>
      <c r="BM24" s="19" t="s">
        <v>331</v>
      </c>
    </row>
    <row r="25" spans="2:65" s="1" customFormat="1" ht="38.25" customHeight="1">
      <c r="B25" s="134"/>
      <c r="C25" s="144" t="s">
        <v>301</v>
      </c>
      <c r="D25" s="144" t="s">
        <v>315</v>
      </c>
      <c r="E25" s="145" t="s">
        <v>3148</v>
      </c>
      <c r="F25" s="221" t="s">
        <v>3149</v>
      </c>
      <c r="G25" s="221"/>
      <c r="H25" s="221"/>
      <c r="I25" s="221"/>
      <c r="J25" s="146" t="s">
        <v>374</v>
      </c>
      <c r="K25" s="147">
        <v>1</v>
      </c>
      <c r="L25" s="222"/>
      <c r="M25" s="222"/>
      <c r="N25" s="222">
        <f t="shared" si="0"/>
        <v>0</v>
      </c>
      <c r="O25" s="220"/>
      <c r="P25" s="220"/>
      <c r="Q25" s="220"/>
      <c r="R25" s="139"/>
      <c r="T25" s="140" t="s">
        <v>5</v>
      </c>
      <c r="U25" s="38" t="s">
        <v>42</v>
      </c>
      <c r="V25" s="141">
        <v>0</v>
      </c>
      <c r="W25" s="141">
        <f t="shared" si="1"/>
        <v>0</v>
      </c>
      <c r="X25" s="141">
        <v>0</v>
      </c>
      <c r="Y25" s="141">
        <f t="shared" si="2"/>
        <v>0</v>
      </c>
      <c r="Z25" s="141">
        <v>0</v>
      </c>
      <c r="AA25" s="142">
        <f t="shared" si="3"/>
        <v>0</v>
      </c>
      <c r="AR25" s="19" t="s">
        <v>1282</v>
      </c>
      <c r="AT25" s="19" t="s">
        <v>315</v>
      </c>
      <c r="AU25" s="19" t="s">
        <v>102</v>
      </c>
      <c r="AY25" s="19" t="s">
        <v>267</v>
      </c>
      <c r="BE25" s="143">
        <f t="shared" si="4"/>
        <v>0</v>
      </c>
      <c r="BF25" s="143">
        <f t="shared" si="5"/>
        <v>0</v>
      </c>
      <c r="BG25" s="143">
        <f t="shared" si="6"/>
        <v>0</v>
      </c>
      <c r="BH25" s="143">
        <f t="shared" si="7"/>
        <v>0</v>
      </c>
      <c r="BI25" s="143">
        <f t="shared" si="8"/>
        <v>0</v>
      </c>
      <c r="BJ25" s="19" t="s">
        <v>102</v>
      </c>
      <c r="BK25" s="143">
        <f t="shared" si="9"/>
        <v>0</v>
      </c>
      <c r="BL25" s="19" t="s">
        <v>518</v>
      </c>
      <c r="BM25" s="19" t="s">
        <v>338</v>
      </c>
    </row>
    <row r="26" spans="2:65" s="1" customFormat="1" ht="25.5" customHeight="1">
      <c r="B26" s="134"/>
      <c r="C26" s="144" t="s">
        <v>306</v>
      </c>
      <c r="D26" s="144" t="s">
        <v>315</v>
      </c>
      <c r="E26" s="145" t="s">
        <v>3129</v>
      </c>
      <c r="F26" s="221" t="s">
        <v>3183</v>
      </c>
      <c r="G26" s="221"/>
      <c r="H26" s="221"/>
      <c r="I26" s="221"/>
      <c r="J26" s="146" t="s">
        <v>374</v>
      </c>
      <c r="K26" s="147">
        <v>8</v>
      </c>
      <c r="L26" s="222"/>
      <c r="M26" s="222"/>
      <c r="N26" s="222">
        <f t="shared" si="0"/>
        <v>0</v>
      </c>
      <c r="O26" s="220"/>
      <c r="P26" s="220"/>
      <c r="Q26" s="220"/>
      <c r="R26" s="139"/>
      <c r="T26" s="140" t="s">
        <v>5</v>
      </c>
      <c r="U26" s="38" t="s">
        <v>42</v>
      </c>
      <c r="V26" s="141">
        <v>0</v>
      </c>
      <c r="W26" s="141">
        <f t="shared" si="1"/>
        <v>0</v>
      </c>
      <c r="X26" s="141">
        <v>0</v>
      </c>
      <c r="Y26" s="141">
        <f t="shared" si="2"/>
        <v>0</v>
      </c>
      <c r="Z26" s="141">
        <v>0</v>
      </c>
      <c r="AA26" s="142">
        <f t="shared" si="3"/>
        <v>0</v>
      </c>
      <c r="AR26" s="19" t="s">
        <v>1282</v>
      </c>
      <c r="AT26" s="19" t="s">
        <v>315</v>
      </c>
      <c r="AU26" s="19" t="s">
        <v>102</v>
      </c>
      <c r="AY26" s="19" t="s">
        <v>267</v>
      </c>
      <c r="BE26" s="143">
        <f t="shared" si="4"/>
        <v>0</v>
      </c>
      <c r="BF26" s="143">
        <f t="shared" si="5"/>
        <v>0</v>
      </c>
      <c r="BG26" s="143">
        <f t="shared" si="6"/>
        <v>0</v>
      </c>
      <c r="BH26" s="143">
        <f t="shared" si="7"/>
        <v>0</v>
      </c>
      <c r="BI26" s="143">
        <f t="shared" si="8"/>
        <v>0</v>
      </c>
      <c r="BJ26" s="19" t="s">
        <v>102</v>
      </c>
      <c r="BK26" s="143">
        <f t="shared" si="9"/>
        <v>0</v>
      </c>
      <c r="BL26" s="19" t="s">
        <v>518</v>
      </c>
      <c r="BM26" s="19" t="s">
        <v>10</v>
      </c>
    </row>
    <row r="27" spans="2:65" s="1" customFormat="1" ht="16.5" customHeight="1">
      <c r="B27" s="134"/>
      <c r="C27" s="144" t="s">
        <v>310</v>
      </c>
      <c r="D27" s="144" t="s">
        <v>315</v>
      </c>
      <c r="E27" s="145" t="s">
        <v>3048</v>
      </c>
      <c r="F27" s="221" t="s">
        <v>3153</v>
      </c>
      <c r="G27" s="221"/>
      <c r="H27" s="221"/>
      <c r="I27" s="221"/>
      <c r="J27" s="146" t="s">
        <v>374</v>
      </c>
      <c r="K27" s="147">
        <v>1</v>
      </c>
      <c r="L27" s="222"/>
      <c r="M27" s="222"/>
      <c r="N27" s="222">
        <f t="shared" si="0"/>
        <v>0</v>
      </c>
      <c r="O27" s="220"/>
      <c r="P27" s="220"/>
      <c r="Q27" s="220"/>
      <c r="R27" s="139"/>
      <c r="T27" s="140" t="s">
        <v>5</v>
      </c>
      <c r="U27" s="38" t="s">
        <v>42</v>
      </c>
      <c r="V27" s="141">
        <v>0</v>
      </c>
      <c r="W27" s="141">
        <f t="shared" si="1"/>
        <v>0</v>
      </c>
      <c r="X27" s="141">
        <v>0</v>
      </c>
      <c r="Y27" s="141">
        <f t="shared" si="2"/>
        <v>0</v>
      </c>
      <c r="Z27" s="141">
        <v>0</v>
      </c>
      <c r="AA27" s="142">
        <f t="shared" si="3"/>
        <v>0</v>
      </c>
      <c r="AR27" s="19" t="s">
        <v>1282</v>
      </c>
      <c r="AT27" s="19" t="s">
        <v>315</v>
      </c>
      <c r="AU27" s="19" t="s">
        <v>102</v>
      </c>
      <c r="AY27" s="19" t="s">
        <v>267</v>
      </c>
      <c r="BE27" s="143">
        <f t="shared" si="4"/>
        <v>0</v>
      </c>
      <c r="BF27" s="143">
        <f t="shared" si="5"/>
        <v>0</v>
      </c>
      <c r="BG27" s="143">
        <f t="shared" si="6"/>
        <v>0</v>
      </c>
      <c r="BH27" s="143">
        <f t="shared" si="7"/>
        <v>0</v>
      </c>
      <c r="BI27" s="143">
        <f t="shared" si="8"/>
        <v>0</v>
      </c>
      <c r="BJ27" s="19" t="s">
        <v>102</v>
      </c>
      <c r="BK27" s="143">
        <f t="shared" si="9"/>
        <v>0</v>
      </c>
      <c r="BL27" s="19" t="s">
        <v>518</v>
      </c>
      <c r="BM27" s="19" t="s">
        <v>352</v>
      </c>
    </row>
    <row r="28" spans="2:65" s="1" customFormat="1" ht="16.5" customHeight="1">
      <c r="B28" s="134"/>
      <c r="C28" s="144" t="s">
        <v>314</v>
      </c>
      <c r="D28" s="144" t="s">
        <v>315</v>
      </c>
      <c r="E28" s="145" t="s">
        <v>3042</v>
      </c>
      <c r="F28" s="221" t="s">
        <v>3199</v>
      </c>
      <c r="G28" s="221"/>
      <c r="H28" s="221"/>
      <c r="I28" s="221"/>
      <c r="J28" s="146" t="s">
        <v>374</v>
      </c>
      <c r="K28" s="147">
        <v>3</v>
      </c>
      <c r="L28" s="222"/>
      <c r="M28" s="222"/>
      <c r="N28" s="222">
        <f t="shared" si="0"/>
        <v>0</v>
      </c>
      <c r="O28" s="220"/>
      <c r="P28" s="220"/>
      <c r="Q28" s="220"/>
      <c r="R28" s="139"/>
      <c r="T28" s="140" t="s">
        <v>5</v>
      </c>
      <c r="U28" s="38" t="s">
        <v>42</v>
      </c>
      <c r="V28" s="141">
        <v>0</v>
      </c>
      <c r="W28" s="141">
        <f t="shared" si="1"/>
        <v>0</v>
      </c>
      <c r="X28" s="141">
        <v>0</v>
      </c>
      <c r="Y28" s="141">
        <f t="shared" si="2"/>
        <v>0</v>
      </c>
      <c r="Z28" s="141">
        <v>0</v>
      </c>
      <c r="AA28" s="142">
        <f t="shared" si="3"/>
        <v>0</v>
      </c>
      <c r="AR28" s="19" t="s">
        <v>1282</v>
      </c>
      <c r="AT28" s="19" t="s">
        <v>315</v>
      </c>
      <c r="AU28" s="19" t="s">
        <v>102</v>
      </c>
      <c r="AY28" s="19" t="s">
        <v>267</v>
      </c>
      <c r="BE28" s="143">
        <f t="shared" si="4"/>
        <v>0</v>
      </c>
      <c r="BF28" s="143">
        <f t="shared" si="5"/>
        <v>0</v>
      </c>
      <c r="BG28" s="143">
        <f t="shared" si="6"/>
        <v>0</v>
      </c>
      <c r="BH28" s="143">
        <f t="shared" si="7"/>
        <v>0</v>
      </c>
      <c r="BI28" s="143">
        <f t="shared" si="8"/>
        <v>0</v>
      </c>
      <c r="BJ28" s="19" t="s">
        <v>102</v>
      </c>
      <c r="BK28" s="143">
        <f t="shared" si="9"/>
        <v>0</v>
      </c>
      <c r="BL28" s="19" t="s">
        <v>518</v>
      </c>
      <c r="BM28" s="19" t="s">
        <v>360</v>
      </c>
    </row>
    <row r="29" spans="2:65" s="1" customFormat="1" ht="16.5" customHeight="1">
      <c r="B29" s="134"/>
      <c r="C29" s="144" t="s">
        <v>319</v>
      </c>
      <c r="D29" s="144" t="s">
        <v>315</v>
      </c>
      <c r="E29" s="145" t="s">
        <v>3044</v>
      </c>
      <c r="F29" s="221" t="s">
        <v>3573</v>
      </c>
      <c r="G29" s="221"/>
      <c r="H29" s="221"/>
      <c r="I29" s="221"/>
      <c r="J29" s="146" t="s">
        <v>374</v>
      </c>
      <c r="K29" s="147">
        <v>1</v>
      </c>
      <c r="L29" s="222"/>
      <c r="M29" s="222"/>
      <c r="N29" s="222">
        <f t="shared" si="0"/>
        <v>0</v>
      </c>
      <c r="O29" s="220"/>
      <c r="P29" s="220"/>
      <c r="Q29" s="220"/>
      <c r="R29" s="139"/>
      <c r="T29" s="140" t="s">
        <v>5</v>
      </c>
      <c r="U29" s="38" t="s">
        <v>42</v>
      </c>
      <c r="V29" s="141">
        <v>0</v>
      </c>
      <c r="W29" s="141">
        <f t="shared" si="1"/>
        <v>0</v>
      </c>
      <c r="X29" s="141">
        <v>0</v>
      </c>
      <c r="Y29" s="141">
        <f t="shared" si="2"/>
        <v>0</v>
      </c>
      <c r="Z29" s="141">
        <v>0</v>
      </c>
      <c r="AA29" s="142">
        <f t="shared" si="3"/>
        <v>0</v>
      </c>
      <c r="AR29" s="19" t="s">
        <v>1282</v>
      </c>
      <c r="AT29" s="19" t="s">
        <v>315</v>
      </c>
      <c r="AU29" s="19" t="s">
        <v>102</v>
      </c>
      <c r="AY29" s="19" t="s">
        <v>267</v>
      </c>
      <c r="BE29" s="143">
        <f t="shared" si="4"/>
        <v>0</v>
      </c>
      <c r="BF29" s="143">
        <f t="shared" si="5"/>
        <v>0</v>
      </c>
      <c r="BG29" s="143">
        <f t="shared" si="6"/>
        <v>0</v>
      </c>
      <c r="BH29" s="143">
        <f t="shared" si="7"/>
        <v>0</v>
      </c>
      <c r="BI29" s="143">
        <f t="shared" si="8"/>
        <v>0</v>
      </c>
      <c r="BJ29" s="19" t="s">
        <v>102</v>
      </c>
      <c r="BK29" s="143">
        <f t="shared" si="9"/>
        <v>0</v>
      </c>
      <c r="BL29" s="19" t="s">
        <v>518</v>
      </c>
      <c r="BM29" s="19" t="s">
        <v>368</v>
      </c>
    </row>
    <row r="30" spans="2:65" s="1" customFormat="1" ht="16.5" customHeight="1">
      <c r="B30" s="134"/>
      <c r="C30" s="144" t="s">
        <v>324</v>
      </c>
      <c r="D30" s="144" t="s">
        <v>315</v>
      </c>
      <c r="E30" s="145" t="s">
        <v>3142</v>
      </c>
      <c r="F30" s="221" t="s">
        <v>3143</v>
      </c>
      <c r="G30" s="221"/>
      <c r="H30" s="221"/>
      <c r="I30" s="221"/>
      <c r="J30" s="146" t="s">
        <v>374</v>
      </c>
      <c r="K30" s="147">
        <v>1</v>
      </c>
      <c r="L30" s="222"/>
      <c r="M30" s="222"/>
      <c r="N30" s="222">
        <f t="shared" si="0"/>
        <v>0</v>
      </c>
      <c r="O30" s="220"/>
      <c r="P30" s="220"/>
      <c r="Q30" s="220"/>
      <c r="R30" s="139"/>
      <c r="T30" s="140" t="s">
        <v>5</v>
      </c>
      <c r="U30" s="38" t="s">
        <v>42</v>
      </c>
      <c r="V30" s="141">
        <v>0</v>
      </c>
      <c r="W30" s="141">
        <f t="shared" si="1"/>
        <v>0</v>
      </c>
      <c r="X30" s="141">
        <v>0</v>
      </c>
      <c r="Y30" s="141">
        <f t="shared" si="2"/>
        <v>0</v>
      </c>
      <c r="Z30" s="141">
        <v>0</v>
      </c>
      <c r="AA30" s="142">
        <f t="shared" si="3"/>
        <v>0</v>
      </c>
      <c r="AR30" s="19" t="s">
        <v>1282</v>
      </c>
      <c r="AT30" s="19" t="s">
        <v>315</v>
      </c>
      <c r="AU30" s="19" t="s">
        <v>102</v>
      </c>
      <c r="AY30" s="19" t="s">
        <v>267</v>
      </c>
      <c r="BE30" s="143">
        <f t="shared" si="4"/>
        <v>0</v>
      </c>
      <c r="BF30" s="143">
        <f t="shared" si="5"/>
        <v>0</v>
      </c>
      <c r="BG30" s="143">
        <f t="shared" si="6"/>
        <v>0</v>
      </c>
      <c r="BH30" s="143">
        <f t="shared" si="7"/>
        <v>0</v>
      </c>
      <c r="BI30" s="143">
        <f t="shared" si="8"/>
        <v>0</v>
      </c>
      <c r="BJ30" s="19" t="s">
        <v>102</v>
      </c>
      <c r="BK30" s="143">
        <f t="shared" si="9"/>
        <v>0</v>
      </c>
      <c r="BL30" s="19" t="s">
        <v>518</v>
      </c>
      <c r="BM30" s="19" t="s">
        <v>376</v>
      </c>
    </row>
    <row r="31" spans="2:65" s="1" customFormat="1" ht="16.5" customHeight="1">
      <c r="B31" s="134"/>
      <c r="C31" s="144" t="s">
        <v>327</v>
      </c>
      <c r="D31" s="144" t="s">
        <v>315</v>
      </c>
      <c r="E31" s="145" t="s">
        <v>3046</v>
      </c>
      <c r="F31" s="221" t="s">
        <v>3043</v>
      </c>
      <c r="G31" s="221"/>
      <c r="H31" s="221"/>
      <c r="I31" s="221"/>
      <c r="J31" s="146" t="s">
        <v>374</v>
      </c>
      <c r="K31" s="147">
        <v>1</v>
      </c>
      <c r="L31" s="222"/>
      <c r="M31" s="222"/>
      <c r="N31" s="222">
        <f t="shared" si="0"/>
        <v>0</v>
      </c>
      <c r="O31" s="220"/>
      <c r="P31" s="220"/>
      <c r="Q31" s="220"/>
      <c r="R31" s="139"/>
      <c r="T31" s="140" t="s">
        <v>5</v>
      </c>
      <c r="U31" s="38" t="s">
        <v>42</v>
      </c>
      <c r="V31" s="141">
        <v>0</v>
      </c>
      <c r="W31" s="141">
        <f t="shared" si="1"/>
        <v>0</v>
      </c>
      <c r="X31" s="141">
        <v>0</v>
      </c>
      <c r="Y31" s="141">
        <f t="shared" si="2"/>
        <v>0</v>
      </c>
      <c r="Z31" s="141">
        <v>0</v>
      </c>
      <c r="AA31" s="142">
        <f t="shared" si="3"/>
        <v>0</v>
      </c>
      <c r="AR31" s="19" t="s">
        <v>1282</v>
      </c>
      <c r="AT31" s="19" t="s">
        <v>315</v>
      </c>
      <c r="AU31" s="19" t="s">
        <v>102</v>
      </c>
      <c r="AY31" s="19" t="s">
        <v>267</v>
      </c>
      <c r="BE31" s="143">
        <f t="shared" si="4"/>
        <v>0</v>
      </c>
      <c r="BF31" s="143">
        <f t="shared" si="5"/>
        <v>0</v>
      </c>
      <c r="BG31" s="143">
        <f t="shared" si="6"/>
        <v>0</v>
      </c>
      <c r="BH31" s="143">
        <f t="shared" si="7"/>
        <v>0</v>
      </c>
      <c r="BI31" s="143">
        <f t="shared" si="8"/>
        <v>0</v>
      </c>
      <c r="BJ31" s="19" t="s">
        <v>102</v>
      </c>
      <c r="BK31" s="143">
        <f t="shared" si="9"/>
        <v>0</v>
      </c>
      <c r="BL31" s="19" t="s">
        <v>518</v>
      </c>
      <c r="BM31" s="19" t="s">
        <v>384</v>
      </c>
    </row>
    <row r="32" spans="2:65" s="1" customFormat="1" ht="16.5" customHeight="1">
      <c r="B32" s="134"/>
      <c r="C32" s="144" t="s">
        <v>331</v>
      </c>
      <c r="D32" s="144" t="s">
        <v>315</v>
      </c>
      <c r="E32" s="145" t="s">
        <v>3089</v>
      </c>
      <c r="F32" s="221" t="s">
        <v>3156</v>
      </c>
      <c r="G32" s="221"/>
      <c r="H32" s="221"/>
      <c r="I32" s="221"/>
      <c r="J32" s="146" t="s">
        <v>374</v>
      </c>
      <c r="K32" s="147">
        <v>12</v>
      </c>
      <c r="L32" s="222"/>
      <c r="M32" s="222"/>
      <c r="N32" s="222">
        <f t="shared" si="0"/>
        <v>0</v>
      </c>
      <c r="O32" s="220"/>
      <c r="P32" s="220"/>
      <c r="Q32" s="220"/>
      <c r="R32" s="139"/>
      <c r="T32" s="140" t="s">
        <v>5</v>
      </c>
      <c r="U32" s="38" t="s">
        <v>42</v>
      </c>
      <c r="V32" s="141">
        <v>0</v>
      </c>
      <c r="W32" s="141">
        <f t="shared" si="1"/>
        <v>0</v>
      </c>
      <c r="X32" s="141">
        <v>0</v>
      </c>
      <c r="Y32" s="141">
        <f t="shared" si="2"/>
        <v>0</v>
      </c>
      <c r="Z32" s="141">
        <v>0</v>
      </c>
      <c r="AA32" s="142">
        <f t="shared" si="3"/>
        <v>0</v>
      </c>
      <c r="AR32" s="19" t="s">
        <v>1282</v>
      </c>
      <c r="AT32" s="19" t="s">
        <v>315</v>
      </c>
      <c r="AU32" s="19" t="s">
        <v>102</v>
      </c>
      <c r="AY32" s="19" t="s">
        <v>267</v>
      </c>
      <c r="BE32" s="143">
        <f t="shared" si="4"/>
        <v>0</v>
      </c>
      <c r="BF32" s="143">
        <f t="shared" si="5"/>
        <v>0</v>
      </c>
      <c r="BG32" s="143">
        <f t="shared" si="6"/>
        <v>0</v>
      </c>
      <c r="BH32" s="143">
        <f t="shared" si="7"/>
        <v>0</v>
      </c>
      <c r="BI32" s="143">
        <f t="shared" si="8"/>
        <v>0</v>
      </c>
      <c r="BJ32" s="19" t="s">
        <v>102</v>
      </c>
      <c r="BK32" s="143">
        <f t="shared" si="9"/>
        <v>0</v>
      </c>
      <c r="BL32" s="19" t="s">
        <v>518</v>
      </c>
      <c r="BM32" s="19" t="s">
        <v>392</v>
      </c>
    </row>
    <row r="33" spans="2:65" s="1" customFormat="1" ht="25.5" customHeight="1">
      <c r="B33" s="134"/>
      <c r="C33" s="144" t="s">
        <v>334</v>
      </c>
      <c r="D33" s="144" t="s">
        <v>315</v>
      </c>
      <c r="E33" s="145" t="s">
        <v>3159</v>
      </c>
      <c r="F33" s="221" t="s">
        <v>3160</v>
      </c>
      <c r="G33" s="221"/>
      <c r="H33" s="221"/>
      <c r="I33" s="221"/>
      <c r="J33" s="146" t="s">
        <v>374</v>
      </c>
      <c r="K33" s="147">
        <v>2</v>
      </c>
      <c r="L33" s="222"/>
      <c r="M33" s="222"/>
      <c r="N33" s="222">
        <f t="shared" si="0"/>
        <v>0</v>
      </c>
      <c r="O33" s="220"/>
      <c r="P33" s="220"/>
      <c r="Q33" s="220"/>
      <c r="R33" s="139"/>
      <c r="T33" s="140" t="s">
        <v>5</v>
      </c>
      <c r="U33" s="38" t="s">
        <v>42</v>
      </c>
      <c r="V33" s="141">
        <v>0</v>
      </c>
      <c r="W33" s="141">
        <f t="shared" si="1"/>
        <v>0</v>
      </c>
      <c r="X33" s="141">
        <v>0</v>
      </c>
      <c r="Y33" s="141">
        <f t="shared" si="2"/>
        <v>0</v>
      </c>
      <c r="Z33" s="141">
        <v>0</v>
      </c>
      <c r="AA33" s="142">
        <f t="shared" si="3"/>
        <v>0</v>
      </c>
      <c r="AR33" s="19" t="s">
        <v>1282</v>
      </c>
      <c r="AT33" s="19" t="s">
        <v>315</v>
      </c>
      <c r="AU33" s="19" t="s">
        <v>102</v>
      </c>
      <c r="AY33" s="19" t="s">
        <v>267</v>
      </c>
      <c r="BE33" s="143">
        <f t="shared" si="4"/>
        <v>0</v>
      </c>
      <c r="BF33" s="143">
        <f t="shared" si="5"/>
        <v>0</v>
      </c>
      <c r="BG33" s="143">
        <f t="shared" si="6"/>
        <v>0</v>
      </c>
      <c r="BH33" s="143">
        <f t="shared" si="7"/>
        <v>0</v>
      </c>
      <c r="BI33" s="143">
        <f t="shared" si="8"/>
        <v>0</v>
      </c>
      <c r="BJ33" s="19" t="s">
        <v>102</v>
      </c>
      <c r="BK33" s="143">
        <f t="shared" si="9"/>
        <v>0</v>
      </c>
      <c r="BL33" s="19" t="s">
        <v>518</v>
      </c>
      <c r="BM33" s="19" t="s">
        <v>400</v>
      </c>
    </row>
    <row r="34" spans="2:65" s="1" customFormat="1" ht="25.5" customHeight="1">
      <c r="B34" s="134"/>
      <c r="C34" s="144" t="s">
        <v>338</v>
      </c>
      <c r="D34" s="144" t="s">
        <v>315</v>
      </c>
      <c r="E34" s="145" t="s">
        <v>3129</v>
      </c>
      <c r="F34" s="221" t="s">
        <v>3183</v>
      </c>
      <c r="G34" s="221"/>
      <c r="H34" s="221"/>
      <c r="I34" s="221"/>
      <c r="J34" s="146" t="s">
        <v>374</v>
      </c>
      <c r="K34" s="147">
        <v>15</v>
      </c>
      <c r="L34" s="222"/>
      <c r="M34" s="222"/>
      <c r="N34" s="222">
        <f t="shared" si="0"/>
        <v>0</v>
      </c>
      <c r="O34" s="220"/>
      <c r="P34" s="220"/>
      <c r="Q34" s="220"/>
      <c r="R34" s="139"/>
      <c r="T34" s="140" t="s">
        <v>5</v>
      </c>
      <c r="U34" s="38" t="s">
        <v>42</v>
      </c>
      <c r="V34" s="141">
        <v>0</v>
      </c>
      <c r="W34" s="141">
        <f t="shared" si="1"/>
        <v>0</v>
      </c>
      <c r="X34" s="141">
        <v>0</v>
      </c>
      <c r="Y34" s="141">
        <f t="shared" si="2"/>
        <v>0</v>
      </c>
      <c r="Z34" s="141">
        <v>0</v>
      </c>
      <c r="AA34" s="142">
        <f t="shared" si="3"/>
        <v>0</v>
      </c>
      <c r="AR34" s="19" t="s">
        <v>1282</v>
      </c>
      <c r="AT34" s="19" t="s">
        <v>315</v>
      </c>
      <c r="AU34" s="19" t="s">
        <v>102</v>
      </c>
      <c r="AY34" s="19" t="s">
        <v>267</v>
      </c>
      <c r="BE34" s="143">
        <f t="shared" si="4"/>
        <v>0</v>
      </c>
      <c r="BF34" s="143">
        <f t="shared" si="5"/>
        <v>0</v>
      </c>
      <c r="BG34" s="143">
        <f t="shared" si="6"/>
        <v>0</v>
      </c>
      <c r="BH34" s="143">
        <f t="shared" si="7"/>
        <v>0</v>
      </c>
      <c r="BI34" s="143">
        <f t="shared" si="8"/>
        <v>0</v>
      </c>
      <c r="BJ34" s="19" t="s">
        <v>102</v>
      </c>
      <c r="BK34" s="143">
        <f t="shared" si="9"/>
        <v>0</v>
      </c>
      <c r="BL34" s="19" t="s">
        <v>518</v>
      </c>
      <c r="BM34" s="19" t="s">
        <v>408</v>
      </c>
    </row>
    <row r="35" spans="2:65" s="1" customFormat="1" ht="16.5" customHeight="1">
      <c r="B35" s="134"/>
      <c r="C35" s="144" t="s">
        <v>342</v>
      </c>
      <c r="D35" s="144" t="s">
        <v>315</v>
      </c>
      <c r="E35" s="145" t="s">
        <v>3048</v>
      </c>
      <c r="F35" s="221" t="s">
        <v>3153</v>
      </c>
      <c r="G35" s="221"/>
      <c r="H35" s="221"/>
      <c r="I35" s="221"/>
      <c r="J35" s="146" t="s">
        <v>374</v>
      </c>
      <c r="K35" s="147">
        <v>1</v>
      </c>
      <c r="L35" s="222"/>
      <c r="M35" s="222"/>
      <c r="N35" s="222">
        <f t="shared" si="0"/>
        <v>0</v>
      </c>
      <c r="O35" s="220"/>
      <c r="P35" s="220"/>
      <c r="Q35" s="220"/>
      <c r="R35" s="139"/>
      <c r="T35" s="140" t="s">
        <v>5</v>
      </c>
      <c r="U35" s="38" t="s">
        <v>42</v>
      </c>
      <c r="V35" s="141">
        <v>0</v>
      </c>
      <c r="W35" s="141">
        <f t="shared" si="1"/>
        <v>0</v>
      </c>
      <c r="X35" s="141">
        <v>0</v>
      </c>
      <c r="Y35" s="141">
        <f t="shared" si="2"/>
        <v>0</v>
      </c>
      <c r="Z35" s="141">
        <v>0</v>
      </c>
      <c r="AA35" s="142">
        <f t="shared" si="3"/>
        <v>0</v>
      </c>
      <c r="AR35" s="19" t="s">
        <v>1282</v>
      </c>
      <c r="AT35" s="19" t="s">
        <v>315</v>
      </c>
      <c r="AU35" s="19" t="s">
        <v>102</v>
      </c>
      <c r="AY35" s="19" t="s">
        <v>267</v>
      </c>
      <c r="BE35" s="143">
        <f t="shared" si="4"/>
        <v>0</v>
      </c>
      <c r="BF35" s="143">
        <f t="shared" si="5"/>
        <v>0</v>
      </c>
      <c r="BG35" s="143">
        <f t="shared" si="6"/>
        <v>0</v>
      </c>
      <c r="BH35" s="143">
        <f t="shared" si="7"/>
        <v>0</v>
      </c>
      <c r="BI35" s="143">
        <f t="shared" si="8"/>
        <v>0</v>
      </c>
      <c r="BJ35" s="19" t="s">
        <v>102</v>
      </c>
      <c r="BK35" s="143">
        <f t="shared" si="9"/>
        <v>0</v>
      </c>
      <c r="BL35" s="19" t="s">
        <v>518</v>
      </c>
      <c r="BM35" s="19" t="s">
        <v>416</v>
      </c>
    </row>
    <row r="36" spans="2:65" s="1" customFormat="1" ht="16.5" customHeight="1">
      <c r="B36" s="134"/>
      <c r="C36" s="144" t="s">
        <v>10</v>
      </c>
      <c r="D36" s="144" t="s">
        <v>315</v>
      </c>
      <c r="E36" s="145" t="s">
        <v>3089</v>
      </c>
      <c r="F36" s="221" t="s">
        <v>3156</v>
      </c>
      <c r="G36" s="221"/>
      <c r="H36" s="221"/>
      <c r="I36" s="221"/>
      <c r="J36" s="146" t="s">
        <v>374</v>
      </c>
      <c r="K36" s="147">
        <v>6</v>
      </c>
      <c r="L36" s="222"/>
      <c r="M36" s="222"/>
      <c r="N36" s="222">
        <f t="shared" si="0"/>
        <v>0</v>
      </c>
      <c r="O36" s="220"/>
      <c r="P36" s="220"/>
      <c r="Q36" s="220"/>
      <c r="R36" s="139"/>
      <c r="T36" s="140" t="s">
        <v>5</v>
      </c>
      <c r="U36" s="38" t="s">
        <v>42</v>
      </c>
      <c r="V36" s="141">
        <v>0</v>
      </c>
      <c r="W36" s="141">
        <f t="shared" si="1"/>
        <v>0</v>
      </c>
      <c r="X36" s="141">
        <v>0</v>
      </c>
      <c r="Y36" s="141">
        <f t="shared" si="2"/>
        <v>0</v>
      </c>
      <c r="Z36" s="141">
        <v>0</v>
      </c>
      <c r="AA36" s="142">
        <f t="shared" si="3"/>
        <v>0</v>
      </c>
      <c r="AR36" s="19" t="s">
        <v>1282</v>
      </c>
      <c r="AT36" s="19" t="s">
        <v>315</v>
      </c>
      <c r="AU36" s="19" t="s">
        <v>102</v>
      </c>
      <c r="AY36" s="19" t="s">
        <v>267</v>
      </c>
      <c r="BE36" s="143">
        <f t="shared" si="4"/>
        <v>0</v>
      </c>
      <c r="BF36" s="143">
        <f t="shared" si="5"/>
        <v>0</v>
      </c>
      <c r="BG36" s="143">
        <f t="shared" si="6"/>
        <v>0</v>
      </c>
      <c r="BH36" s="143">
        <f t="shared" si="7"/>
        <v>0</v>
      </c>
      <c r="BI36" s="143">
        <f t="shared" si="8"/>
        <v>0</v>
      </c>
      <c r="BJ36" s="19" t="s">
        <v>102</v>
      </c>
      <c r="BK36" s="143">
        <f t="shared" si="9"/>
        <v>0</v>
      </c>
      <c r="BL36" s="19" t="s">
        <v>518</v>
      </c>
      <c r="BM36" s="19" t="s">
        <v>424</v>
      </c>
    </row>
    <row r="37" spans="2:65" s="1" customFormat="1" ht="25.5" customHeight="1">
      <c r="B37" s="134"/>
      <c r="C37" s="144" t="s">
        <v>348</v>
      </c>
      <c r="D37" s="144" t="s">
        <v>315</v>
      </c>
      <c r="E37" s="145" t="s">
        <v>3186</v>
      </c>
      <c r="F37" s="221" t="s">
        <v>3187</v>
      </c>
      <c r="G37" s="221"/>
      <c r="H37" s="221"/>
      <c r="I37" s="221"/>
      <c r="J37" s="146" t="s">
        <v>374</v>
      </c>
      <c r="K37" s="147">
        <v>2</v>
      </c>
      <c r="L37" s="222"/>
      <c r="M37" s="222"/>
      <c r="N37" s="222">
        <f t="shared" si="0"/>
        <v>0</v>
      </c>
      <c r="O37" s="220"/>
      <c r="P37" s="220"/>
      <c r="Q37" s="220"/>
      <c r="R37" s="139"/>
      <c r="T37" s="140" t="s">
        <v>5</v>
      </c>
      <c r="U37" s="38" t="s">
        <v>42</v>
      </c>
      <c r="V37" s="141">
        <v>0</v>
      </c>
      <c r="W37" s="141">
        <f t="shared" si="1"/>
        <v>0</v>
      </c>
      <c r="X37" s="141">
        <v>0</v>
      </c>
      <c r="Y37" s="141">
        <f t="shared" si="2"/>
        <v>0</v>
      </c>
      <c r="Z37" s="141">
        <v>0</v>
      </c>
      <c r="AA37" s="142">
        <f t="shared" si="3"/>
        <v>0</v>
      </c>
      <c r="AR37" s="19" t="s">
        <v>1282</v>
      </c>
      <c r="AT37" s="19" t="s">
        <v>315</v>
      </c>
      <c r="AU37" s="19" t="s">
        <v>102</v>
      </c>
      <c r="AY37" s="19" t="s">
        <v>267</v>
      </c>
      <c r="BE37" s="143">
        <f t="shared" si="4"/>
        <v>0</v>
      </c>
      <c r="BF37" s="143">
        <f t="shared" si="5"/>
        <v>0</v>
      </c>
      <c r="BG37" s="143">
        <f t="shared" si="6"/>
        <v>0</v>
      </c>
      <c r="BH37" s="143">
        <f t="shared" si="7"/>
        <v>0</v>
      </c>
      <c r="BI37" s="143">
        <f t="shared" si="8"/>
        <v>0</v>
      </c>
      <c r="BJ37" s="19" t="s">
        <v>102</v>
      </c>
      <c r="BK37" s="143">
        <f t="shared" si="9"/>
        <v>0</v>
      </c>
      <c r="BL37" s="19" t="s">
        <v>518</v>
      </c>
      <c r="BM37" s="19" t="s">
        <v>432</v>
      </c>
    </row>
    <row r="38" spans="2:65" s="1" customFormat="1" ht="16.5" customHeight="1">
      <c r="B38" s="134"/>
      <c r="C38" s="144" t="s">
        <v>352</v>
      </c>
      <c r="D38" s="144" t="s">
        <v>315</v>
      </c>
      <c r="E38" s="145" t="s">
        <v>3161</v>
      </c>
      <c r="F38" s="221" t="s">
        <v>3162</v>
      </c>
      <c r="G38" s="221"/>
      <c r="H38" s="221"/>
      <c r="I38" s="221"/>
      <c r="J38" s="146" t="s">
        <v>374</v>
      </c>
      <c r="K38" s="147">
        <v>2</v>
      </c>
      <c r="L38" s="222"/>
      <c r="M38" s="222"/>
      <c r="N38" s="222">
        <f t="shared" si="0"/>
        <v>0</v>
      </c>
      <c r="O38" s="220"/>
      <c r="P38" s="220"/>
      <c r="Q38" s="220"/>
      <c r="R38" s="139"/>
      <c r="T38" s="140" t="s">
        <v>5</v>
      </c>
      <c r="U38" s="38" t="s">
        <v>42</v>
      </c>
      <c r="V38" s="141">
        <v>0</v>
      </c>
      <c r="W38" s="141">
        <f t="shared" si="1"/>
        <v>0</v>
      </c>
      <c r="X38" s="141">
        <v>0</v>
      </c>
      <c r="Y38" s="141">
        <f t="shared" si="2"/>
        <v>0</v>
      </c>
      <c r="Z38" s="141">
        <v>0</v>
      </c>
      <c r="AA38" s="142">
        <f t="shared" si="3"/>
        <v>0</v>
      </c>
      <c r="AR38" s="19" t="s">
        <v>1282</v>
      </c>
      <c r="AT38" s="19" t="s">
        <v>315</v>
      </c>
      <c r="AU38" s="19" t="s">
        <v>102</v>
      </c>
      <c r="AY38" s="19" t="s">
        <v>267</v>
      </c>
      <c r="BE38" s="143">
        <f t="shared" si="4"/>
        <v>0</v>
      </c>
      <c r="BF38" s="143">
        <f t="shared" si="5"/>
        <v>0</v>
      </c>
      <c r="BG38" s="143">
        <f t="shared" si="6"/>
        <v>0</v>
      </c>
      <c r="BH38" s="143">
        <f t="shared" si="7"/>
        <v>0</v>
      </c>
      <c r="BI38" s="143">
        <f t="shared" si="8"/>
        <v>0</v>
      </c>
      <c r="BJ38" s="19" t="s">
        <v>102</v>
      </c>
      <c r="BK38" s="143">
        <f t="shared" si="9"/>
        <v>0</v>
      </c>
      <c r="BL38" s="19" t="s">
        <v>518</v>
      </c>
      <c r="BM38" s="19" t="s">
        <v>440</v>
      </c>
    </row>
    <row r="39" spans="2:65" s="1" customFormat="1" ht="16.5" customHeight="1">
      <c r="B39" s="134"/>
      <c r="C39" s="144" t="s">
        <v>356</v>
      </c>
      <c r="D39" s="144" t="s">
        <v>315</v>
      </c>
      <c r="E39" s="145" t="s">
        <v>3068</v>
      </c>
      <c r="F39" s="221" t="s">
        <v>3189</v>
      </c>
      <c r="G39" s="221"/>
      <c r="H39" s="221"/>
      <c r="I39" s="221"/>
      <c r="J39" s="146" t="s">
        <v>374</v>
      </c>
      <c r="K39" s="147">
        <v>6</v>
      </c>
      <c r="L39" s="222"/>
      <c r="M39" s="222"/>
      <c r="N39" s="222">
        <f t="shared" si="0"/>
        <v>0</v>
      </c>
      <c r="O39" s="220"/>
      <c r="P39" s="220"/>
      <c r="Q39" s="220"/>
      <c r="R39" s="139"/>
      <c r="T39" s="140" t="s">
        <v>5</v>
      </c>
      <c r="U39" s="38" t="s">
        <v>42</v>
      </c>
      <c r="V39" s="141">
        <v>0</v>
      </c>
      <c r="W39" s="141">
        <f t="shared" si="1"/>
        <v>0</v>
      </c>
      <c r="X39" s="141">
        <v>0</v>
      </c>
      <c r="Y39" s="141">
        <f t="shared" si="2"/>
        <v>0</v>
      </c>
      <c r="Z39" s="141">
        <v>0</v>
      </c>
      <c r="AA39" s="142">
        <f t="shared" si="3"/>
        <v>0</v>
      </c>
      <c r="AR39" s="19" t="s">
        <v>1282</v>
      </c>
      <c r="AT39" s="19" t="s">
        <v>315</v>
      </c>
      <c r="AU39" s="19" t="s">
        <v>102</v>
      </c>
      <c r="AY39" s="19" t="s">
        <v>267</v>
      </c>
      <c r="BE39" s="143">
        <f t="shared" si="4"/>
        <v>0</v>
      </c>
      <c r="BF39" s="143">
        <f t="shared" si="5"/>
        <v>0</v>
      </c>
      <c r="BG39" s="143">
        <f t="shared" si="6"/>
        <v>0</v>
      </c>
      <c r="BH39" s="143">
        <f t="shared" si="7"/>
        <v>0</v>
      </c>
      <c r="BI39" s="143">
        <f t="shared" si="8"/>
        <v>0</v>
      </c>
      <c r="BJ39" s="19" t="s">
        <v>102</v>
      </c>
      <c r="BK39" s="143">
        <f t="shared" si="9"/>
        <v>0</v>
      </c>
      <c r="BL39" s="19" t="s">
        <v>518</v>
      </c>
      <c r="BM39" s="19" t="s">
        <v>448</v>
      </c>
    </row>
    <row r="40" spans="2:65" s="1" customFormat="1" ht="16.5" customHeight="1">
      <c r="B40" s="134"/>
      <c r="C40" s="144" t="s">
        <v>360</v>
      </c>
      <c r="D40" s="144" t="s">
        <v>315</v>
      </c>
      <c r="E40" s="145" t="s">
        <v>3070</v>
      </c>
      <c r="F40" s="221" t="s">
        <v>3071</v>
      </c>
      <c r="G40" s="221"/>
      <c r="H40" s="221"/>
      <c r="I40" s="221"/>
      <c r="J40" s="146" t="s">
        <v>374</v>
      </c>
      <c r="K40" s="147">
        <v>100</v>
      </c>
      <c r="L40" s="222"/>
      <c r="M40" s="222"/>
      <c r="N40" s="222">
        <f t="shared" si="0"/>
        <v>0</v>
      </c>
      <c r="O40" s="220"/>
      <c r="P40" s="220"/>
      <c r="Q40" s="220"/>
      <c r="R40" s="139"/>
      <c r="T40" s="140" t="s">
        <v>5</v>
      </c>
      <c r="U40" s="38" t="s">
        <v>42</v>
      </c>
      <c r="V40" s="141">
        <v>0</v>
      </c>
      <c r="W40" s="141">
        <f t="shared" si="1"/>
        <v>0</v>
      </c>
      <c r="X40" s="141">
        <v>0</v>
      </c>
      <c r="Y40" s="141">
        <f t="shared" si="2"/>
        <v>0</v>
      </c>
      <c r="Z40" s="141">
        <v>0</v>
      </c>
      <c r="AA40" s="142">
        <f t="shared" si="3"/>
        <v>0</v>
      </c>
      <c r="AR40" s="19" t="s">
        <v>1282</v>
      </c>
      <c r="AT40" s="19" t="s">
        <v>315</v>
      </c>
      <c r="AU40" s="19" t="s">
        <v>102</v>
      </c>
      <c r="AY40" s="19" t="s">
        <v>267</v>
      </c>
      <c r="BE40" s="143">
        <f t="shared" si="4"/>
        <v>0</v>
      </c>
      <c r="BF40" s="143">
        <f t="shared" si="5"/>
        <v>0</v>
      </c>
      <c r="BG40" s="143">
        <f t="shared" si="6"/>
        <v>0</v>
      </c>
      <c r="BH40" s="143">
        <f t="shared" si="7"/>
        <v>0</v>
      </c>
      <c r="BI40" s="143">
        <f t="shared" si="8"/>
        <v>0</v>
      </c>
      <c r="BJ40" s="19" t="s">
        <v>102</v>
      </c>
      <c r="BK40" s="143">
        <f t="shared" si="9"/>
        <v>0</v>
      </c>
      <c r="BL40" s="19" t="s">
        <v>518</v>
      </c>
      <c r="BM40" s="19" t="s">
        <v>456</v>
      </c>
    </row>
    <row r="41" spans="2:65" s="1" customFormat="1" ht="25.5" customHeight="1">
      <c r="B41" s="134"/>
      <c r="C41" s="144" t="s">
        <v>364</v>
      </c>
      <c r="D41" s="144" t="s">
        <v>315</v>
      </c>
      <c r="E41" s="145" t="s">
        <v>3190</v>
      </c>
      <c r="F41" s="221" t="s">
        <v>3191</v>
      </c>
      <c r="G41" s="221"/>
      <c r="H41" s="221"/>
      <c r="I41" s="221"/>
      <c r="J41" s="146" t="s">
        <v>374</v>
      </c>
      <c r="K41" s="147">
        <v>1</v>
      </c>
      <c r="L41" s="222"/>
      <c r="M41" s="222"/>
      <c r="N41" s="222">
        <f t="shared" si="0"/>
        <v>0</v>
      </c>
      <c r="O41" s="220"/>
      <c r="P41" s="220"/>
      <c r="Q41" s="220"/>
      <c r="R41" s="139"/>
      <c r="T41" s="140" t="s">
        <v>5</v>
      </c>
      <c r="U41" s="38" t="s">
        <v>42</v>
      </c>
      <c r="V41" s="141">
        <v>0</v>
      </c>
      <c r="W41" s="141">
        <f t="shared" si="1"/>
        <v>0</v>
      </c>
      <c r="X41" s="141">
        <v>0</v>
      </c>
      <c r="Y41" s="141">
        <f t="shared" si="2"/>
        <v>0</v>
      </c>
      <c r="Z41" s="141">
        <v>0</v>
      </c>
      <c r="AA41" s="142">
        <f t="shared" si="3"/>
        <v>0</v>
      </c>
      <c r="AR41" s="19" t="s">
        <v>1282</v>
      </c>
      <c r="AT41" s="19" t="s">
        <v>315</v>
      </c>
      <c r="AU41" s="19" t="s">
        <v>102</v>
      </c>
      <c r="AY41" s="19" t="s">
        <v>267</v>
      </c>
      <c r="BE41" s="143">
        <f t="shared" si="4"/>
        <v>0</v>
      </c>
      <c r="BF41" s="143">
        <f t="shared" si="5"/>
        <v>0</v>
      </c>
      <c r="BG41" s="143">
        <f t="shared" si="6"/>
        <v>0</v>
      </c>
      <c r="BH41" s="143">
        <f t="shared" si="7"/>
        <v>0</v>
      </c>
      <c r="BI41" s="143">
        <f t="shared" si="8"/>
        <v>0</v>
      </c>
      <c r="BJ41" s="19" t="s">
        <v>102</v>
      </c>
      <c r="BK41" s="143">
        <f t="shared" si="9"/>
        <v>0</v>
      </c>
      <c r="BL41" s="19" t="s">
        <v>518</v>
      </c>
      <c r="BM41" s="19" t="s">
        <v>464</v>
      </c>
    </row>
    <row r="42" spans="2:65" s="1" customFormat="1" ht="16.5" customHeight="1">
      <c r="B42" s="134"/>
      <c r="C42" s="163" t="s">
        <v>368</v>
      </c>
      <c r="D42" s="163" t="s">
        <v>268</v>
      </c>
      <c r="E42" s="164" t="s">
        <v>3574</v>
      </c>
      <c r="F42" s="240" t="s">
        <v>4309</v>
      </c>
      <c r="G42" s="240"/>
      <c r="H42" s="240"/>
      <c r="I42" s="240"/>
      <c r="J42" s="165" t="s">
        <v>785</v>
      </c>
      <c r="K42" s="166">
        <v>0.33</v>
      </c>
      <c r="L42" s="241"/>
      <c r="M42" s="241"/>
      <c r="N42" s="241">
        <f t="shared" si="0"/>
        <v>0</v>
      </c>
      <c r="O42" s="241"/>
      <c r="P42" s="241"/>
      <c r="Q42" s="241"/>
      <c r="R42" s="139"/>
      <c r="T42" s="140" t="s">
        <v>5</v>
      </c>
      <c r="U42" s="38" t="s">
        <v>42</v>
      </c>
      <c r="V42" s="141">
        <v>0</v>
      </c>
      <c r="W42" s="141">
        <f t="shared" si="1"/>
        <v>0</v>
      </c>
      <c r="X42" s="141">
        <v>0</v>
      </c>
      <c r="Y42" s="141">
        <f t="shared" si="2"/>
        <v>0</v>
      </c>
      <c r="Z42" s="141">
        <v>0</v>
      </c>
      <c r="AA42" s="142">
        <f t="shared" si="3"/>
        <v>0</v>
      </c>
      <c r="AR42" s="19" t="s">
        <v>518</v>
      </c>
      <c r="AT42" s="19" t="s">
        <v>268</v>
      </c>
      <c r="AU42" s="19" t="s">
        <v>102</v>
      </c>
      <c r="AY42" s="19" t="s">
        <v>267</v>
      </c>
      <c r="BE42" s="143">
        <f t="shared" si="4"/>
        <v>0</v>
      </c>
      <c r="BF42" s="143">
        <f t="shared" si="5"/>
        <v>0</v>
      </c>
      <c r="BG42" s="143">
        <f t="shared" si="6"/>
        <v>0</v>
      </c>
      <c r="BH42" s="143">
        <f t="shared" si="7"/>
        <v>0</v>
      </c>
      <c r="BI42" s="143">
        <f t="shared" si="8"/>
        <v>0</v>
      </c>
      <c r="BJ42" s="19" t="s">
        <v>102</v>
      </c>
      <c r="BK42" s="143">
        <f t="shared" si="9"/>
        <v>0</v>
      </c>
      <c r="BL42" s="19" t="s">
        <v>518</v>
      </c>
      <c r="BM42" s="19" t="s">
        <v>472</v>
      </c>
    </row>
    <row r="43" spans="2:65" s="1" customFormat="1" ht="16.5" customHeight="1">
      <c r="B43" s="134"/>
      <c r="C43" s="163" t="s">
        <v>371</v>
      </c>
      <c r="D43" s="163" t="s">
        <v>268</v>
      </c>
      <c r="E43" s="164" t="s">
        <v>3166</v>
      </c>
      <c r="F43" s="240" t="s">
        <v>4200</v>
      </c>
      <c r="G43" s="240"/>
      <c r="H43" s="240"/>
      <c r="I43" s="240"/>
      <c r="J43" s="165" t="s">
        <v>374</v>
      </c>
      <c r="K43" s="166">
        <v>1</v>
      </c>
      <c r="L43" s="241"/>
      <c r="M43" s="241"/>
      <c r="N43" s="241">
        <f t="shared" si="0"/>
        <v>0</v>
      </c>
      <c r="O43" s="241"/>
      <c r="P43" s="241"/>
      <c r="Q43" s="241"/>
      <c r="R43" s="139"/>
      <c r="T43" s="140" t="s">
        <v>5</v>
      </c>
      <c r="U43" s="38" t="s">
        <v>42</v>
      </c>
      <c r="V43" s="141">
        <v>0</v>
      </c>
      <c r="W43" s="141">
        <f t="shared" si="1"/>
        <v>0</v>
      </c>
      <c r="X43" s="141">
        <v>0</v>
      </c>
      <c r="Y43" s="141">
        <f t="shared" si="2"/>
        <v>0</v>
      </c>
      <c r="Z43" s="141">
        <v>0</v>
      </c>
      <c r="AA43" s="142">
        <f t="shared" si="3"/>
        <v>0</v>
      </c>
      <c r="AR43" s="19" t="s">
        <v>518</v>
      </c>
      <c r="AT43" s="19" t="s">
        <v>268</v>
      </c>
      <c r="AU43" s="19" t="s">
        <v>102</v>
      </c>
      <c r="AY43" s="19" t="s">
        <v>267</v>
      </c>
      <c r="BE43" s="143">
        <f t="shared" si="4"/>
        <v>0</v>
      </c>
      <c r="BF43" s="143">
        <f t="shared" si="5"/>
        <v>0</v>
      </c>
      <c r="BG43" s="143">
        <f t="shared" si="6"/>
        <v>0</v>
      </c>
      <c r="BH43" s="143">
        <f t="shared" si="7"/>
        <v>0</v>
      </c>
      <c r="BI43" s="143">
        <f t="shared" si="8"/>
        <v>0</v>
      </c>
      <c r="BJ43" s="19" t="s">
        <v>102</v>
      </c>
      <c r="BK43" s="143">
        <f t="shared" si="9"/>
        <v>0</v>
      </c>
      <c r="BL43" s="19" t="s">
        <v>518</v>
      </c>
      <c r="BM43" s="19" t="s">
        <v>480</v>
      </c>
    </row>
    <row r="44" spans="2:65" s="1" customFormat="1" ht="16.5" customHeight="1">
      <c r="B44" s="134"/>
      <c r="C44" s="163" t="s">
        <v>376</v>
      </c>
      <c r="D44" s="163" t="s">
        <v>268</v>
      </c>
      <c r="E44" s="164" t="s">
        <v>1188</v>
      </c>
      <c r="F44" s="240" t="s">
        <v>3075</v>
      </c>
      <c r="G44" s="240"/>
      <c r="H44" s="240"/>
      <c r="I44" s="240"/>
      <c r="J44" s="165" t="s">
        <v>785</v>
      </c>
      <c r="K44" s="166">
        <v>1</v>
      </c>
      <c r="L44" s="241"/>
      <c r="M44" s="241"/>
      <c r="N44" s="241">
        <f t="shared" si="0"/>
        <v>0</v>
      </c>
      <c r="O44" s="241"/>
      <c r="P44" s="241"/>
      <c r="Q44" s="241"/>
      <c r="R44" s="139"/>
      <c r="T44" s="140" t="s">
        <v>5</v>
      </c>
      <c r="U44" s="38" t="s">
        <v>42</v>
      </c>
      <c r="V44" s="141">
        <v>0</v>
      </c>
      <c r="W44" s="141">
        <f t="shared" si="1"/>
        <v>0</v>
      </c>
      <c r="X44" s="141">
        <v>0</v>
      </c>
      <c r="Y44" s="141">
        <f t="shared" si="2"/>
        <v>0</v>
      </c>
      <c r="Z44" s="141">
        <v>0</v>
      </c>
      <c r="AA44" s="142">
        <f t="shared" si="3"/>
        <v>0</v>
      </c>
      <c r="AR44" s="19" t="s">
        <v>518</v>
      </c>
      <c r="AT44" s="19" t="s">
        <v>268</v>
      </c>
      <c r="AU44" s="19" t="s">
        <v>102</v>
      </c>
      <c r="AY44" s="19" t="s">
        <v>267</v>
      </c>
      <c r="BE44" s="143">
        <f t="shared" si="4"/>
        <v>0</v>
      </c>
      <c r="BF44" s="143">
        <f t="shared" si="5"/>
        <v>0</v>
      </c>
      <c r="BG44" s="143">
        <f t="shared" si="6"/>
        <v>0</v>
      </c>
      <c r="BH44" s="143">
        <f t="shared" si="7"/>
        <v>0</v>
      </c>
      <c r="BI44" s="143">
        <f t="shared" si="8"/>
        <v>0</v>
      </c>
      <c r="BJ44" s="19" t="s">
        <v>102</v>
      </c>
      <c r="BK44" s="143">
        <f t="shared" si="9"/>
        <v>0</v>
      </c>
      <c r="BL44" s="19" t="s">
        <v>518</v>
      </c>
      <c r="BM44" s="19" t="s">
        <v>486</v>
      </c>
    </row>
    <row r="45" spans="2:65" s="10" customFormat="1" ht="29.85" customHeight="1">
      <c r="B45" s="124"/>
      <c r="D45" s="133" t="s">
        <v>2990</v>
      </c>
      <c r="E45" s="133"/>
      <c r="F45" s="133"/>
      <c r="G45" s="133"/>
      <c r="H45" s="133"/>
      <c r="I45" s="133"/>
      <c r="J45" s="133"/>
      <c r="K45" s="133"/>
      <c r="L45" s="133"/>
      <c r="M45" s="133"/>
      <c r="N45" s="208">
        <f>BK45</f>
        <v>0</v>
      </c>
      <c r="O45" s="209"/>
      <c r="P45" s="209"/>
      <c r="Q45" s="209"/>
      <c r="R45" s="126"/>
      <c r="T45" s="127"/>
      <c r="W45" s="128">
        <f>SUM(W46:W55)</f>
        <v>0</v>
      </c>
      <c r="Y45" s="128">
        <f>SUM(Y46:Y55)</f>
        <v>0</v>
      </c>
      <c r="AA45" s="129">
        <f>SUM(AA46:AA55)</f>
        <v>0</v>
      </c>
      <c r="AR45" s="130" t="s">
        <v>277</v>
      </c>
      <c r="AT45" s="131" t="s">
        <v>74</v>
      </c>
      <c r="AU45" s="131" t="s">
        <v>83</v>
      </c>
      <c r="AY45" s="130" t="s">
        <v>267</v>
      </c>
      <c r="BK45" s="132">
        <f>SUM(BK46:BK55)</f>
        <v>0</v>
      </c>
    </row>
    <row r="46" spans="2:65" s="1" customFormat="1" ht="25.5" customHeight="1">
      <c r="B46" s="134"/>
      <c r="C46" s="144" t="s">
        <v>380</v>
      </c>
      <c r="D46" s="144" t="s">
        <v>315</v>
      </c>
      <c r="E46" s="145" t="s">
        <v>3111</v>
      </c>
      <c r="F46" s="221" t="s">
        <v>3543</v>
      </c>
      <c r="G46" s="221"/>
      <c r="H46" s="221"/>
      <c r="I46" s="221"/>
      <c r="J46" s="146" t="s">
        <v>374</v>
      </c>
      <c r="K46" s="147">
        <v>11</v>
      </c>
      <c r="L46" s="222"/>
      <c r="M46" s="222"/>
      <c r="N46" s="222">
        <f t="shared" ref="N46:N55" si="10">ROUND(L46*K46,2)</f>
        <v>0</v>
      </c>
      <c r="O46" s="220"/>
      <c r="P46" s="220"/>
      <c r="Q46" s="220"/>
      <c r="R46" s="139"/>
      <c r="T46" s="140" t="s">
        <v>5</v>
      </c>
      <c r="U46" s="38" t="s">
        <v>42</v>
      </c>
      <c r="V46" s="141">
        <v>0</v>
      </c>
      <c r="W46" s="141">
        <f t="shared" ref="W46:W55" si="11">V46*K46</f>
        <v>0</v>
      </c>
      <c r="X46" s="141">
        <v>0</v>
      </c>
      <c r="Y46" s="141">
        <f t="shared" ref="Y46:Y55" si="12">X46*K46</f>
        <v>0</v>
      </c>
      <c r="Z46" s="141">
        <v>0</v>
      </c>
      <c r="AA46" s="142">
        <f t="shared" ref="AA46:AA55" si="13">Z46*K46</f>
        <v>0</v>
      </c>
      <c r="AR46" s="19" t="s">
        <v>1282</v>
      </c>
      <c r="AT46" s="19" t="s">
        <v>315</v>
      </c>
      <c r="AU46" s="19" t="s">
        <v>102</v>
      </c>
      <c r="AY46" s="19" t="s">
        <v>267</v>
      </c>
      <c r="BE46" s="143">
        <f t="shared" ref="BE46:BE55" si="14">IF(U46="základná",N46,0)</f>
        <v>0</v>
      </c>
      <c r="BF46" s="143">
        <f t="shared" ref="BF46:BF55" si="15">IF(U46="znížená",N46,0)</f>
        <v>0</v>
      </c>
      <c r="BG46" s="143">
        <f t="shared" ref="BG46:BG55" si="16">IF(U46="zákl. prenesená",N46,0)</f>
        <v>0</v>
      </c>
      <c r="BH46" s="143">
        <f t="shared" ref="BH46:BH55" si="17">IF(U46="zníž. prenesená",N46,0)</f>
        <v>0</v>
      </c>
      <c r="BI46" s="143">
        <f t="shared" ref="BI46:BI55" si="18">IF(U46="nulová",N46,0)</f>
        <v>0</v>
      </c>
      <c r="BJ46" s="19" t="s">
        <v>102</v>
      </c>
      <c r="BK46" s="143">
        <f t="shared" ref="BK46:BK55" si="19">ROUND(L46*K46,2)</f>
        <v>0</v>
      </c>
      <c r="BL46" s="19" t="s">
        <v>518</v>
      </c>
      <c r="BM46" s="19" t="s">
        <v>494</v>
      </c>
    </row>
    <row r="47" spans="2:65" s="1" customFormat="1" ht="16.5" customHeight="1">
      <c r="B47" s="134"/>
      <c r="C47" s="144" t="s">
        <v>384</v>
      </c>
      <c r="D47" s="144" t="s">
        <v>315</v>
      </c>
      <c r="E47" s="145" t="s">
        <v>3066</v>
      </c>
      <c r="F47" s="221" t="s">
        <v>2993</v>
      </c>
      <c r="G47" s="221"/>
      <c r="H47" s="221"/>
      <c r="I47" s="221"/>
      <c r="J47" s="146" t="s">
        <v>374</v>
      </c>
      <c r="K47" s="147">
        <v>22</v>
      </c>
      <c r="L47" s="222"/>
      <c r="M47" s="222"/>
      <c r="N47" s="222">
        <f t="shared" si="10"/>
        <v>0</v>
      </c>
      <c r="O47" s="220"/>
      <c r="P47" s="220"/>
      <c r="Q47" s="220"/>
      <c r="R47" s="139"/>
      <c r="T47" s="140" t="s">
        <v>5</v>
      </c>
      <c r="U47" s="38" t="s">
        <v>42</v>
      </c>
      <c r="V47" s="141">
        <v>0</v>
      </c>
      <c r="W47" s="141">
        <f t="shared" si="11"/>
        <v>0</v>
      </c>
      <c r="X47" s="141">
        <v>0</v>
      </c>
      <c r="Y47" s="141">
        <f t="shared" si="12"/>
        <v>0</v>
      </c>
      <c r="Z47" s="141">
        <v>0</v>
      </c>
      <c r="AA47" s="142">
        <f t="shared" si="13"/>
        <v>0</v>
      </c>
      <c r="AR47" s="19" t="s">
        <v>1282</v>
      </c>
      <c r="AT47" s="19" t="s">
        <v>315</v>
      </c>
      <c r="AU47" s="19" t="s">
        <v>102</v>
      </c>
      <c r="AY47" s="19" t="s">
        <v>267</v>
      </c>
      <c r="BE47" s="143">
        <f t="shared" si="14"/>
        <v>0</v>
      </c>
      <c r="BF47" s="143">
        <f t="shared" si="15"/>
        <v>0</v>
      </c>
      <c r="BG47" s="143">
        <f t="shared" si="16"/>
        <v>0</v>
      </c>
      <c r="BH47" s="143">
        <f t="shared" si="17"/>
        <v>0</v>
      </c>
      <c r="BI47" s="143">
        <f t="shared" si="18"/>
        <v>0</v>
      </c>
      <c r="BJ47" s="19" t="s">
        <v>102</v>
      </c>
      <c r="BK47" s="143">
        <f t="shared" si="19"/>
        <v>0</v>
      </c>
      <c r="BL47" s="19" t="s">
        <v>518</v>
      </c>
      <c r="BM47" s="19" t="s">
        <v>502</v>
      </c>
    </row>
    <row r="48" spans="2:65" s="1" customFormat="1" ht="16.5" customHeight="1">
      <c r="B48" s="134"/>
      <c r="C48" s="144" t="s">
        <v>388</v>
      </c>
      <c r="D48" s="144" t="s">
        <v>315</v>
      </c>
      <c r="E48" s="145" t="s">
        <v>3171</v>
      </c>
      <c r="F48" s="221" t="s">
        <v>3548</v>
      </c>
      <c r="G48" s="221"/>
      <c r="H48" s="221"/>
      <c r="I48" s="221"/>
      <c r="J48" s="146" t="s">
        <v>374</v>
      </c>
      <c r="K48" s="147">
        <v>11</v>
      </c>
      <c r="L48" s="222"/>
      <c r="M48" s="222"/>
      <c r="N48" s="222">
        <f t="shared" si="10"/>
        <v>0</v>
      </c>
      <c r="O48" s="220"/>
      <c r="P48" s="220"/>
      <c r="Q48" s="220"/>
      <c r="R48" s="139"/>
      <c r="T48" s="140" t="s">
        <v>5</v>
      </c>
      <c r="U48" s="38" t="s">
        <v>42</v>
      </c>
      <c r="V48" s="141">
        <v>0</v>
      </c>
      <c r="W48" s="141">
        <f t="shared" si="11"/>
        <v>0</v>
      </c>
      <c r="X48" s="141">
        <v>0</v>
      </c>
      <c r="Y48" s="141">
        <f t="shared" si="12"/>
        <v>0</v>
      </c>
      <c r="Z48" s="141">
        <v>0</v>
      </c>
      <c r="AA48" s="142">
        <f t="shared" si="13"/>
        <v>0</v>
      </c>
      <c r="AR48" s="19" t="s">
        <v>1282</v>
      </c>
      <c r="AT48" s="19" t="s">
        <v>315</v>
      </c>
      <c r="AU48" s="19" t="s">
        <v>102</v>
      </c>
      <c r="AY48" s="19" t="s">
        <v>267</v>
      </c>
      <c r="BE48" s="143">
        <f t="shared" si="14"/>
        <v>0</v>
      </c>
      <c r="BF48" s="143">
        <f t="shared" si="15"/>
        <v>0</v>
      </c>
      <c r="BG48" s="143">
        <f t="shared" si="16"/>
        <v>0</v>
      </c>
      <c r="BH48" s="143">
        <f t="shared" si="17"/>
        <v>0</v>
      </c>
      <c r="BI48" s="143">
        <f t="shared" si="18"/>
        <v>0</v>
      </c>
      <c r="BJ48" s="19" t="s">
        <v>102</v>
      </c>
      <c r="BK48" s="143">
        <f t="shared" si="19"/>
        <v>0</v>
      </c>
      <c r="BL48" s="19" t="s">
        <v>518</v>
      </c>
      <c r="BM48" s="19" t="s">
        <v>510</v>
      </c>
    </row>
    <row r="49" spans="2:65" s="1" customFormat="1" ht="16.5" customHeight="1">
      <c r="B49" s="134"/>
      <c r="C49" s="144" t="s">
        <v>392</v>
      </c>
      <c r="D49" s="144" t="s">
        <v>315</v>
      </c>
      <c r="E49" s="145" t="s">
        <v>3551</v>
      </c>
      <c r="F49" s="221" t="s">
        <v>3552</v>
      </c>
      <c r="G49" s="221"/>
      <c r="H49" s="221"/>
      <c r="I49" s="221"/>
      <c r="J49" s="146" t="s">
        <v>374</v>
      </c>
      <c r="K49" s="147">
        <v>11</v>
      </c>
      <c r="L49" s="222"/>
      <c r="M49" s="222"/>
      <c r="N49" s="222">
        <f t="shared" si="10"/>
        <v>0</v>
      </c>
      <c r="O49" s="220"/>
      <c r="P49" s="220"/>
      <c r="Q49" s="220"/>
      <c r="R49" s="139"/>
      <c r="T49" s="140" t="s">
        <v>5</v>
      </c>
      <c r="U49" s="38" t="s">
        <v>42</v>
      </c>
      <c r="V49" s="141">
        <v>0</v>
      </c>
      <c r="W49" s="141">
        <f t="shared" si="11"/>
        <v>0</v>
      </c>
      <c r="X49" s="141">
        <v>0</v>
      </c>
      <c r="Y49" s="141">
        <f t="shared" si="12"/>
        <v>0</v>
      </c>
      <c r="Z49" s="141">
        <v>0</v>
      </c>
      <c r="AA49" s="142">
        <f t="shared" si="13"/>
        <v>0</v>
      </c>
      <c r="AR49" s="19" t="s">
        <v>1282</v>
      </c>
      <c r="AT49" s="19" t="s">
        <v>315</v>
      </c>
      <c r="AU49" s="19" t="s">
        <v>102</v>
      </c>
      <c r="AY49" s="19" t="s">
        <v>267</v>
      </c>
      <c r="BE49" s="143">
        <f t="shared" si="14"/>
        <v>0</v>
      </c>
      <c r="BF49" s="143">
        <f t="shared" si="15"/>
        <v>0</v>
      </c>
      <c r="BG49" s="143">
        <f t="shared" si="16"/>
        <v>0</v>
      </c>
      <c r="BH49" s="143">
        <f t="shared" si="17"/>
        <v>0</v>
      </c>
      <c r="BI49" s="143">
        <f t="shared" si="18"/>
        <v>0</v>
      </c>
      <c r="BJ49" s="19" t="s">
        <v>102</v>
      </c>
      <c r="BK49" s="143">
        <f t="shared" si="19"/>
        <v>0</v>
      </c>
      <c r="BL49" s="19" t="s">
        <v>518</v>
      </c>
      <c r="BM49" s="19" t="s">
        <v>518</v>
      </c>
    </row>
    <row r="50" spans="2:65" s="1" customFormat="1" ht="25.5" customHeight="1">
      <c r="B50" s="134"/>
      <c r="C50" s="144" t="s">
        <v>396</v>
      </c>
      <c r="D50" s="144" t="s">
        <v>315</v>
      </c>
      <c r="E50" s="145" t="s">
        <v>3129</v>
      </c>
      <c r="F50" s="221" t="s">
        <v>3183</v>
      </c>
      <c r="G50" s="221"/>
      <c r="H50" s="221"/>
      <c r="I50" s="221"/>
      <c r="J50" s="146" t="s">
        <v>374</v>
      </c>
      <c r="K50" s="147">
        <v>22</v>
      </c>
      <c r="L50" s="222"/>
      <c r="M50" s="222"/>
      <c r="N50" s="222">
        <f t="shared" si="10"/>
        <v>0</v>
      </c>
      <c r="O50" s="220"/>
      <c r="P50" s="220"/>
      <c r="Q50" s="220"/>
      <c r="R50" s="139"/>
      <c r="T50" s="140" t="s">
        <v>5</v>
      </c>
      <c r="U50" s="38" t="s">
        <v>42</v>
      </c>
      <c r="V50" s="141">
        <v>0</v>
      </c>
      <c r="W50" s="141">
        <f t="shared" si="11"/>
        <v>0</v>
      </c>
      <c r="X50" s="141">
        <v>0</v>
      </c>
      <c r="Y50" s="141">
        <f t="shared" si="12"/>
        <v>0</v>
      </c>
      <c r="Z50" s="141">
        <v>0</v>
      </c>
      <c r="AA50" s="142">
        <f t="shared" si="13"/>
        <v>0</v>
      </c>
      <c r="AR50" s="19" t="s">
        <v>1282</v>
      </c>
      <c r="AT50" s="19" t="s">
        <v>315</v>
      </c>
      <c r="AU50" s="19" t="s">
        <v>102</v>
      </c>
      <c r="AY50" s="19" t="s">
        <v>267</v>
      </c>
      <c r="BE50" s="143">
        <f t="shared" si="14"/>
        <v>0</v>
      </c>
      <c r="BF50" s="143">
        <f t="shared" si="15"/>
        <v>0</v>
      </c>
      <c r="BG50" s="143">
        <f t="shared" si="16"/>
        <v>0</v>
      </c>
      <c r="BH50" s="143">
        <f t="shared" si="17"/>
        <v>0</v>
      </c>
      <c r="BI50" s="143">
        <f t="shared" si="18"/>
        <v>0</v>
      </c>
      <c r="BJ50" s="19" t="s">
        <v>102</v>
      </c>
      <c r="BK50" s="143">
        <f t="shared" si="19"/>
        <v>0</v>
      </c>
      <c r="BL50" s="19" t="s">
        <v>518</v>
      </c>
      <c r="BM50" s="19" t="s">
        <v>526</v>
      </c>
    </row>
    <row r="51" spans="2:65" s="1" customFormat="1" ht="25.5" customHeight="1">
      <c r="B51" s="134"/>
      <c r="C51" s="144" t="s">
        <v>400</v>
      </c>
      <c r="D51" s="144" t="s">
        <v>315</v>
      </c>
      <c r="E51" s="145" t="s">
        <v>3133</v>
      </c>
      <c r="F51" s="221" t="s">
        <v>3557</v>
      </c>
      <c r="G51" s="221"/>
      <c r="H51" s="221"/>
      <c r="I51" s="221"/>
      <c r="J51" s="146" t="s">
        <v>374</v>
      </c>
      <c r="K51" s="147">
        <v>198</v>
      </c>
      <c r="L51" s="222"/>
      <c r="M51" s="222"/>
      <c r="N51" s="222">
        <f t="shared" si="10"/>
        <v>0</v>
      </c>
      <c r="O51" s="220"/>
      <c r="P51" s="220"/>
      <c r="Q51" s="220"/>
      <c r="R51" s="139"/>
      <c r="T51" s="140" t="s">
        <v>5</v>
      </c>
      <c r="U51" s="38" t="s">
        <v>42</v>
      </c>
      <c r="V51" s="141">
        <v>0</v>
      </c>
      <c r="W51" s="141">
        <f t="shared" si="11"/>
        <v>0</v>
      </c>
      <c r="X51" s="141">
        <v>0</v>
      </c>
      <c r="Y51" s="141">
        <f t="shared" si="12"/>
        <v>0</v>
      </c>
      <c r="Z51" s="141">
        <v>0</v>
      </c>
      <c r="AA51" s="142">
        <f t="shared" si="13"/>
        <v>0</v>
      </c>
      <c r="AR51" s="19" t="s">
        <v>1282</v>
      </c>
      <c r="AT51" s="19" t="s">
        <v>315</v>
      </c>
      <c r="AU51" s="19" t="s">
        <v>102</v>
      </c>
      <c r="AY51" s="19" t="s">
        <v>267</v>
      </c>
      <c r="BE51" s="143">
        <f t="shared" si="14"/>
        <v>0</v>
      </c>
      <c r="BF51" s="143">
        <f t="shared" si="15"/>
        <v>0</v>
      </c>
      <c r="BG51" s="143">
        <f t="shared" si="16"/>
        <v>0</v>
      </c>
      <c r="BH51" s="143">
        <f t="shared" si="17"/>
        <v>0</v>
      </c>
      <c r="BI51" s="143">
        <f t="shared" si="18"/>
        <v>0</v>
      </c>
      <c r="BJ51" s="19" t="s">
        <v>102</v>
      </c>
      <c r="BK51" s="143">
        <f t="shared" si="19"/>
        <v>0</v>
      </c>
      <c r="BL51" s="19" t="s">
        <v>518</v>
      </c>
      <c r="BM51" s="19" t="s">
        <v>534</v>
      </c>
    </row>
    <row r="52" spans="2:65" s="1" customFormat="1" ht="16.5" customHeight="1">
      <c r="B52" s="134"/>
      <c r="C52" s="144" t="s">
        <v>404</v>
      </c>
      <c r="D52" s="144" t="s">
        <v>315</v>
      </c>
      <c r="E52" s="145" t="s">
        <v>3136</v>
      </c>
      <c r="F52" s="221" t="s">
        <v>3560</v>
      </c>
      <c r="G52" s="221"/>
      <c r="H52" s="221"/>
      <c r="I52" s="221"/>
      <c r="J52" s="146" t="s">
        <v>374</v>
      </c>
      <c r="K52" s="147">
        <v>44</v>
      </c>
      <c r="L52" s="222"/>
      <c r="M52" s="222"/>
      <c r="N52" s="222">
        <f t="shared" si="10"/>
        <v>0</v>
      </c>
      <c r="O52" s="220"/>
      <c r="P52" s="220"/>
      <c r="Q52" s="220"/>
      <c r="R52" s="139"/>
      <c r="T52" s="140" t="s">
        <v>5</v>
      </c>
      <c r="U52" s="38" t="s">
        <v>42</v>
      </c>
      <c r="V52" s="141">
        <v>0</v>
      </c>
      <c r="W52" s="141">
        <f t="shared" si="11"/>
        <v>0</v>
      </c>
      <c r="X52" s="141">
        <v>0</v>
      </c>
      <c r="Y52" s="141">
        <f t="shared" si="12"/>
        <v>0</v>
      </c>
      <c r="Z52" s="141">
        <v>0</v>
      </c>
      <c r="AA52" s="142">
        <f t="shared" si="13"/>
        <v>0</v>
      </c>
      <c r="AR52" s="19" t="s">
        <v>1282</v>
      </c>
      <c r="AT52" s="19" t="s">
        <v>315</v>
      </c>
      <c r="AU52" s="19" t="s">
        <v>102</v>
      </c>
      <c r="AY52" s="19" t="s">
        <v>267</v>
      </c>
      <c r="BE52" s="143">
        <f t="shared" si="14"/>
        <v>0</v>
      </c>
      <c r="BF52" s="143">
        <f t="shared" si="15"/>
        <v>0</v>
      </c>
      <c r="BG52" s="143">
        <f t="shared" si="16"/>
        <v>0</v>
      </c>
      <c r="BH52" s="143">
        <f t="shared" si="17"/>
        <v>0</v>
      </c>
      <c r="BI52" s="143">
        <f t="shared" si="18"/>
        <v>0</v>
      </c>
      <c r="BJ52" s="19" t="s">
        <v>102</v>
      </c>
      <c r="BK52" s="143">
        <f t="shared" si="19"/>
        <v>0</v>
      </c>
      <c r="BL52" s="19" t="s">
        <v>518</v>
      </c>
      <c r="BM52" s="19" t="s">
        <v>542</v>
      </c>
    </row>
    <row r="53" spans="2:65" s="1" customFormat="1" ht="16.5" customHeight="1">
      <c r="B53" s="134"/>
      <c r="C53" s="163" t="s">
        <v>408</v>
      </c>
      <c r="D53" s="163" t="s">
        <v>268</v>
      </c>
      <c r="E53" s="164" t="s">
        <v>3563</v>
      </c>
      <c r="F53" s="240" t="s">
        <v>4286</v>
      </c>
      <c r="G53" s="240"/>
      <c r="H53" s="240"/>
      <c r="I53" s="240"/>
      <c r="J53" s="165" t="s">
        <v>785</v>
      </c>
      <c r="K53" s="166">
        <v>3.3</v>
      </c>
      <c r="L53" s="241"/>
      <c r="M53" s="241"/>
      <c r="N53" s="241">
        <f t="shared" si="10"/>
        <v>0</v>
      </c>
      <c r="O53" s="241"/>
      <c r="P53" s="241"/>
      <c r="Q53" s="241"/>
      <c r="R53" s="139"/>
      <c r="T53" s="140" t="s">
        <v>5</v>
      </c>
      <c r="U53" s="38" t="s">
        <v>42</v>
      </c>
      <c r="V53" s="141">
        <v>0</v>
      </c>
      <c r="W53" s="141">
        <f t="shared" si="11"/>
        <v>0</v>
      </c>
      <c r="X53" s="141">
        <v>0</v>
      </c>
      <c r="Y53" s="141">
        <f t="shared" si="12"/>
        <v>0</v>
      </c>
      <c r="Z53" s="141">
        <v>0</v>
      </c>
      <c r="AA53" s="142">
        <f t="shared" si="13"/>
        <v>0</v>
      </c>
      <c r="AR53" s="19" t="s">
        <v>518</v>
      </c>
      <c r="AT53" s="19" t="s">
        <v>268</v>
      </c>
      <c r="AU53" s="19" t="s">
        <v>102</v>
      </c>
      <c r="AY53" s="19" t="s">
        <v>267</v>
      </c>
      <c r="BE53" s="143">
        <f t="shared" si="14"/>
        <v>0</v>
      </c>
      <c r="BF53" s="143">
        <f t="shared" si="15"/>
        <v>0</v>
      </c>
      <c r="BG53" s="143">
        <f t="shared" si="16"/>
        <v>0</v>
      </c>
      <c r="BH53" s="143">
        <f t="shared" si="17"/>
        <v>0</v>
      </c>
      <c r="BI53" s="143">
        <f t="shared" si="18"/>
        <v>0</v>
      </c>
      <c r="BJ53" s="19" t="s">
        <v>102</v>
      </c>
      <c r="BK53" s="143">
        <f t="shared" si="19"/>
        <v>0</v>
      </c>
      <c r="BL53" s="19" t="s">
        <v>518</v>
      </c>
      <c r="BM53" s="19" t="s">
        <v>550</v>
      </c>
    </row>
    <row r="54" spans="2:65" s="1" customFormat="1" ht="16.5" customHeight="1">
      <c r="B54" s="134"/>
      <c r="C54" s="163" t="s">
        <v>412</v>
      </c>
      <c r="D54" s="163" t="s">
        <v>268</v>
      </c>
      <c r="E54" s="164" t="s">
        <v>3174</v>
      </c>
      <c r="F54" s="240" t="s">
        <v>4200</v>
      </c>
      <c r="G54" s="240"/>
      <c r="H54" s="240"/>
      <c r="I54" s="240"/>
      <c r="J54" s="165" t="s">
        <v>374</v>
      </c>
      <c r="K54" s="166">
        <v>11</v>
      </c>
      <c r="L54" s="241"/>
      <c r="M54" s="241"/>
      <c r="N54" s="241">
        <f t="shared" si="10"/>
        <v>0</v>
      </c>
      <c r="O54" s="241"/>
      <c r="P54" s="241"/>
      <c r="Q54" s="241"/>
      <c r="R54" s="139"/>
      <c r="T54" s="140" t="s">
        <v>5</v>
      </c>
      <c r="U54" s="38" t="s">
        <v>42</v>
      </c>
      <c r="V54" s="141">
        <v>0</v>
      </c>
      <c r="W54" s="141">
        <f t="shared" si="11"/>
        <v>0</v>
      </c>
      <c r="X54" s="141">
        <v>0</v>
      </c>
      <c r="Y54" s="141">
        <f t="shared" si="12"/>
        <v>0</v>
      </c>
      <c r="Z54" s="141">
        <v>0</v>
      </c>
      <c r="AA54" s="142">
        <f t="shared" si="13"/>
        <v>0</v>
      </c>
      <c r="AR54" s="19" t="s">
        <v>518</v>
      </c>
      <c r="AT54" s="19" t="s">
        <v>268</v>
      </c>
      <c r="AU54" s="19" t="s">
        <v>102</v>
      </c>
      <c r="AY54" s="19" t="s">
        <v>267</v>
      </c>
      <c r="BE54" s="143">
        <f t="shared" si="14"/>
        <v>0</v>
      </c>
      <c r="BF54" s="143">
        <f t="shared" si="15"/>
        <v>0</v>
      </c>
      <c r="BG54" s="143">
        <f t="shared" si="16"/>
        <v>0</v>
      </c>
      <c r="BH54" s="143">
        <f t="shared" si="17"/>
        <v>0</v>
      </c>
      <c r="BI54" s="143">
        <f t="shared" si="18"/>
        <v>0</v>
      </c>
      <c r="BJ54" s="19" t="s">
        <v>102</v>
      </c>
      <c r="BK54" s="143">
        <f t="shared" si="19"/>
        <v>0</v>
      </c>
      <c r="BL54" s="19" t="s">
        <v>518</v>
      </c>
      <c r="BM54" s="19" t="s">
        <v>558</v>
      </c>
    </row>
    <row r="55" spans="2:65" s="1" customFormat="1" ht="16.5" customHeight="1">
      <c r="B55" s="134"/>
      <c r="C55" s="163" t="s">
        <v>416</v>
      </c>
      <c r="D55" s="163" t="s">
        <v>268</v>
      </c>
      <c r="E55" s="164" t="s">
        <v>1192</v>
      </c>
      <c r="F55" s="240" t="s">
        <v>3075</v>
      </c>
      <c r="G55" s="240"/>
      <c r="H55" s="240"/>
      <c r="I55" s="240"/>
      <c r="J55" s="165" t="s">
        <v>785</v>
      </c>
      <c r="K55" s="166">
        <v>11</v>
      </c>
      <c r="L55" s="241"/>
      <c r="M55" s="241"/>
      <c r="N55" s="241">
        <f t="shared" si="10"/>
        <v>0</v>
      </c>
      <c r="O55" s="241"/>
      <c r="P55" s="241"/>
      <c r="Q55" s="241"/>
      <c r="R55" s="139"/>
      <c r="T55" s="140" t="s">
        <v>5</v>
      </c>
      <c r="U55" s="38" t="s">
        <v>42</v>
      </c>
      <c r="V55" s="141">
        <v>0</v>
      </c>
      <c r="W55" s="141">
        <f t="shared" si="11"/>
        <v>0</v>
      </c>
      <c r="X55" s="141">
        <v>0</v>
      </c>
      <c r="Y55" s="141">
        <f t="shared" si="12"/>
        <v>0</v>
      </c>
      <c r="Z55" s="141">
        <v>0</v>
      </c>
      <c r="AA55" s="142">
        <f t="shared" si="13"/>
        <v>0</v>
      </c>
      <c r="AR55" s="19" t="s">
        <v>518</v>
      </c>
      <c r="AT55" s="19" t="s">
        <v>268</v>
      </c>
      <c r="AU55" s="19" t="s">
        <v>102</v>
      </c>
      <c r="AY55" s="19" t="s">
        <v>267</v>
      </c>
      <c r="BE55" s="143">
        <f t="shared" si="14"/>
        <v>0</v>
      </c>
      <c r="BF55" s="143">
        <f t="shared" si="15"/>
        <v>0</v>
      </c>
      <c r="BG55" s="143">
        <f t="shared" si="16"/>
        <v>0</v>
      </c>
      <c r="BH55" s="143">
        <f t="shared" si="17"/>
        <v>0</v>
      </c>
      <c r="BI55" s="143">
        <f t="shared" si="18"/>
        <v>0</v>
      </c>
      <c r="BJ55" s="19" t="s">
        <v>102</v>
      </c>
      <c r="BK55" s="143">
        <f t="shared" si="19"/>
        <v>0</v>
      </c>
      <c r="BL55" s="19" t="s">
        <v>518</v>
      </c>
      <c r="BM55" s="19" t="s">
        <v>566</v>
      </c>
    </row>
    <row r="56" spans="2:65" s="10" customFormat="1" ht="29.85" customHeight="1">
      <c r="B56" s="124"/>
      <c r="D56" s="133" t="s">
        <v>3571</v>
      </c>
      <c r="E56" s="133"/>
      <c r="F56" s="133"/>
      <c r="G56" s="133"/>
      <c r="H56" s="133"/>
      <c r="I56" s="133"/>
      <c r="J56" s="133"/>
      <c r="K56" s="133"/>
      <c r="L56" s="133"/>
      <c r="M56" s="133"/>
      <c r="N56" s="208">
        <f>BK56</f>
        <v>0</v>
      </c>
      <c r="O56" s="209"/>
      <c r="P56" s="209"/>
      <c r="Q56" s="209"/>
      <c r="R56" s="126"/>
      <c r="T56" s="127"/>
      <c r="W56" s="128">
        <f>W57</f>
        <v>0</v>
      </c>
      <c r="Y56" s="128">
        <f>Y57</f>
        <v>0</v>
      </c>
      <c r="AA56" s="129">
        <f>AA57</f>
        <v>0</v>
      </c>
      <c r="AR56" s="130" t="s">
        <v>277</v>
      </c>
      <c r="AT56" s="131" t="s">
        <v>74</v>
      </c>
      <c r="AU56" s="131" t="s">
        <v>83</v>
      </c>
      <c r="AY56" s="130" t="s">
        <v>267</v>
      </c>
      <c r="BK56" s="132">
        <f>BK57</f>
        <v>0</v>
      </c>
    </row>
    <row r="57" spans="2:65" s="1" customFormat="1" ht="16.5" customHeight="1">
      <c r="B57" s="134"/>
      <c r="C57" s="163" t="s">
        <v>420</v>
      </c>
      <c r="D57" s="163" t="s">
        <v>268</v>
      </c>
      <c r="E57" s="164" t="s">
        <v>1196</v>
      </c>
      <c r="F57" s="240" t="s">
        <v>3575</v>
      </c>
      <c r="G57" s="240"/>
      <c r="H57" s="240"/>
      <c r="I57" s="240"/>
      <c r="J57" s="165" t="s">
        <v>785</v>
      </c>
      <c r="K57" s="166">
        <v>1</v>
      </c>
      <c r="L57" s="241"/>
      <c r="M57" s="241"/>
      <c r="N57" s="241">
        <f>ROUND(L57*K57,2)</f>
        <v>0</v>
      </c>
      <c r="O57" s="241"/>
      <c r="P57" s="241"/>
      <c r="Q57" s="241"/>
      <c r="R57" s="139"/>
      <c r="T57" s="140" t="s">
        <v>5</v>
      </c>
      <c r="U57" s="148" t="s">
        <v>42</v>
      </c>
      <c r="V57" s="149">
        <v>0</v>
      </c>
      <c r="W57" s="149">
        <f>V57*K57</f>
        <v>0</v>
      </c>
      <c r="X57" s="149">
        <v>0</v>
      </c>
      <c r="Y57" s="149">
        <f>X57*K57</f>
        <v>0</v>
      </c>
      <c r="Z57" s="149">
        <v>0</v>
      </c>
      <c r="AA57" s="150">
        <f>Z57*K57</f>
        <v>0</v>
      </c>
      <c r="AR57" s="19" t="s">
        <v>518</v>
      </c>
      <c r="AT57" s="19" t="s">
        <v>268</v>
      </c>
      <c r="AU57" s="19" t="s">
        <v>102</v>
      </c>
      <c r="AY57" s="19" t="s">
        <v>267</v>
      </c>
      <c r="BE57" s="143">
        <f>IF(U57="základná",N57,0)</f>
        <v>0</v>
      </c>
      <c r="BF57" s="143">
        <f>IF(U57="znížená",N57,0)</f>
        <v>0</v>
      </c>
      <c r="BG57" s="143">
        <f>IF(U57="zákl. prenesená",N57,0)</f>
        <v>0</v>
      </c>
      <c r="BH57" s="143">
        <f>IF(U57="zníž. prenesená",N57,0)</f>
        <v>0</v>
      </c>
      <c r="BI57" s="143">
        <f>IF(U57="nulová",N57,0)</f>
        <v>0</v>
      </c>
      <c r="BJ57" s="19" t="s">
        <v>102</v>
      </c>
      <c r="BK57" s="143">
        <f>ROUND(L57*K57,2)</f>
        <v>0</v>
      </c>
      <c r="BL57" s="19" t="s">
        <v>518</v>
      </c>
      <c r="BM57" s="19" t="s">
        <v>574</v>
      </c>
    </row>
    <row r="58" spans="2:65" s="1" customFormat="1" ht="6.95" customHeight="1"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/>
    </row>
  </sheetData>
  <mergeCells count="132">
    <mergeCell ref="C2:Q2"/>
    <mergeCell ref="F4:P4"/>
    <mergeCell ref="F5:P5"/>
    <mergeCell ref="F6:P6"/>
    <mergeCell ref="M8:P8"/>
    <mergeCell ref="M10:Q10"/>
    <mergeCell ref="M11:Q11"/>
    <mergeCell ref="F13:I13"/>
    <mergeCell ref="L13:M13"/>
    <mergeCell ref="N13:Q13"/>
    <mergeCell ref="F17:I17"/>
    <mergeCell ref="L17:M17"/>
    <mergeCell ref="N17:Q17"/>
    <mergeCell ref="F18:I18"/>
    <mergeCell ref="L18:M18"/>
    <mergeCell ref="N18:Q18"/>
    <mergeCell ref="F19:I19"/>
    <mergeCell ref="L19:M19"/>
    <mergeCell ref="N19:Q19"/>
    <mergeCell ref="F20:I20"/>
    <mergeCell ref="L20:M20"/>
    <mergeCell ref="N20:Q20"/>
    <mergeCell ref="F21:I21"/>
    <mergeCell ref="L21:M21"/>
    <mergeCell ref="N21:Q21"/>
    <mergeCell ref="F22:I22"/>
    <mergeCell ref="L22:M22"/>
    <mergeCell ref="N22:Q22"/>
    <mergeCell ref="F23:I23"/>
    <mergeCell ref="L23:M23"/>
    <mergeCell ref="N23:Q23"/>
    <mergeCell ref="F24:I24"/>
    <mergeCell ref="L24:M24"/>
    <mergeCell ref="N24:Q24"/>
    <mergeCell ref="F25:I25"/>
    <mergeCell ref="L25:M25"/>
    <mergeCell ref="N25:Q25"/>
    <mergeCell ref="F26:I26"/>
    <mergeCell ref="L26:M26"/>
    <mergeCell ref="N26:Q26"/>
    <mergeCell ref="F27:I27"/>
    <mergeCell ref="L27:M27"/>
    <mergeCell ref="N27:Q27"/>
    <mergeCell ref="F28:I28"/>
    <mergeCell ref="L28:M28"/>
    <mergeCell ref="N28:Q28"/>
    <mergeCell ref="F29:I29"/>
    <mergeCell ref="L29:M29"/>
    <mergeCell ref="N29:Q29"/>
    <mergeCell ref="F30:I30"/>
    <mergeCell ref="L30:M30"/>
    <mergeCell ref="N30:Q30"/>
    <mergeCell ref="F31:I31"/>
    <mergeCell ref="L31:M31"/>
    <mergeCell ref="N31:Q31"/>
    <mergeCell ref="F32:I32"/>
    <mergeCell ref="L32:M32"/>
    <mergeCell ref="N32:Q32"/>
    <mergeCell ref="F33:I33"/>
    <mergeCell ref="L33:M33"/>
    <mergeCell ref="N33:Q33"/>
    <mergeCell ref="F34:I34"/>
    <mergeCell ref="L34:M34"/>
    <mergeCell ref="N34:Q34"/>
    <mergeCell ref="F35:I35"/>
    <mergeCell ref="L35:M35"/>
    <mergeCell ref="N35:Q35"/>
    <mergeCell ref="F36:I36"/>
    <mergeCell ref="L36:M36"/>
    <mergeCell ref="N36:Q36"/>
    <mergeCell ref="F37:I37"/>
    <mergeCell ref="L37:M37"/>
    <mergeCell ref="N37:Q37"/>
    <mergeCell ref="F38:I38"/>
    <mergeCell ref="L38:M38"/>
    <mergeCell ref="N38:Q38"/>
    <mergeCell ref="F39:I39"/>
    <mergeCell ref="L39:M39"/>
    <mergeCell ref="N39:Q39"/>
    <mergeCell ref="F40:I40"/>
    <mergeCell ref="L40:M40"/>
    <mergeCell ref="N40:Q40"/>
    <mergeCell ref="F41:I41"/>
    <mergeCell ref="L41:M41"/>
    <mergeCell ref="N41:Q41"/>
    <mergeCell ref="F42:I42"/>
    <mergeCell ref="L42:M42"/>
    <mergeCell ref="N42:Q42"/>
    <mergeCell ref="F43:I43"/>
    <mergeCell ref="L43:M43"/>
    <mergeCell ref="N43:Q43"/>
    <mergeCell ref="F44:I44"/>
    <mergeCell ref="L44:M44"/>
    <mergeCell ref="N44:Q44"/>
    <mergeCell ref="L50:M50"/>
    <mergeCell ref="N50:Q50"/>
    <mergeCell ref="F51:I51"/>
    <mergeCell ref="L51:M51"/>
    <mergeCell ref="N51:Q51"/>
    <mergeCell ref="F46:I46"/>
    <mergeCell ref="L46:M46"/>
    <mergeCell ref="N46:Q46"/>
    <mergeCell ref="F47:I47"/>
    <mergeCell ref="L47:M47"/>
    <mergeCell ref="N47:Q47"/>
    <mergeCell ref="F48:I48"/>
    <mergeCell ref="L48:M48"/>
    <mergeCell ref="N48:Q48"/>
    <mergeCell ref="F55:I55"/>
    <mergeCell ref="L55:M55"/>
    <mergeCell ref="N55:Q55"/>
    <mergeCell ref="F57:I57"/>
    <mergeCell ref="L57:M57"/>
    <mergeCell ref="N57:Q57"/>
    <mergeCell ref="N14:Q14"/>
    <mergeCell ref="N15:Q15"/>
    <mergeCell ref="N16:Q16"/>
    <mergeCell ref="N45:Q45"/>
    <mergeCell ref="N56:Q56"/>
    <mergeCell ref="F52:I52"/>
    <mergeCell ref="L52:M52"/>
    <mergeCell ref="N52:Q52"/>
    <mergeCell ref="F53:I53"/>
    <mergeCell ref="L53:M53"/>
    <mergeCell ref="N53:Q53"/>
    <mergeCell ref="F54:I54"/>
    <mergeCell ref="L54:M54"/>
    <mergeCell ref="N54:Q54"/>
    <mergeCell ref="F49:I49"/>
    <mergeCell ref="L49:M49"/>
    <mergeCell ref="N49:Q49"/>
    <mergeCell ref="F50:I50"/>
  </mergeCell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N180"/>
  <sheetViews>
    <sheetView showGridLines="0" workbookViewId="0">
      <pane ySplit="1" topLeftCell="A2" activePane="bottomLeft" state="frozen"/>
      <selection pane="bottomLeft" activeCell="L170" sqref="L170:M17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6"/>
      <c r="B1" s="13"/>
      <c r="C1" s="13"/>
      <c r="D1" s="14" t="s">
        <v>1</v>
      </c>
      <c r="E1" s="13"/>
      <c r="F1" s="15" t="s">
        <v>210</v>
      </c>
      <c r="G1" s="15"/>
      <c r="H1" s="214" t="s">
        <v>211</v>
      </c>
      <c r="I1" s="214"/>
      <c r="J1" s="214"/>
      <c r="K1" s="214"/>
      <c r="L1" s="15" t="s">
        <v>212</v>
      </c>
      <c r="M1" s="13"/>
      <c r="N1" s="13"/>
      <c r="O1" s="14" t="s">
        <v>213</v>
      </c>
      <c r="P1" s="13"/>
      <c r="Q1" s="13"/>
      <c r="R1" s="13"/>
      <c r="S1" s="15" t="s">
        <v>214</v>
      </c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170" t="s">
        <v>8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T2" s="19" t="s">
        <v>166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75</v>
      </c>
    </row>
    <row r="4" spans="1:66" ht="36.950000000000003" customHeight="1">
      <c r="B4" s="23"/>
      <c r="C4" s="191" t="s">
        <v>215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24"/>
      <c r="T4" s="18" t="s">
        <v>12</v>
      </c>
      <c r="AT4" s="19" t="s">
        <v>6</v>
      </c>
    </row>
    <row r="5" spans="1:66" ht="6.95" customHeight="1">
      <c r="B5" s="23"/>
      <c r="R5" s="24"/>
    </row>
    <row r="6" spans="1:66" ht="25.35" customHeight="1">
      <c r="B6" s="23"/>
      <c r="D6" s="28" t="s">
        <v>16</v>
      </c>
      <c r="F6" s="226" t="str">
        <f>'Rekapitulácia stavby'!K6</f>
        <v>Modernizácia pracovísk akútnej zdravotnej starostlivosti Gynekologicko - pôrodníckeho oddelenia v Nemocnici Krompachy</v>
      </c>
      <c r="G6" s="227"/>
      <c r="H6" s="227"/>
      <c r="I6" s="227"/>
      <c r="J6" s="227"/>
      <c r="K6" s="227"/>
      <c r="L6" s="227"/>
      <c r="M6" s="227"/>
      <c r="N6" s="227"/>
      <c r="O6" s="227"/>
      <c r="P6" s="227"/>
      <c r="R6" s="24"/>
    </row>
    <row r="7" spans="1:66" ht="25.35" customHeight="1">
      <c r="B7" s="23"/>
      <c r="D7" s="28" t="s">
        <v>216</v>
      </c>
      <c r="F7" s="226" t="s">
        <v>3576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R7" s="24"/>
    </row>
    <row r="8" spans="1:66" s="1" customFormat="1" ht="32.85" customHeight="1">
      <c r="B8" s="31"/>
      <c r="D8" s="27" t="s">
        <v>2969</v>
      </c>
      <c r="F8" s="203" t="s">
        <v>3577</v>
      </c>
      <c r="G8" s="225"/>
      <c r="H8" s="225"/>
      <c r="I8" s="225"/>
      <c r="J8" s="225"/>
      <c r="K8" s="225"/>
      <c r="L8" s="225"/>
      <c r="M8" s="225"/>
      <c r="N8" s="225"/>
      <c r="O8" s="225"/>
      <c r="P8" s="225"/>
      <c r="R8" s="32"/>
    </row>
    <row r="9" spans="1:66" s="1" customFormat="1" ht="14.45" customHeight="1">
      <c r="B9" s="31"/>
      <c r="D9" s="28" t="s">
        <v>18</v>
      </c>
      <c r="F9" s="26" t="s">
        <v>5</v>
      </c>
      <c r="M9" s="28" t="s">
        <v>19</v>
      </c>
      <c r="O9" s="26" t="s">
        <v>5</v>
      </c>
      <c r="R9" s="32"/>
    </row>
    <row r="10" spans="1:66" s="1" customFormat="1" ht="14.45" customHeight="1">
      <c r="B10" s="31"/>
      <c r="D10" s="28" t="s">
        <v>20</v>
      </c>
      <c r="F10" s="26" t="s">
        <v>21</v>
      </c>
      <c r="M10" s="28" t="s">
        <v>22</v>
      </c>
      <c r="O10" s="228" t="str">
        <f>'Rekapitulácia stavby'!AN8</f>
        <v>15. 5. 2018</v>
      </c>
      <c r="P10" s="228"/>
      <c r="R10" s="32"/>
    </row>
    <row r="11" spans="1:66" s="1" customFormat="1" ht="10.9" customHeight="1">
      <c r="B11" s="31"/>
      <c r="R11" s="32"/>
    </row>
    <row r="12" spans="1:66" s="1" customFormat="1" ht="14.45" customHeight="1">
      <c r="B12" s="31"/>
      <c r="D12" s="28" t="s">
        <v>24</v>
      </c>
      <c r="M12" s="28" t="s">
        <v>25</v>
      </c>
      <c r="O12" s="202" t="s">
        <v>5</v>
      </c>
      <c r="P12" s="202"/>
      <c r="R12" s="32"/>
    </row>
    <row r="13" spans="1:66" s="1" customFormat="1" ht="18" customHeight="1">
      <c r="B13" s="31"/>
      <c r="E13" s="26" t="s">
        <v>26</v>
      </c>
      <c r="M13" s="28" t="s">
        <v>27</v>
      </c>
      <c r="O13" s="202" t="s">
        <v>5</v>
      </c>
      <c r="P13" s="202"/>
      <c r="R13" s="32"/>
    </row>
    <row r="14" spans="1:66" s="1" customFormat="1" ht="6.95" customHeight="1">
      <c r="B14" s="31"/>
      <c r="R14" s="32"/>
    </row>
    <row r="15" spans="1:66" s="1" customFormat="1" ht="14.45" customHeight="1">
      <c r="B15" s="31"/>
      <c r="D15" s="28" t="s">
        <v>28</v>
      </c>
      <c r="M15" s="28" t="s">
        <v>25</v>
      </c>
      <c r="O15" s="202" t="s">
        <v>5</v>
      </c>
      <c r="P15" s="202"/>
      <c r="R15" s="32"/>
    </row>
    <row r="16" spans="1:66" s="1" customFormat="1" ht="18" customHeight="1">
      <c r="B16" s="31"/>
      <c r="E16" s="26" t="s">
        <v>29</v>
      </c>
      <c r="M16" s="28" t="s">
        <v>27</v>
      </c>
      <c r="O16" s="202" t="s">
        <v>5</v>
      </c>
      <c r="P16" s="202"/>
      <c r="R16" s="32"/>
    </row>
    <row r="17" spans="2:18" s="1" customFormat="1" ht="6.95" customHeight="1">
      <c r="B17" s="31"/>
      <c r="R17" s="32"/>
    </row>
    <row r="18" spans="2:18" s="1" customFormat="1" ht="14.45" customHeight="1">
      <c r="B18" s="31"/>
      <c r="D18" s="28" t="s">
        <v>30</v>
      </c>
      <c r="M18" s="28" t="s">
        <v>25</v>
      </c>
      <c r="O18" s="202" t="s">
        <v>5</v>
      </c>
      <c r="P18" s="202"/>
      <c r="R18" s="32"/>
    </row>
    <row r="19" spans="2:18" s="1" customFormat="1" ht="18" customHeight="1">
      <c r="B19" s="31"/>
      <c r="E19" s="26" t="s">
        <v>31</v>
      </c>
      <c r="M19" s="28" t="s">
        <v>27</v>
      </c>
      <c r="O19" s="202" t="s">
        <v>5</v>
      </c>
      <c r="P19" s="202"/>
      <c r="R19" s="32"/>
    </row>
    <row r="20" spans="2:18" s="1" customFormat="1" ht="6.95" customHeight="1">
      <c r="B20" s="31"/>
      <c r="R20" s="32"/>
    </row>
    <row r="21" spans="2:18" s="1" customFormat="1" ht="14.45" customHeight="1">
      <c r="B21" s="31"/>
      <c r="D21" s="28" t="s">
        <v>33</v>
      </c>
      <c r="M21" s="28" t="s">
        <v>25</v>
      </c>
      <c r="O21" s="202" t="str">
        <f>IF('Rekapitulácia stavby'!AN19="","",'Rekapitulácia stavby'!AN19)</f>
        <v/>
      </c>
      <c r="P21" s="202"/>
      <c r="R21" s="32"/>
    </row>
    <row r="22" spans="2:18" s="1" customFormat="1" ht="18" customHeight="1">
      <c r="B22" s="31"/>
      <c r="E22" s="26" t="str">
        <f>IF('Rekapitulácia stavby'!E20="","",'Rekapitulácia stavby'!E20)</f>
        <v xml:space="preserve"> </v>
      </c>
      <c r="M22" s="28" t="s">
        <v>27</v>
      </c>
      <c r="O22" s="202" t="str">
        <f>IF('Rekapitulácia stavby'!AN20="","",'Rekapitulácia stavby'!AN20)</f>
        <v/>
      </c>
      <c r="P22" s="202"/>
      <c r="R22" s="32"/>
    </row>
    <row r="23" spans="2:18" s="1" customFormat="1" ht="6.95" customHeight="1">
      <c r="B23" s="31"/>
      <c r="R23" s="32"/>
    </row>
    <row r="24" spans="2:18" s="1" customFormat="1" ht="14.45" customHeight="1">
      <c r="B24" s="31"/>
      <c r="D24" s="28" t="s">
        <v>35</v>
      </c>
      <c r="R24" s="32"/>
    </row>
    <row r="25" spans="2:18" s="1" customFormat="1" ht="16.5" customHeight="1">
      <c r="B25" s="31"/>
      <c r="E25" s="204" t="s">
        <v>5</v>
      </c>
      <c r="F25" s="204"/>
      <c r="G25" s="204"/>
      <c r="H25" s="204"/>
      <c r="I25" s="204"/>
      <c r="J25" s="204"/>
      <c r="K25" s="204"/>
      <c r="L25" s="204"/>
      <c r="R25" s="32"/>
    </row>
    <row r="26" spans="2:18" s="1" customFormat="1" ht="6.95" customHeight="1">
      <c r="B26" s="31"/>
      <c r="R26" s="32"/>
    </row>
    <row r="27" spans="2:18" s="1" customFormat="1" ht="6.95" customHeight="1">
      <c r="B27" s="31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R27" s="32"/>
    </row>
    <row r="28" spans="2:18" s="1" customFormat="1" ht="14.45" customHeight="1">
      <c r="B28" s="31"/>
      <c r="D28" s="95" t="s">
        <v>218</v>
      </c>
      <c r="M28" s="205">
        <f>N89</f>
        <v>0</v>
      </c>
      <c r="N28" s="205"/>
      <c r="O28" s="205"/>
      <c r="P28" s="205"/>
      <c r="R28" s="32"/>
    </row>
    <row r="29" spans="2:18" s="1" customFormat="1" ht="14.45" customHeight="1">
      <c r="B29" s="31"/>
      <c r="D29" s="30" t="s">
        <v>219</v>
      </c>
      <c r="M29" s="205">
        <f>N99</f>
        <v>0</v>
      </c>
      <c r="N29" s="205"/>
      <c r="O29" s="205"/>
      <c r="P29" s="205"/>
      <c r="R29" s="32"/>
    </row>
    <row r="30" spans="2:18" s="1" customFormat="1" ht="6.95" customHeight="1">
      <c r="B30" s="31"/>
      <c r="R30" s="32"/>
    </row>
    <row r="31" spans="2:18" s="1" customFormat="1" ht="25.35" customHeight="1">
      <c r="B31" s="31"/>
      <c r="D31" s="103" t="s">
        <v>38</v>
      </c>
      <c r="M31" s="237">
        <f>ROUND(M28+M29,2)</f>
        <v>0</v>
      </c>
      <c r="N31" s="225"/>
      <c r="O31" s="225"/>
      <c r="P31" s="225"/>
      <c r="R31" s="32"/>
    </row>
    <row r="32" spans="2:18" s="1" customFormat="1" ht="6.95" customHeight="1">
      <c r="B32" s="31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R32" s="32"/>
    </row>
    <row r="33" spans="2:18" s="1" customFormat="1" ht="14.45" customHeight="1">
      <c r="B33" s="31"/>
      <c r="D33" s="36" t="s">
        <v>39</v>
      </c>
      <c r="E33" s="36" t="s">
        <v>40</v>
      </c>
      <c r="F33" s="37">
        <v>0.2</v>
      </c>
      <c r="G33" s="104" t="s">
        <v>41</v>
      </c>
      <c r="H33" s="234">
        <f>ROUND((SUM(BE99:BE100)+SUM(BE119:BE179)), 2)</f>
        <v>0</v>
      </c>
      <c r="I33" s="225"/>
      <c r="J33" s="225"/>
      <c r="M33" s="234">
        <f>ROUND(ROUND((SUM(BE99:BE100)+SUM(BE119:BE179)), 2)*F33, 2)</f>
        <v>0</v>
      </c>
      <c r="N33" s="225"/>
      <c r="O33" s="225"/>
      <c r="P33" s="225"/>
      <c r="R33" s="32"/>
    </row>
    <row r="34" spans="2:18" s="1" customFormat="1" ht="14.45" customHeight="1">
      <c r="B34" s="31"/>
      <c r="E34" s="36" t="s">
        <v>42</v>
      </c>
      <c r="F34" s="37">
        <v>0.2</v>
      </c>
      <c r="G34" s="104" t="s">
        <v>41</v>
      </c>
      <c r="H34" s="234">
        <f>ROUND((SUM(BF99:BF100)+SUM(BF119:BF179)), 2)</f>
        <v>0</v>
      </c>
      <c r="I34" s="225"/>
      <c r="J34" s="225"/>
      <c r="M34" s="234">
        <f>ROUND(ROUND((SUM(BF99:BF100)+SUM(BF119:BF179)), 2)*F34, 2)</f>
        <v>0</v>
      </c>
      <c r="N34" s="225"/>
      <c r="O34" s="225"/>
      <c r="P34" s="225"/>
      <c r="R34" s="32"/>
    </row>
    <row r="35" spans="2:18" s="1" customFormat="1" ht="14.45" hidden="1" customHeight="1">
      <c r="B35" s="31"/>
      <c r="E35" s="36" t="s">
        <v>43</v>
      </c>
      <c r="F35" s="37">
        <v>0.2</v>
      </c>
      <c r="G35" s="104" t="s">
        <v>41</v>
      </c>
      <c r="H35" s="234">
        <f>ROUND((SUM(BG99:BG100)+SUM(BG119:BG179)), 2)</f>
        <v>0</v>
      </c>
      <c r="I35" s="225"/>
      <c r="J35" s="225"/>
      <c r="M35" s="234">
        <v>0</v>
      </c>
      <c r="N35" s="225"/>
      <c r="O35" s="225"/>
      <c r="P35" s="225"/>
      <c r="R35" s="32"/>
    </row>
    <row r="36" spans="2:18" s="1" customFormat="1" ht="14.45" hidden="1" customHeight="1">
      <c r="B36" s="31"/>
      <c r="E36" s="36" t="s">
        <v>44</v>
      </c>
      <c r="F36" s="37">
        <v>0.2</v>
      </c>
      <c r="G36" s="104" t="s">
        <v>41</v>
      </c>
      <c r="H36" s="234">
        <f>ROUND((SUM(BH99:BH100)+SUM(BH119:BH179)), 2)</f>
        <v>0</v>
      </c>
      <c r="I36" s="225"/>
      <c r="J36" s="225"/>
      <c r="M36" s="234">
        <v>0</v>
      </c>
      <c r="N36" s="225"/>
      <c r="O36" s="225"/>
      <c r="P36" s="225"/>
      <c r="R36" s="32"/>
    </row>
    <row r="37" spans="2:18" s="1" customFormat="1" ht="14.45" hidden="1" customHeight="1">
      <c r="B37" s="31"/>
      <c r="E37" s="36" t="s">
        <v>45</v>
      </c>
      <c r="F37" s="37">
        <v>0</v>
      </c>
      <c r="G37" s="104" t="s">
        <v>41</v>
      </c>
      <c r="H37" s="234">
        <f>ROUND((SUM(BI99:BI100)+SUM(BI119:BI179)), 2)</f>
        <v>0</v>
      </c>
      <c r="I37" s="225"/>
      <c r="J37" s="225"/>
      <c r="M37" s="234">
        <v>0</v>
      </c>
      <c r="N37" s="225"/>
      <c r="O37" s="225"/>
      <c r="P37" s="225"/>
      <c r="R37" s="32"/>
    </row>
    <row r="38" spans="2:18" s="1" customFormat="1" ht="6.95" customHeight="1">
      <c r="B38" s="31"/>
      <c r="R38" s="32"/>
    </row>
    <row r="39" spans="2:18" s="1" customFormat="1" ht="25.35" customHeight="1">
      <c r="B39" s="31"/>
      <c r="C39" s="102"/>
      <c r="D39" s="105" t="s">
        <v>46</v>
      </c>
      <c r="E39" s="67"/>
      <c r="F39" s="67"/>
      <c r="G39" s="106" t="s">
        <v>47</v>
      </c>
      <c r="H39" s="107" t="s">
        <v>48</v>
      </c>
      <c r="I39" s="67"/>
      <c r="J39" s="67"/>
      <c r="K39" s="67"/>
      <c r="L39" s="235">
        <f>SUM(M31:M37)</f>
        <v>0</v>
      </c>
      <c r="M39" s="235"/>
      <c r="N39" s="235"/>
      <c r="O39" s="235"/>
      <c r="P39" s="236"/>
      <c r="Q39" s="102"/>
      <c r="R39" s="32"/>
    </row>
    <row r="40" spans="2:18" s="1" customFormat="1" ht="14.45" customHeight="1">
      <c r="B40" s="31"/>
      <c r="R40" s="32"/>
    </row>
    <row r="41" spans="2:18" s="1" customFormat="1" ht="14.45" customHeight="1">
      <c r="B41" s="31"/>
      <c r="R41" s="32"/>
    </row>
    <row r="42" spans="2:18">
      <c r="B42" s="23"/>
      <c r="R42" s="24"/>
    </row>
    <row r="43" spans="2:18">
      <c r="B43" s="23"/>
      <c r="R43" s="24"/>
    </row>
    <row r="44" spans="2:18">
      <c r="B44" s="23"/>
      <c r="R44" s="24"/>
    </row>
    <row r="45" spans="2:18">
      <c r="B45" s="23"/>
      <c r="R45" s="24"/>
    </row>
    <row r="46" spans="2:18">
      <c r="B46" s="23"/>
      <c r="R46" s="24"/>
    </row>
    <row r="47" spans="2:18">
      <c r="B47" s="23"/>
      <c r="R47" s="24"/>
    </row>
    <row r="48" spans="2:18">
      <c r="B48" s="23"/>
      <c r="R48" s="24"/>
    </row>
    <row r="49" spans="2:18">
      <c r="B49" s="23"/>
      <c r="R49" s="24"/>
    </row>
    <row r="50" spans="2:18" s="1" customFormat="1" ht="15">
      <c r="B50" s="31"/>
      <c r="D50" s="44" t="s">
        <v>49</v>
      </c>
      <c r="E50" s="45"/>
      <c r="F50" s="45"/>
      <c r="G50" s="45"/>
      <c r="H50" s="46"/>
      <c r="J50" s="44" t="s">
        <v>50</v>
      </c>
      <c r="K50" s="45"/>
      <c r="L50" s="45"/>
      <c r="M50" s="45"/>
      <c r="N50" s="45"/>
      <c r="O50" s="45"/>
      <c r="P50" s="46"/>
      <c r="R50" s="32"/>
    </row>
    <row r="51" spans="2:18">
      <c r="B51" s="23"/>
      <c r="D51" s="47"/>
      <c r="H51" s="48"/>
      <c r="J51" s="47"/>
      <c r="P51" s="48"/>
      <c r="R51" s="24"/>
    </row>
    <row r="52" spans="2:18">
      <c r="B52" s="23"/>
      <c r="D52" s="47"/>
      <c r="H52" s="48"/>
      <c r="J52" s="47"/>
      <c r="P52" s="48"/>
      <c r="R52" s="24"/>
    </row>
    <row r="53" spans="2:18">
      <c r="B53" s="23"/>
      <c r="D53" s="47"/>
      <c r="H53" s="48"/>
      <c r="J53" s="47"/>
      <c r="P53" s="48"/>
      <c r="R53" s="24"/>
    </row>
    <row r="54" spans="2:18">
      <c r="B54" s="23"/>
      <c r="D54" s="47"/>
      <c r="H54" s="48"/>
      <c r="J54" s="47"/>
      <c r="P54" s="48"/>
      <c r="R54" s="24"/>
    </row>
    <row r="55" spans="2:18">
      <c r="B55" s="23"/>
      <c r="D55" s="47"/>
      <c r="H55" s="48"/>
      <c r="J55" s="47"/>
      <c r="P55" s="48"/>
      <c r="R55" s="24"/>
    </row>
    <row r="56" spans="2:18">
      <c r="B56" s="23"/>
      <c r="D56" s="47"/>
      <c r="H56" s="48"/>
      <c r="J56" s="47"/>
      <c r="P56" s="48"/>
      <c r="R56" s="24"/>
    </row>
    <row r="57" spans="2:18">
      <c r="B57" s="23"/>
      <c r="D57" s="47"/>
      <c r="H57" s="48"/>
      <c r="J57" s="47"/>
      <c r="P57" s="48"/>
      <c r="R57" s="24"/>
    </row>
    <row r="58" spans="2:18">
      <c r="B58" s="23"/>
      <c r="D58" s="47"/>
      <c r="H58" s="48"/>
      <c r="J58" s="47"/>
      <c r="P58" s="48"/>
      <c r="R58" s="24"/>
    </row>
    <row r="59" spans="2:18" s="1" customFormat="1" ht="15">
      <c r="B59" s="31"/>
      <c r="D59" s="49" t="s">
        <v>51</v>
      </c>
      <c r="E59" s="50"/>
      <c r="F59" s="50"/>
      <c r="G59" s="51" t="s">
        <v>52</v>
      </c>
      <c r="H59" s="52"/>
      <c r="J59" s="49" t="s">
        <v>51</v>
      </c>
      <c r="K59" s="50"/>
      <c r="L59" s="50"/>
      <c r="M59" s="50"/>
      <c r="N59" s="51" t="s">
        <v>52</v>
      </c>
      <c r="O59" s="50"/>
      <c r="P59" s="52"/>
      <c r="R59" s="32"/>
    </row>
    <row r="60" spans="2:18">
      <c r="B60" s="23"/>
      <c r="R60" s="24"/>
    </row>
    <row r="61" spans="2:18" s="1" customFormat="1" ht="15">
      <c r="B61" s="31"/>
      <c r="D61" s="44" t="s">
        <v>53</v>
      </c>
      <c r="E61" s="45"/>
      <c r="F61" s="45"/>
      <c r="G61" s="45"/>
      <c r="H61" s="46"/>
      <c r="J61" s="44" t="s">
        <v>54</v>
      </c>
      <c r="K61" s="45"/>
      <c r="L61" s="45"/>
      <c r="M61" s="45"/>
      <c r="N61" s="45"/>
      <c r="O61" s="45"/>
      <c r="P61" s="46"/>
      <c r="R61" s="32"/>
    </row>
    <row r="62" spans="2:18">
      <c r="B62" s="23"/>
      <c r="D62" s="47"/>
      <c r="H62" s="48"/>
      <c r="J62" s="47"/>
      <c r="P62" s="48"/>
      <c r="R62" s="24"/>
    </row>
    <row r="63" spans="2:18">
      <c r="B63" s="23"/>
      <c r="D63" s="47"/>
      <c r="H63" s="48"/>
      <c r="J63" s="47"/>
      <c r="P63" s="48"/>
      <c r="R63" s="24"/>
    </row>
    <row r="64" spans="2:18">
      <c r="B64" s="23"/>
      <c r="D64" s="47"/>
      <c r="H64" s="48"/>
      <c r="J64" s="47"/>
      <c r="P64" s="48"/>
      <c r="R64" s="24"/>
    </row>
    <row r="65" spans="2:18">
      <c r="B65" s="23"/>
      <c r="D65" s="47"/>
      <c r="H65" s="48"/>
      <c r="J65" s="47"/>
      <c r="P65" s="48"/>
      <c r="R65" s="24"/>
    </row>
    <row r="66" spans="2:18">
      <c r="B66" s="23"/>
      <c r="D66" s="47"/>
      <c r="H66" s="48"/>
      <c r="J66" s="47"/>
      <c r="P66" s="48"/>
      <c r="R66" s="24"/>
    </row>
    <row r="67" spans="2:18">
      <c r="B67" s="23"/>
      <c r="D67" s="47"/>
      <c r="H67" s="48"/>
      <c r="J67" s="47"/>
      <c r="P67" s="48"/>
      <c r="R67" s="24"/>
    </row>
    <row r="68" spans="2:18">
      <c r="B68" s="23"/>
      <c r="D68" s="47"/>
      <c r="H68" s="48"/>
      <c r="J68" s="47"/>
      <c r="P68" s="48"/>
      <c r="R68" s="24"/>
    </row>
    <row r="69" spans="2:18">
      <c r="B69" s="23"/>
      <c r="D69" s="47"/>
      <c r="H69" s="48"/>
      <c r="J69" s="47"/>
      <c r="P69" s="48"/>
      <c r="R69" s="24"/>
    </row>
    <row r="70" spans="2:18" s="1" customFormat="1" ht="15">
      <c r="B70" s="31"/>
      <c r="D70" s="49" t="s">
        <v>51</v>
      </c>
      <c r="E70" s="50"/>
      <c r="F70" s="50"/>
      <c r="G70" s="51" t="s">
        <v>52</v>
      </c>
      <c r="H70" s="52"/>
      <c r="J70" s="49" t="s">
        <v>51</v>
      </c>
      <c r="K70" s="50"/>
      <c r="L70" s="50"/>
      <c r="M70" s="50"/>
      <c r="N70" s="51" t="s">
        <v>52</v>
      </c>
      <c r="O70" s="50"/>
      <c r="P70" s="52"/>
      <c r="R70" s="32"/>
    </row>
    <row r="71" spans="2:18" s="1" customFormat="1" ht="14.4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  <row r="75" spans="2:18" s="1" customFormat="1" ht="6.9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/>
    </row>
    <row r="76" spans="2:18" s="1" customFormat="1" ht="36.950000000000003" customHeight="1">
      <c r="B76" s="31"/>
      <c r="C76" s="191" t="s">
        <v>220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2"/>
    </row>
    <row r="77" spans="2:18" s="1" customFormat="1" ht="6.95" customHeight="1">
      <c r="B77" s="31"/>
      <c r="R77" s="32"/>
    </row>
    <row r="78" spans="2:18" s="1" customFormat="1" ht="30" customHeight="1">
      <c r="B78" s="31"/>
      <c r="C78" s="28" t="s">
        <v>16</v>
      </c>
      <c r="F78" s="226" t="str">
        <f>F6</f>
        <v>Modernizácia pracovísk akútnej zdravotnej starostlivosti Gynekologicko - pôrodníckeho oddelenia v Nemocnici Krompachy</v>
      </c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R78" s="32"/>
    </row>
    <row r="79" spans="2:18" ht="30" customHeight="1">
      <c r="B79" s="23"/>
      <c r="C79" s="28" t="s">
        <v>216</v>
      </c>
      <c r="F79" s="226" t="s">
        <v>3576</v>
      </c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R79" s="24"/>
    </row>
    <row r="80" spans="2:18" s="1" customFormat="1" ht="36.950000000000003" customHeight="1">
      <c r="B80" s="31"/>
      <c r="C80" s="62" t="s">
        <v>2969</v>
      </c>
      <c r="F80" s="193" t="str">
        <f>F8</f>
        <v>08.1 - Elektrická požiarna signalizácia 1.PP-3NP</v>
      </c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R80" s="32"/>
    </row>
    <row r="81" spans="2:47" s="1" customFormat="1" ht="6.95" customHeight="1">
      <c r="B81" s="31"/>
      <c r="R81" s="32"/>
    </row>
    <row r="82" spans="2:47" s="1" customFormat="1" ht="18" customHeight="1">
      <c r="B82" s="31"/>
      <c r="C82" s="28" t="s">
        <v>20</v>
      </c>
      <c r="F82" s="26" t="str">
        <f>F10</f>
        <v>Nemocnica Krompachy</v>
      </c>
      <c r="K82" s="28" t="s">
        <v>22</v>
      </c>
      <c r="M82" s="228" t="str">
        <f>IF(O10="","",O10)</f>
        <v>15. 5. 2018</v>
      </c>
      <c r="N82" s="228"/>
      <c r="O82" s="228"/>
      <c r="P82" s="228"/>
      <c r="R82" s="32"/>
    </row>
    <row r="83" spans="2:47" s="1" customFormat="1" ht="6.95" customHeight="1">
      <c r="B83" s="31"/>
      <c r="R83" s="32"/>
    </row>
    <row r="84" spans="2:47" s="1" customFormat="1" ht="15">
      <c r="B84" s="31"/>
      <c r="C84" s="28" t="s">
        <v>24</v>
      </c>
      <c r="F84" s="26" t="str">
        <f>E13</f>
        <v xml:space="preserve">Nemocnica Krompachy spol., s.r.o., </v>
      </c>
      <c r="K84" s="28" t="s">
        <v>30</v>
      </c>
      <c r="M84" s="202" t="str">
        <f>E19</f>
        <v>ODYSEA-PROJEKT s.r.o. Košice , Ing Komjáthy L.</v>
      </c>
      <c r="N84" s="202"/>
      <c r="O84" s="202"/>
      <c r="P84" s="202"/>
      <c r="Q84" s="202"/>
      <c r="R84" s="32"/>
    </row>
    <row r="85" spans="2:47" s="1" customFormat="1" ht="14.45" customHeight="1">
      <c r="B85" s="31"/>
      <c r="C85" s="28" t="s">
        <v>28</v>
      </c>
      <c r="F85" s="26" t="str">
        <f>IF(E16="","",E16)</f>
        <v>Výber</v>
      </c>
      <c r="K85" s="28" t="s">
        <v>33</v>
      </c>
      <c r="M85" s="202" t="str">
        <f>E22</f>
        <v xml:space="preserve"> </v>
      </c>
      <c r="N85" s="202"/>
      <c r="O85" s="202"/>
      <c r="P85" s="202"/>
      <c r="Q85" s="202"/>
      <c r="R85" s="32"/>
    </row>
    <row r="86" spans="2:47" s="1" customFormat="1" ht="10.35" customHeight="1">
      <c r="B86" s="31"/>
      <c r="R86" s="32"/>
    </row>
    <row r="87" spans="2:47" s="1" customFormat="1" ht="29.25" customHeight="1">
      <c r="B87" s="31"/>
      <c r="C87" s="232" t="s">
        <v>221</v>
      </c>
      <c r="D87" s="233"/>
      <c r="E87" s="233"/>
      <c r="F87" s="233"/>
      <c r="G87" s="233"/>
      <c r="H87" s="102"/>
      <c r="I87" s="102"/>
      <c r="J87" s="102"/>
      <c r="K87" s="102"/>
      <c r="L87" s="102"/>
      <c r="M87" s="102"/>
      <c r="N87" s="232" t="s">
        <v>222</v>
      </c>
      <c r="O87" s="233"/>
      <c r="P87" s="233"/>
      <c r="Q87" s="233"/>
      <c r="R87" s="32"/>
    </row>
    <row r="88" spans="2:47" s="1" customFormat="1" ht="10.35" customHeight="1">
      <c r="B88" s="31"/>
      <c r="R88" s="32"/>
    </row>
    <row r="89" spans="2:47" s="1" customFormat="1" ht="29.25" customHeight="1">
      <c r="B89" s="31"/>
      <c r="C89" s="108" t="s">
        <v>223</v>
      </c>
      <c r="N89" s="168">
        <f>N119</f>
        <v>0</v>
      </c>
      <c r="O89" s="223"/>
      <c r="P89" s="223"/>
      <c r="Q89" s="223"/>
      <c r="R89" s="32"/>
      <c r="AU89" s="19" t="s">
        <v>224</v>
      </c>
    </row>
    <row r="90" spans="2:47" s="7" customFormat="1" ht="24.95" customHeight="1">
      <c r="B90" s="109"/>
      <c r="D90" s="110" t="s">
        <v>3578</v>
      </c>
      <c r="N90" s="218">
        <f>N120</f>
        <v>0</v>
      </c>
      <c r="O90" s="231"/>
      <c r="P90" s="231"/>
      <c r="Q90" s="231"/>
      <c r="R90" s="111"/>
    </row>
    <row r="91" spans="2:47" s="8" customFormat="1" ht="19.899999999999999" customHeight="1">
      <c r="B91" s="112"/>
      <c r="D91" s="113" t="s">
        <v>3579</v>
      </c>
      <c r="N91" s="172">
        <f>N121</f>
        <v>0</v>
      </c>
      <c r="O91" s="173"/>
      <c r="P91" s="173"/>
      <c r="Q91" s="173"/>
      <c r="R91" s="114"/>
    </row>
    <row r="92" spans="2:47" s="8" customFormat="1" ht="19.899999999999999" customHeight="1">
      <c r="B92" s="112"/>
      <c r="D92" s="113" t="s">
        <v>3580</v>
      </c>
      <c r="N92" s="172">
        <f>N130</f>
        <v>0</v>
      </c>
      <c r="O92" s="173"/>
      <c r="P92" s="173"/>
      <c r="Q92" s="173"/>
      <c r="R92" s="114"/>
    </row>
    <row r="93" spans="2:47" s="8" customFormat="1" ht="19.899999999999999" customHeight="1">
      <c r="B93" s="112"/>
      <c r="D93" s="113" t="s">
        <v>3581</v>
      </c>
      <c r="N93" s="172">
        <f>N133</f>
        <v>0</v>
      </c>
      <c r="O93" s="173"/>
      <c r="P93" s="173"/>
      <c r="Q93" s="173"/>
      <c r="R93" s="114"/>
    </row>
    <row r="94" spans="2:47" s="8" customFormat="1" ht="19.899999999999999" customHeight="1">
      <c r="B94" s="112"/>
      <c r="D94" s="113" t="s">
        <v>3582</v>
      </c>
      <c r="N94" s="172">
        <f>N144</f>
        <v>0</v>
      </c>
      <c r="O94" s="173"/>
      <c r="P94" s="173"/>
      <c r="Q94" s="173"/>
      <c r="R94" s="114"/>
    </row>
    <row r="95" spans="2:47" s="8" customFormat="1" ht="19.899999999999999" customHeight="1">
      <c r="B95" s="112"/>
      <c r="D95" s="113" t="s">
        <v>3583</v>
      </c>
      <c r="N95" s="172">
        <f>N147</f>
        <v>0</v>
      </c>
      <c r="O95" s="173"/>
      <c r="P95" s="173"/>
      <c r="Q95" s="173"/>
      <c r="R95" s="114"/>
    </row>
    <row r="96" spans="2:47" s="8" customFormat="1" ht="14.85" customHeight="1">
      <c r="B96" s="112"/>
      <c r="D96" s="113" t="s">
        <v>3584</v>
      </c>
      <c r="N96" s="172">
        <f>N166</f>
        <v>0</v>
      </c>
      <c r="O96" s="173"/>
      <c r="P96" s="173"/>
      <c r="Q96" s="173"/>
      <c r="R96" s="114"/>
    </row>
    <row r="97" spans="2:21" s="8" customFormat="1" ht="21.75" customHeight="1">
      <c r="B97" s="112"/>
      <c r="D97" s="113" t="s">
        <v>3585</v>
      </c>
      <c r="N97" s="172">
        <f>N177</f>
        <v>0</v>
      </c>
      <c r="O97" s="173"/>
      <c r="P97" s="173"/>
      <c r="Q97" s="173"/>
      <c r="R97" s="114"/>
    </row>
    <row r="98" spans="2:21" s="1" customFormat="1" ht="21.75" customHeight="1">
      <c r="B98" s="31"/>
      <c r="R98" s="32"/>
    </row>
    <row r="99" spans="2:21" s="1" customFormat="1" ht="29.25" customHeight="1">
      <c r="B99" s="31"/>
      <c r="C99" s="108" t="s">
        <v>252</v>
      </c>
      <c r="N99" s="223">
        <v>0</v>
      </c>
      <c r="O99" s="224"/>
      <c r="P99" s="224"/>
      <c r="Q99" s="224"/>
      <c r="R99" s="32"/>
      <c r="T99" s="115"/>
      <c r="U99" s="116" t="s">
        <v>39</v>
      </c>
    </row>
    <row r="100" spans="2:21" s="1" customFormat="1" ht="18" customHeight="1">
      <c r="B100" s="31"/>
      <c r="R100" s="32"/>
    </row>
    <row r="101" spans="2:21" s="1" customFormat="1" ht="29.25" customHeight="1">
      <c r="B101" s="31"/>
      <c r="C101" s="101" t="s">
        <v>209</v>
      </c>
      <c r="D101" s="102"/>
      <c r="E101" s="102"/>
      <c r="F101" s="102"/>
      <c r="G101" s="102"/>
      <c r="H101" s="102"/>
      <c r="I101" s="102"/>
      <c r="J101" s="102"/>
      <c r="K101" s="102"/>
      <c r="L101" s="169">
        <f>ROUND(SUM(N89+N99),2)</f>
        <v>0</v>
      </c>
      <c r="M101" s="169"/>
      <c r="N101" s="169"/>
      <c r="O101" s="169"/>
      <c r="P101" s="169"/>
      <c r="Q101" s="169"/>
      <c r="R101" s="32"/>
    </row>
    <row r="102" spans="2:21" s="1" customFormat="1" ht="6.95" customHeight="1"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5"/>
    </row>
    <row r="106" spans="2:21" s="1" customFormat="1" ht="6.95" customHeight="1"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8"/>
    </row>
    <row r="107" spans="2:21" s="1" customFormat="1" ht="36.950000000000003" customHeight="1">
      <c r="B107" s="31"/>
      <c r="C107" s="191" t="s">
        <v>253</v>
      </c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32"/>
    </row>
    <row r="108" spans="2:21" s="1" customFormat="1" ht="6.95" customHeight="1">
      <c r="B108" s="31"/>
      <c r="R108" s="32"/>
    </row>
    <row r="109" spans="2:21" s="1" customFormat="1" ht="30" customHeight="1">
      <c r="B109" s="31"/>
      <c r="C109" s="28" t="s">
        <v>16</v>
      </c>
      <c r="F109" s="226" t="str">
        <f>F6</f>
        <v>Modernizácia pracovísk akútnej zdravotnej starostlivosti Gynekologicko - pôrodníckeho oddelenia v Nemocnici Krompachy</v>
      </c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R109" s="32"/>
    </row>
    <row r="110" spans="2:21" ht="30" customHeight="1">
      <c r="B110" s="23"/>
      <c r="C110" s="28" t="s">
        <v>216</v>
      </c>
      <c r="F110" s="226" t="s">
        <v>3576</v>
      </c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R110" s="24"/>
    </row>
    <row r="111" spans="2:21" s="1" customFormat="1" ht="36.950000000000003" customHeight="1">
      <c r="B111" s="31"/>
      <c r="C111" s="62" t="s">
        <v>2969</v>
      </c>
      <c r="F111" s="193" t="str">
        <f>F8</f>
        <v>08.1 - Elektrická požiarna signalizácia 1.PP-3NP</v>
      </c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R111" s="32"/>
    </row>
    <row r="112" spans="2:21" s="1" customFormat="1" ht="6.95" customHeight="1">
      <c r="B112" s="31"/>
      <c r="R112" s="32"/>
    </row>
    <row r="113" spans="2:65" s="1" customFormat="1" ht="18" customHeight="1">
      <c r="B113" s="31"/>
      <c r="C113" s="28" t="s">
        <v>20</v>
      </c>
      <c r="F113" s="26" t="str">
        <f>F10</f>
        <v>Nemocnica Krompachy</v>
      </c>
      <c r="K113" s="28" t="s">
        <v>22</v>
      </c>
      <c r="M113" s="228" t="str">
        <f>IF(O10="","",O10)</f>
        <v>15. 5. 2018</v>
      </c>
      <c r="N113" s="228"/>
      <c r="O113" s="228"/>
      <c r="P113" s="228"/>
      <c r="R113" s="32"/>
    </row>
    <row r="114" spans="2:65" s="1" customFormat="1" ht="6.95" customHeight="1">
      <c r="B114" s="31"/>
      <c r="R114" s="32"/>
    </row>
    <row r="115" spans="2:65" s="1" customFormat="1" ht="15">
      <c r="B115" s="31"/>
      <c r="C115" s="28" t="s">
        <v>24</v>
      </c>
      <c r="F115" s="26" t="str">
        <f>E13</f>
        <v xml:space="preserve">Nemocnica Krompachy spol., s.r.o., </v>
      </c>
      <c r="K115" s="28" t="s">
        <v>30</v>
      </c>
      <c r="M115" s="202" t="str">
        <f>E19</f>
        <v>ODYSEA-PROJEKT s.r.o. Košice , Ing Komjáthy L.</v>
      </c>
      <c r="N115" s="202"/>
      <c r="O115" s="202"/>
      <c r="P115" s="202"/>
      <c r="Q115" s="202"/>
      <c r="R115" s="32"/>
    </row>
    <row r="116" spans="2:65" s="1" customFormat="1" ht="14.45" customHeight="1">
      <c r="B116" s="31"/>
      <c r="C116" s="28" t="s">
        <v>28</v>
      </c>
      <c r="F116" s="26" t="str">
        <f>IF(E16="","",E16)</f>
        <v>Výber</v>
      </c>
      <c r="K116" s="28" t="s">
        <v>33</v>
      </c>
      <c r="M116" s="202" t="str">
        <f>E22</f>
        <v xml:space="preserve"> </v>
      </c>
      <c r="N116" s="202"/>
      <c r="O116" s="202"/>
      <c r="P116" s="202"/>
      <c r="Q116" s="202"/>
      <c r="R116" s="32"/>
    </row>
    <row r="117" spans="2:65" s="1" customFormat="1" ht="10.35" customHeight="1">
      <c r="B117" s="31"/>
      <c r="R117" s="32"/>
    </row>
    <row r="118" spans="2:65" s="9" customFormat="1" ht="29.25" customHeight="1">
      <c r="B118" s="117"/>
      <c r="C118" s="118" t="s">
        <v>254</v>
      </c>
      <c r="D118" s="119" t="s">
        <v>255</v>
      </c>
      <c r="E118" s="119" t="s">
        <v>57</v>
      </c>
      <c r="F118" s="229" t="s">
        <v>256</v>
      </c>
      <c r="G118" s="229"/>
      <c r="H118" s="229"/>
      <c r="I118" s="229"/>
      <c r="J118" s="119" t="s">
        <v>257</v>
      </c>
      <c r="K118" s="119" t="s">
        <v>258</v>
      </c>
      <c r="L118" s="229" t="s">
        <v>259</v>
      </c>
      <c r="M118" s="229"/>
      <c r="N118" s="229" t="s">
        <v>222</v>
      </c>
      <c r="O118" s="229"/>
      <c r="P118" s="229"/>
      <c r="Q118" s="230"/>
      <c r="R118" s="120"/>
      <c r="T118" s="68" t="s">
        <v>260</v>
      </c>
      <c r="U118" s="69" t="s">
        <v>39</v>
      </c>
      <c r="V118" s="69" t="s">
        <v>261</v>
      </c>
      <c r="W118" s="69" t="s">
        <v>262</v>
      </c>
      <c r="X118" s="69" t="s">
        <v>263</v>
      </c>
      <c r="Y118" s="69" t="s">
        <v>264</v>
      </c>
      <c r="Z118" s="69" t="s">
        <v>265</v>
      </c>
      <c r="AA118" s="70" t="s">
        <v>266</v>
      </c>
    </row>
    <row r="119" spans="2:65" s="1" customFormat="1" ht="29.25" customHeight="1">
      <c r="B119" s="31"/>
      <c r="C119" s="72" t="s">
        <v>218</v>
      </c>
      <c r="N119" s="215">
        <f>BK119</f>
        <v>0</v>
      </c>
      <c r="O119" s="216"/>
      <c r="P119" s="216"/>
      <c r="Q119" s="216"/>
      <c r="R119" s="32"/>
      <c r="T119" s="71"/>
      <c r="U119" s="45"/>
      <c r="V119" s="45"/>
      <c r="W119" s="121">
        <f>W120</f>
        <v>0</v>
      </c>
      <c r="X119" s="45"/>
      <c r="Y119" s="121">
        <f>Y120</f>
        <v>0</v>
      </c>
      <c r="Z119" s="45"/>
      <c r="AA119" s="122">
        <f>AA120</f>
        <v>0</v>
      </c>
      <c r="AT119" s="19" t="s">
        <v>74</v>
      </c>
      <c r="AU119" s="19" t="s">
        <v>224</v>
      </c>
      <c r="BK119" s="123">
        <f>BK120</f>
        <v>0</v>
      </c>
    </row>
    <row r="120" spans="2:65" s="10" customFormat="1" ht="37.35" customHeight="1">
      <c r="B120" s="124"/>
      <c r="D120" s="125" t="s">
        <v>3578</v>
      </c>
      <c r="E120" s="125"/>
      <c r="F120" s="125"/>
      <c r="G120" s="125"/>
      <c r="H120" s="125"/>
      <c r="I120" s="125"/>
      <c r="J120" s="125"/>
      <c r="K120" s="125"/>
      <c r="L120" s="125"/>
      <c r="M120" s="125"/>
      <c r="N120" s="217">
        <f>BK120</f>
        <v>0</v>
      </c>
      <c r="O120" s="218"/>
      <c r="P120" s="218"/>
      <c r="Q120" s="218"/>
      <c r="R120" s="126"/>
      <c r="T120" s="127"/>
      <c r="W120" s="128">
        <f>W121+W130+W133+W144+W147</f>
        <v>0</v>
      </c>
      <c r="Y120" s="128">
        <f>Y121+Y130+Y133+Y144+Y147</f>
        <v>0</v>
      </c>
      <c r="AA120" s="129">
        <f>AA121+AA130+AA133+AA144+AA147</f>
        <v>0</v>
      </c>
      <c r="AR120" s="130" t="s">
        <v>277</v>
      </c>
      <c r="AT120" s="131" t="s">
        <v>74</v>
      </c>
      <c r="AU120" s="131" t="s">
        <v>75</v>
      </c>
      <c r="AY120" s="130" t="s">
        <v>267</v>
      </c>
      <c r="BK120" s="132">
        <f>BK121+BK130+BK133+BK144+BK147</f>
        <v>0</v>
      </c>
    </row>
    <row r="121" spans="2:65" s="10" customFormat="1" ht="19.899999999999999" customHeight="1">
      <c r="B121" s="124"/>
      <c r="D121" s="133" t="s">
        <v>3579</v>
      </c>
      <c r="E121" s="133"/>
      <c r="F121" s="133"/>
      <c r="G121" s="133"/>
      <c r="H121" s="133"/>
      <c r="I121" s="133"/>
      <c r="J121" s="133"/>
      <c r="K121" s="133"/>
      <c r="L121" s="133"/>
      <c r="M121" s="133"/>
      <c r="N121" s="212">
        <f>BK121</f>
        <v>0</v>
      </c>
      <c r="O121" s="213"/>
      <c r="P121" s="213"/>
      <c r="Q121" s="213"/>
      <c r="R121" s="126"/>
      <c r="T121" s="127"/>
      <c r="W121" s="128">
        <f>SUM(W122:W129)</f>
        <v>0</v>
      </c>
      <c r="Y121" s="128">
        <f>SUM(Y122:Y129)</f>
        <v>0</v>
      </c>
      <c r="AA121" s="129">
        <f>SUM(AA122:AA129)</f>
        <v>0</v>
      </c>
      <c r="AR121" s="130" t="s">
        <v>277</v>
      </c>
      <c r="AT121" s="131" t="s">
        <v>74</v>
      </c>
      <c r="AU121" s="131" t="s">
        <v>83</v>
      </c>
      <c r="AY121" s="130" t="s">
        <v>267</v>
      </c>
      <c r="BK121" s="132">
        <f>SUM(BK122:BK129)</f>
        <v>0</v>
      </c>
    </row>
    <row r="122" spans="2:65" s="1" customFormat="1" ht="25.5" customHeight="1">
      <c r="B122" s="134"/>
      <c r="C122" s="135" t="s">
        <v>83</v>
      </c>
      <c r="D122" s="135" t="s">
        <v>268</v>
      </c>
      <c r="E122" s="136" t="s">
        <v>3586</v>
      </c>
      <c r="F122" s="219" t="s">
        <v>4312</v>
      </c>
      <c r="G122" s="219"/>
      <c r="H122" s="219"/>
      <c r="I122" s="219"/>
      <c r="J122" s="137" t="s">
        <v>374</v>
      </c>
      <c r="K122" s="138">
        <v>1</v>
      </c>
      <c r="L122" s="220"/>
      <c r="M122" s="220"/>
      <c r="N122" s="220">
        <f t="shared" ref="N122:N129" si="0">ROUND(L122*K122,2)</f>
        <v>0</v>
      </c>
      <c r="O122" s="220"/>
      <c r="P122" s="220"/>
      <c r="Q122" s="220"/>
      <c r="R122" s="139"/>
      <c r="T122" s="140" t="s">
        <v>5</v>
      </c>
      <c r="U122" s="38" t="s">
        <v>42</v>
      </c>
      <c r="V122" s="141">
        <v>0</v>
      </c>
      <c r="W122" s="141">
        <f t="shared" ref="W122:W129" si="1">V122*K122</f>
        <v>0</v>
      </c>
      <c r="X122" s="141">
        <v>0</v>
      </c>
      <c r="Y122" s="141">
        <f t="shared" ref="Y122:Y129" si="2">X122*K122</f>
        <v>0</v>
      </c>
      <c r="Z122" s="141">
        <v>0</v>
      </c>
      <c r="AA122" s="142">
        <f t="shared" ref="AA122:AA129" si="3">Z122*K122</f>
        <v>0</v>
      </c>
      <c r="AR122" s="19" t="s">
        <v>518</v>
      </c>
      <c r="AT122" s="19" t="s">
        <v>268</v>
      </c>
      <c r="AU122" s="19" t="s">
        <v>102</v>
      </c>
      <c r="AY122" s="19" t="s">
        <v>267</v>
      </c>
      <c r="BE122" s="143">
        <f t="shared" ref="BE122:BE129" si="4">IF(U122="základná",N122,0)</f>
        <v>0</v>
      </c>
      <c r="BF122" s="143">
        <f t="shared" ref="BF122:BF129" si="5">IF(U122="znížená",N122,0)</f>
        <v>0</v>
      </c>
      <c r="BG122" s="143">
        <f t="shared" ref="BG122:BG129" si="6">IF(U122="zákl. prenesená",N122,0)</f>
        <v>0</v>
      </c>
      <c r="BH122" s="143">
        <f t="shared" ref="BH122:BH129" si="7">IF(U122="zníž. prenesená",N122,0)</f>
        <v>0</v>
      </c>
      <c r="BI122" s="143">
        <f t="shared" ref="BI122:BI129" si="8">IF(U122="nulová",N122,0)</f>
        <v>0</v>
      </c>
      <c r="BJ122" s="19" t="s">
        <v>102</v>
      </c>
      <c r="BK122" s="143">
        <f t="shared" ref="BK122:BK129" si="9">ROUND(L122*K122,2)</f>
        <v>0</v>
      </c>
      <c r="BL122" s="19" t="s">
        <v>518</v>
      </c>
      <c r="BM122" s="19" t="s">
        <v>102</v>
      </c>
    </row>
    <row r="123" spans="2:65" s="1" customFormat="1" ht="16.5" customHeight="1">
      <c r="B123" s="134"/>
      <c r="C123" s="135" t="s">
        <v>102</v>
      </c>
      <c r="D123" s="135" t="s">
        <v>268</v>
      </c>
      <c r="E123" s="136" t="s">
        <v>3587</v>
      </c>
      <c r="F123" s="219" t="s">
        <v>3588</v>
      </c>
      <c r="G123" s="219"/>
      <c r="H123" s="219"/>
      <c r="I123" s="219"/>
      <c r="J123" s="137" t="s">
        <v>374</v>
      </c>
      <c r="K123" s="138">
        <v>1</v>
      </c>
      <c r="L123" s="220"/>
      <c r="M123" s="220"/>
      <c r="N123" s="220">
        <f t="shared" si="0"/>
        <v>0</v>
      </c>
      <c r="O123" s="220"/>
      <c r="P123" s="220"/>
      <c r="Q123" s="220"/>
      <c r="R123" s="139"/>
      <c r="T123" s="140" t="s">
        <v>5</v>
      </c>
      <c r="U123" s="38" t="s">
        <v>42</v>
      </c>
      <c r="V123" s="141">
        <v>0</v>
      </c>
      <c r="W123" s="141">
        <f t="shared" si="1"/>
        <v>0</v>
      </c>
      <c r="X123" s="141">
        <v>0</v>
      </c>
      <c r="Y123" s="141">
        <f t="shared" si="2"/>
        <v>0</v>
      </c>
      <c r="Z123" s="141">
        <v>0</v>
      </c>
      <c r="AA123" s="142">
        <f t="shared" si="3"/>
        <v>0</v>
      </c>
      <c r="AR123" s="19" t="s">
        <v>518</v>
      </c>
      <c r="AT123" s="19" t="s">
        <v>268</v>
      </c>
      <c r="AU123" s="19" t="s">
        <v>102</v>
      </c>
      <c r="AY123" s="19" t="s">
        <v>267</v>
      </c>
      <c r="BE123" s="143">
        <f t="shared" si="4"/>
        <v>0</v>
      </c>
      <c r="BF123" s="143">
        <f t="shared" si="5"/>
        <v>0</v>
      </c>
      <c r="BG123" s="143">
        <f t="shared" si="6"/>
        <v>0</v>
      </c>
      <c r="BH123" s="143">
        <f t="shared" si="7"/>
        <v>0</v>
      </c>
      <c r="BI123" s="143">
        <f t="shared" si="8"/>
        <v>0</v>
      </c>
      <c r="BJ123" s="19" t="s">
        <v>102</v>
      </c>
      <c r="BK123" s="143">
        <f t="shared" si="9"/>
        <v>0</v>
      </c>
      <c r="BL123" s="19" t="s">
        <v>518</v>
      </c>
      <c r="BM123" s="19" t="s">
        <v>272</v>
      </c>
    </row>
    <row r="124" spans="2:65" s="1" customFormat="1" ht="16.5" customHeight="1">
      <c r="B124" s="134"/>
      <c r="C124" s="135" t="s">
        <v>277</v>
      </c>
      <c r="D124" s="135" t="s">
        <v>268</v>
      </c>
      <c r="E124" s="136" t="s">
        <v>3589</v>
      </c>
      <c r="F124" s="219" t="s">
        <v>3590</v>
      </c>
      <c r="G124" s="219"/>
      <c r="H124" s="219"/>
      <c r="I124" s="219"/>
      <c r="J124" s="137" t="s">
        <v>374</v>
      </c>
      <c r="K124" s="138">
        <v>1</v>
      </c>
      <c r="L124" s="220"/>
      <c r="M124" s="220"/>
      <c r="N124" s="220">
        <f t="shared" si="0"/>
        <v>0</v>
      </c>
      <c r="O124" s="220"/>
      <c r="P124" s="220"/>
      <c r="Q124" s="220"/>
      <c r="R124" s="139"/>
      <c r="T124" s="140" t="s">
        <v>5</v>
      </c>
      <c r="U124" s="38" t="s">
        <v>42</v>
      </c>
      <c r="V124" s="141">
        <v>0</v>
      </c>
      <c r="W124" s="141">
        <f t="shared" si="1"/>
        <v>0</v>
      </c>
      <c r="X124" s="141">
        <v>0</v>
      </c>
      <c r="Y124" s="141">
        <f t="shared" si="2"/>
        <v>0</v>
      </c>
      <c r="Z124" s="141">
        <v>0</v>
      </c>
      <c r="AA124" s="142">
        <f t="shared" si="3"/>
        <v>0</v>
      </c>
      <c r="AR124" s="19" t="s">
        <v>518</v>
      </c>
      <c r="AT124" s="19" t="s">
        <v>268</v>
      </c>
      <c r="AU124" s="19" t="s">
        <v>102</v>
      </c>
      <c r="AY124" s="19" t="s">
        <v>267</v>
      </c>
      <c r="BE124" s="143">
        <f t="shared" si="4"/>
        <v>0</v>
      </c>
      <c r="BF124" s="143">
        <f t="shared" si="5"/>
        <v>0</v>
      </c>
      <c r="BG124" s="143">
        <f t="shared" si="6"/>
        <v>0</v>
      </c>
      <c r="BH124" s="143">
        <f t="shared" si="7"/>
        <v>0</v>
      </c>
      <c r="BI124" s="143">
        <f t="shared" si="8"/>
        <v>0</v>
      </c>
      <c r="BJ124" s="19" t="s">
        <v>102</v>
      </c>
      <c r="BK124" s="143">
        <f t="shared" si="9"/>
        <v>0</v>
      </c>
      <c r="BL124" s="19" t="s">
        <v>518</v>
      </c>
      <c r="BM124" s="19" t="s">
        <v>289</v>
      </c>
    </row>
    <row r="125" spans="2:65" s="1" customFormat="1" ht="16.5" customHeight="1">
      <c r="B125" s="134"/>
      <c r="C125" s="135" t="s">
        <v>272</v>
      </c>
      <c r="D125" s="135" t="s">
        <v>268</v>
      </c>
      <c r="E125" s="136" t="s">
        <v>3591</v>
      </c>
      <c r="F125" s="219" t="s">
        <v>3592</v>
      </c>
      <c r="G125" s="219"/>
      <c r="H125" s="219"/>
      <c r="I125" s="219"/>
      <c r="J125" s="137" t="s">
        <v>374</v>
      </c>
      <c r="K125" s="138">
        <v>1</v>
      </c>
      <c r="L125" s="220"/>
      <c r="M125" s="220"/>
      <c r="N125" s="220">
        <f t="shared" si="0"/>
        <v>0</v>
      </c>
      <c r="O125" s="220"/>
      <c r="P125" s="220"/>
      <c r="Q125" s="220"/>
      <c r="R125" s="139"/>
      <c r="T125" s="140" t="s">
        <v>5</v>
      </c>
      <c r="U125" s="38" t="s">
        <v>42</v>
      </c>
      <c r="V125" s="141">
        <v>0</v>
      </c>
      <c r="W125" s="141">
        <f t="shared" si="1"/>
        <v>0</v>
      </c>
      <c r="X125" s="141">
        <v>0</v>
      </c>
      <c r="Y125" s="141">
        <f t="shared" si="2"/>
        <v>0</v>
      </c>
      <c r="Z125" s="141">
        <v>0</v>
      </c>
      <c r="AA125" s="142">
        <f t="shared" si="3"/>
        <v>0</v>
      </c>
      <c r="AR125" s="19" t="s">
        <v>518</v>
      </c>
      <c r="AT125" s="19" t="s">
        <v>268</v>
      </c>
      <c r="AU125" s="19" t="s">
        <v>102</v>
      </c>
      <c r="AY125" s="19" t="s">
        <v>267</v>
      </c>
      <c r="BE125" s="143">
        <f t="shared" si="4"/>
        <v>0</v>
      </c>
      <c r="BF125" s="143">
        <f t="shared" si="5"/>
        <v>0</v>
      </c>
      <c r="BG125" s="143">
        <f t="shared" si="6"/>
        <v>0</v>
      </c>
      <c r="BH125" s="143">
        <f t="shared" si="7"/>
        <v>0</v>
      </c>
      <c r="BI125" s="143">
        <f t="shared" si="8"/>
        <v>0</v>
      </c>
      <c r="BJ125" s="19" t="s">
        <v>102</v>
      </c>
      <c r="BK125" s="143">
        <f t="shared" si="9"/>
        <v>0</v>
      </c>
      <c r="BL125" s="19" t="s">
        <v>518</v>
      </c>
      <c r="BM125" s="19" t="s">
        <v>297</v>
      </c>
    </row>
    <row r="126" spans="2:65" s="1" customFormat="1" ht="16.5" customHeight="1">
      <c r="B126" s="134"/>
      <c r="C126" s="135" t="s">
        <v>285</v>
      </c>
      <c r="D126" s="135" t="s">
        <v>268</v>
      </c>
      <c r="E126" s="136" t="s">
        <v>3593</v>
      </c>
      <c r="F126" s="219" t="s">
        <v>3594</v>
      </c>
      <c r="G126" s="219"/>
      <c r="H126" s="219"/>
      <c r="I126" s="219"/>
      <c r="J126" s="137" t="s">
        <v>374</v>
      </c>
      <c r="K126" s="138">
        <v>1</v>
      </c>
      <c r="L126" s="220"/>
      <c r="M126" s="220"/>
      <c r="N126" s="220">
        <f t="shared" si="0"/>
        <v>0</v>
      </c>
      <c r="O126" s="220"/>
      <c r="P126" s="220"/>
      <c r="Q126" s="220"/>
      <c r="R126" s="139"/>
      <c r="T126" s="140" t="s">
        <v>5</v>
      </c>
      <c r="U126" s="38" t="s">
        <v>42</v>
      </c>
      <c r="V126" s="141">
        <v>0</v>
      </c>
      <c r="W126" s="141">
        <f t="shared" si="1"/>
        <v>0</v>
      </c>
      <c r="X126" s="141">
        <v>0</v>
      </c>
      <c r="Y126" s="141">
        <f t="shared" si="2"/>
        <v>0</v>
      </c>
      <c r="Z126" s="141">
        <v>0</v>
      </c>
      <c r="AA126" s="142">
        <f t="shared" si="3"/>
        <v>0</v>
      </c>
      <c r="AR126" s="19" t="s">
        <v>518</v>
      </c>
      <c r="AT126" s="19" t="s">
        <v>268</v>
      </c>
      <c r="AU126" s="19" t="s">
        <v>102</v>
      </c>
      <c r="AY126" s="19" t="s">
        <v>267</v>
      </c>
      <c r="BE126" s="143">
        <f t="shared" si="4"/>
        <v>0</v>
      </c>
      <c r="BF126" s="143">
        <f t="shared" si="5"/>
        <v>0</v>
      </c>
      <c r="BG126" s="143">
        <f t="shared" si="6"/>
        <v>0</v>
      </c>
      <c r="BH126" s="143">
        <f t="shared" si="7"/>
        <v>0</v>
      </c>
      <c r="BI126" s="143">
        <f t="shared" si="8"/>
        <v>0</v>
      </c>
      <c r="BJ126" s="19" t="s">
        <v>102</v>
      </c>
      <c r="BK126" s="143">
        <f t="shared" si="9"/>
        <v>0</v>
      </c>
      <c r="BL126" s="19" t="s">
        <v>518</v>
      </c>
      <c r="BM126" s="19" t="s">
        <v>306</v>
      </c>
    </row>
    <row r="127" spans="2:65" s="1" customFormat="1" ht="16.5" customHeight="1">
      <c r="B127" s="134"/>
      <c r="C127" s="135" t="s">
        <v>289</v>
      </c>
      <c r="D127" s="135" t="s">
        <v>268</v>
      </c>
      <c r="E127" s="136" t="s">
        <v>3595</v>
      </c>
      <c r="F127" s="219" t="s">
        <v>3596</v>
      </c>
      <c r="G127" s="219"/>
      <c r="H127" s="219"/>
      <c r="I127" s="219"/>
      <c r="J127" s="137" t="s">
        <v>374</v>
      </c>
      <c r="K127" s="138">
        <v>1</v>
      </c>
      <c r="L127" s="220"/>
      <c r="M127" s="220"/>
      <c r="N127" s="220">
        <f t="shared" si="0"/>
        <v>0</v>
      </c>
      <c r="O127" s="220"/>
      <c r="P127" s="220"/>
      <c r="Q127" s="220"/>
      <c r="R127" s="139"/>
      <c r="T127" s="140" t="s">
        <v>5</v>
      </c>
      <c r="U127" s="38" t="s">
        <v>42</v>
      </c>
      <c r="V127" s="141">
        <v>0</v>
      </c>
      <c r="W127" s="141">
        <f t="shared" si="1"/>
        <v>0</v>
      </c>
      <c r="X127" s="141">
        <v>0</v>
      </c>
      <c r="Y127" s="141">
        <f t="shared" si="2"/>
        <v>0</v>
      </c>
      <c r="Z127" s="141">
        <v>0</v>
      </c>
      <c r="AA127" s="142">
        <f t="shared" si="3"/>
        <v>0</v>
      </c>
      <c r="AR127" s="19" t="s">
        <v>518</v>
      </c>
      <c r="AT127" s="19" t="s">
        <v>268</v>
      </c>
      <c r="AU127" s="19" t="s">
        <v>102</v>
      </c>
      <c r="AY127" s="19" t="s">
        <v>267</v>
      </c>
      <c r="BE127" s="143">
        <f t="shared" si="4"/>
        <v>0</v>
      </c>
      <c r="BF127" s="143">
        <f t="shared" si="5"/>
        <v>0</v>
      </c>
      <c r="BG127" s="143">
        <f t="shared" si="6"/>
        <v>0</v>
      </c>
      <c r="BH127" s="143">
        <f t="shared" si="7"/>
        <v>0</v>
      </c>
      <c r="BI127" s="143">
        <f t="shared" si="8"/>
        <v>0</v>
      </c>
      <c r="BJ127" s="19" t="s">
        <v>102</v>
      </c>
      <c r="BK127" s="143">
        <f t="shared" si="9"/>
        <v>0</v>
      </c>
      <c r="BL127" s="19" t="s">
        <v>518</v>
      </c>
      <c r="BM127" s="19" t="s">
        <v>314</v>
      </c>
    </row>
    <row r="128" spans="2:65" s="1" customFormat="1" ht="16.5" customHeight="1">
      <c r="B128" s="134"/>
      <c r="C128" s="135" t="s">
        <v>293</v>
      </c>
      <c r="D128" s="135" t="s">
        <v>268</v>
      </c>
      <c r="E128" s="136" t="s">
        <v>3597</v>
      </c>
      <c r="F128" s="219" t="s">
        <v>3598</v>
      </c>
      <c r="G128" s="219"/>
      <c r="H128" s="219"/>
      <c r="I128" s="219"/>
      <c r="J128" s="137" t="s">
        <v>374</v>
      </c>
      <c r="K128" s="138">
        <v>2</v>
      </c>
      <c r="L128" s="220"/>
      <c r="M128" s="220"/>
      <c r="N128" s="220">
        <f t="shared" si="0"/>
        <v>0</v>
      </c>
      <c r="O128" s="220"/>
      <c r="P128" s="220"/>
      <c r="Q128" s="220"/>
      <c r="R128" s="139"/>
      <c r="T128" s="140" t="s">
        <v>5</v>
      </c>
      <c r="U128" s="38" t="s">
        <v>42</v>
      </c>
      <c r="V128" s="141">
        <v>0</v>
      </c>
      <c r="W128" s="141">
        <f t="shared" si="1"/>
        <v>0</v>
      </c>
      <c r="X128" s="141">
        <v>0</v>
      </c>
      <c r="Y128" s="141">
        <f t="shared" si="2"/>
        <v>0</v>
      </c>
      <c r="Z128" s="141">
        <v>0</v>
      </c>
      <c r="AA128" s="142">
        <f t="shared" si="3"/>
        <v>0</v>
      </c>
      <c r="AR128" s="19" t="s">
        <v>518</v>
      </c>
      <c r="AT128" s="19" t="s">
        <v>268</v>
      </c>
      <c r="AU128" s="19" t="s">
        <v>102</v>
      </c>
      <c r="AY128" s="19" t="s">
        <v>267</v>
      </c>
      <c r="BE128" s="143">
        <f t="shared" si="4"/>
        <v>0</v>
      </c>
      <c r="BF128" s="143">
        <f t="shared" si="5"/>
        <v>0</v>
      </c>
      <c r="BG128" s="143">
        <f t="shared" si="6"/>
        <v>0</v>
      </c>
      <c r="BH128" s="143">
        <f t="shared" si="7"/>
        <v>0</v>
      </c>
      <c r="BI128" s="143">
        <f t="shared" si="8"/>
        <v>0</v>
      </c>
      <c r="BJ128" s="19" t="s">
        <v>102</v>
      </c>
      <c r="BK128" s="143">
        <f t="shared" si="9"/>
        <v>0</v>
      </c>
      <c r="BL128" s="19" t="s">
        <v>518</v>
      </c>
      <c r="BM128" s="19" t="s">
        <v>324</v>
      </c>
    </row>
    <row r="129" spans="2:65" s="1" customFormat="1" ht="16.5" customHeight="1">
      <c r="B129" s="134"/>
      <c r="C129" s="135" t="s">
        <v>297</v>
      </c>
      <c r="D129" s="135" t="s">
        <v>268</v>
      </c>
      <c r="E129" s="136" t="s">
        <v>3599</v>
      </c>
      <c r="F129" s="219" t="s">
        <v>3600</v>
      </c>
      <c r="G129" s="219"/>
      <c r="H129" s="219"/>
      <c r="I129" s="219"/>
      <c r="J129" s="137" t="s">
        <v>374</v>
      </c>
      <c r="K129" s="138">
        <v>1</v>
      </c>
      <c r="L129" s="220"/>
      <c r="M129" s="220"/>
      <c r="N129" s="220">
        <f t="shared" si="0"/>
        <v>0</v>
      </c>
      <c r="O129" s="220"/>
      <c r="P129" s="220"/>
      <c r="Q129" s="220"/>
      <c r="R129" s="139"/>
      <c r="T129" s="140" t="s">
        <v>5</v>
      </c>
      <c r="U129" s="38" t="s">
        <v>42</v>
      </c>
      <c r="V129" s="141">
        <v>0</v>
      </c>
      <c r="W129" s="141">
        <f t="shared" si="1"/>
        <v>0</v>
      </c>
      <c r="X129" s="141">
        <v>0</v>
      </c>
      <c r="Y129" s="141">
        <f t="shared" si="2"/>
        <v>0</v>
      </c>
      <c r="Z129" s="141">
        <v>0</v>
      </c>
      <c r="AA129" s="142">
        <f t="shared" si="3"/>
        <v>0</v>
      </c>
      <c r="AR129" s="19" t="s">
        <v>518</v>
      </c>
      <c r="AT129" s="19" t="s">
        <v>268</v>
      </c>
      <c r="AU129" s="19" t="s">
        <v>102</v>
      </c>
      <c r="AY129" s="19" t="s">
        <v>267</v>
      </c>
      <c r="BE129" s="143">
        <f t="shared" si="4"/>
        <v>0</v>
      </c>
      <c r="BF129" s="143">
        <f t="shared" si="5"/>
        <v>0</v>
      </c>
      <c r="BG129" s="143">
        <f t="shared" si="6"/>
        <v>0</v>
      </c>
      <c r="BH129" s="143">
        <f t="shared" si="7"/>
        <v>0</v>
      </c>
      <c r="BI129" s="143">
        <f t="shared" si="8"/>
        <v>0</v>
      </c>
      <c r="BJ129" s="19" t="s">
        <v>102</v>
      </c>
      <c r="BK129" s="143">
        <f t="shared" si="9"/>
        <v>0</v>
      </c>
      <c r="BL129" s="19" t="s">
        <v>518</v>
      </c>
      <c r="BM129" s="19" t="s">
        <v>331</v>
      </c>
    </row>
    <row r="130" spans="2:65" s="10" customFormat="1" ht="29.85" customHeight="1">
      <c r="B130" s="124"/>
      <c r="D130" s="133" t="s">
        <v>3580</v>
      </c>
      <c r="E130" s="133"/>
      <c r="F130" s="133"/>
      <c r="G130" s="133"/>
      <c r="H130" s="133"/>
      <c r="I130" s="133"/>
      <c r="J130" s="133"/>
      <c r="K130" s="133"/>
      <c r="L130" s="133"/>
      <c r="M130" s="133"/>
      <c r="N130" s="208">
        <f>BK130</f>
        <v>0</v>
      </c>
      <c r="O130" s="209"/>
      <c r="P130" s="209"/>
      <c r="Q130" s="209"/>
      <c r="R130" s="126"/>
      <c r="T130" s="127"/>
      <c r="W130" s="128">
        <f>SUM(W131:W132)</f>
        <v>0</v>
      </c>
      <c r="Y130" s="128">
        <f>SUM(Y131:Y132)</f>
        <v>0</v>
      </c>
      <c r="AA130" s="129">
        <f>SUM(AA131:AA132)</f>
        <v>0</v>
      </c>
      <c r="AR130" s="130" t="s">
        <v>277</v>
      </c>
      <c r="AT130" s="131" t="s">
        <v>74</v>
      </c>
      <c r="AU130" s="131" t="s">
        <v>83</v>
      </c>
      <c r="AY130" s="130" t="s">
        <v>267</v>
      </c>
      <c r="BK130" s="132">
        <f>SUM(BK131:BK132)</f>
        <v>0</v>
      </c>
    </row>
    <row r="131" spans="2:65" s="1" customFormat="1" ht="16.5" customHeight="1">
      <c r="B131" s="134"/>
      <c r="C131" s="135" t="s">
        <v>301</v>
      </c>
      <c r="D131" s="135" t="s">
        <v>268</v>
      </c>
      <c r="E131" s="136" t="s">
        <v>3601</v>
      </c>
      <c r="F131" s="219" t="s">
        <v>3602</v>
      </c>
      <c r="G131" s="219"/>
      <c r="H131" s="219"/>
      <c r="I131" s="219"/>
      <c r="J131" s="137" t="s">
        <v>374</v>
      </c>
      <c r="K131" s="138">
        <v>1</v>
      </c>
      <c r="L131" s="220"/>
      <c r="M131" s="220"/>
      <c r="N131" s="220">
        <f>ROUND(L131*K131,2)</f>
        <v>0</v>
      </c>
      <c r="O131" s="220"/>
      <c r="P131" s="220"/>
      <c r="Q131" s="220"/>
      <c r="R131" s="139"/>
      <c r="T131" s="140" t="s">
        <v>5</v>
      </c>
      <c r="U131" s="38" t="s">
        <v>42</v>
      </c>
      <c r="V131" s="141">
        <v>0</v>
      </c>
      <c r="W131" s="141">
        <f>V131*K131</f>
        <v>0</v>
      </c>
      <c r="X131" s="141">
        <v>0</v>
      </c>
      <c r="Y131" s="141">
        <f>X131*K131</f>
        <v>0</v>
      </c>
      <c r="Z131" s="141">
        <v>0</v>
      </c>
      <c r="AA131" s="142">
        <f>Z131*K131</f>
        <v>0</v>
      </c>
      <c r="AR131" s="19" t="s">
        <v>518</v>
      </c>
      <c r="AT131" s="19" t="s">
        <v>268</v>
      </c>
      <c r="AU131" s="19" t="s">
        <v>102</v>
      </c>
      <c r="AY131" s="19" t="s">
        <v>267</v>
      </c>
      <c r="BE131" s="143">
        <f>IF(U131="základná",N131,0)</f>
        <v>0</v>
      </c>
      <c r="BF131" s="143">
        <f>IF(U131="znížená",N131,0)</f>
        <v>0</v>
      </c>
      <c r="BG131" s="143">
        <f>IF(U131="zákl. prenesená",N131,0)</f>
        <v>0</v>
      </c>
      <c r="BH131" s="143">
        <f>IF(U131="zníž. prenesená",N131,0)</f>
        <v>0</v>
      </c>
      <c r="BI131" s="143">
        <f>IF(U131="nulová",N131,0)</f>
        <v>0</v>
      </c>
      <c r="BJ131" s="19" t="s">
        <v>102</v>
      </c>
      <c r="BK131" s="143">
        <f>ROUND(L131*K131,2)</f>
        <v>0</v>
      </c>
      <c r="BL131" s="19" t="s">
        <v>518</v>
      </c>
      <c r="BM131" s="19" t="s">
        <v>338</v>
      </c>
    </row>
    <row r="132" spans="2:65" s="1" customFormat="1" ht="16.5" customHeight="1">
      <c r="B132" s="134"/>
      <c r="C132" s="135" t="s">
        <v>306</v>
      </c>
      <c r="D132" s="135" t="s">
        <v>268</v>
      </c>
      <c r="E132" s="136" t="s">
        <v>3603</v>
      </c>
      <c r="F132" s="219" t="s">
        <v>3604</v>
      </c>
      <c r="G132" s="219"/>
      <c r="H132" s="219"/>
      <c r="I132" s="219"/>
      <c r="J132" s="137" t="s">
        <v>374</v>
      </c>
      <c r="K132" s="138">
        <v>1</v>
      </c>
      <c r="L132" s="220"/>
      <c r="M132" s="220"/>
      <c r="N132" s="220">
        <f>ROUND(L132*K132,2)</f>
        <v>0</v>
      </c>
      <c r="O132" s="220"/>
      <c r="P132" s="220"/>
      <c r="Q132" s="220"/>
      <c r="R132" s="139"/>
      <c r="T132" s="140" t="s">
        <v>5</v>
      </c>
      <c r="U132" s="38" t="s">
        <v>42</v>
      </c>
      <c r="V132" s="141">
        <v>0</v>
      </c>
      <c r="W132" s="141">
        <f>V132*K132</f>
        <v>0</v>
      </c>
      <c r="X132" s="141">
        <v>0</v>
      </c>
      <c r="Y132" s="141">
        <f>X132*K132</f>
        <v>0</v>
      </c>
      <c r="Z132" s="141">
        <v>0</v>
      </c>
      <c r="AA132" s="142">
        <f>Z132*K132</f>
        <v>0</v>
      </c>
      <c r="AR132" s="19" t="s">
        <v>518</v>
      </c>
      <c r="AT132" s="19" t="s">
        <v>268</v>
      </c>
      <c r="AU132" s="19" t="s">
        <v>102</v>
      </c>
      <c r="AY132" s="19" t="s">
        <v>267</v>
      </c>
      <c r="BE132" s="143">
        <f>IF(U132="základná",N132,0)</f>
        <v>0</v>
      </c>
      <c r="BF132" s="143">
        <f>IF(U132="znížená",N132,0)</f>
        <v>0</v>
      </c>
      <c r="BG132" s="143">
        <f>IF(U132="zákl. prenesená",N132,0)</f>
        <v>0</v>
      </c>
      <c r="BH132" s="143">
        <f>IF(U132="zníž. prenesená",N132,0)</f>
        <v>0</v>
      </c>
      <c r="BI132" s="143">
        <f>IF(U132="nulová",N132,0)</f>
        <v>0</v>
      </c>
      <c r="BJ132" s="19" t="s">
        <v>102</v>
      </c>
      <c r="BK132" s="143">
        <f>ROUND(L132*K132,2)</f>
        <v>0</v>
      </c>
      <c r="BL132" s="19" t="s">
        <v>518</v>
      </c>
      <c r="BM132" s="19" t="s">
        <v>10</v>
      </c>
    </row>
    <row r="133" spans="2:65" s="10" customFormat="1" ht="29.85" customHeight="1">
      <c r="B133" s="124"/>
      <c r="D133" s="133" t="s">
        <v>3581</v>
      </c>
      <c r="E133" s="133"/>
      <c r="F133" s="133"/>
      <c r="G133" s="133"/>
      <c r="H133" s="133"/>
      <c r="I133" s="133"/>
      <c r="J133" s="133"/>
      <c r="K133" s="133"/>
      <c r="L133" s="133"/>
      <c r="M133" s="133"/>
      <c r="N133" s="208">
        <f>BK133</f>
        <v>0</v>
      </c>
      <c r="O133" s="209"/>
      <c r="P133" s="209"/>
      <c r="Q133" s="209"/>
      <c r="R133" s="126"/>
      <c r="T133" s="127"/>
      <c r="W133" s="128">
        <f>SUM(W134:W143)</f>
        <v>0</v>
      </c>
      <c r="Y133" s="128">
        <f>SUM(Y134:Y143)</f>
        <v>0</v>
      </c>
      <c r="AA133" s="129">
        <f>SUM(AA134:AA143)</f>
        <v>0</v>
      </c>
      <c r="AR133" s="130" t="s">
        <v>277</v>
      </c>
      <c r="AT133" s="131" t="s">
        <v>74</v>
      </c>
      <c r="AU133" s="131" t="s">
        <v>83</v>
      </c>
      <c r="AY133" s="130" t="s">
        <v>267</v>
      </c>
      <c r="BK133" s="132">
        <f>SUM(BK134:BK143)</f>
        <v>0</v>
      </c>
    </row>
    <row r="134" spans="2:65" s="1" customFormat="1" ht="25.5" customHeight="1">
      <c r="B134" s="134"/>
      <c r="C134" s="135" t="s">
        <v>310</v>
      </c>
      <c r="D134" s="135" t="s">
        <v>268</v>
      </c>
      <c r="E134" s="136" t="s">
        <v>3605</v>
      </c>
      <c r="F134" s="219" t="s">
        <v>3606</v>
      </c>
      <c r="G134" s="219"/>
      <c r="H134" s="219"/>
      <c r="I134" s="219"/>
      <c r="J134" s="137" t="s">
        <v>374</v>
      </c>
      <c r="K134" s="138">
        <v>21</v>
      </c>
      <c r="L134" s="220"/>
      <c r="M134" s="220"/>
      <c r="N134" s="220">
        <f t="shared" ref="N134:N143" si="10">ROUND(L134*K134,2)</f>
        <v>0</v>
      </c>
      <c r="O134" s="220"/>
      <c r="P134" s="220"/>
      <c r="Q134" s="220"/>
      <c r="R134" s="139"/>
      <c r="T134" s="140" t="s">
        <v>5</v>
      </c>
      <c r="U134" s="38" t="s">
        <v>42</v>
      </c>
      <c r="V134" s="141">
        <v>0</v>
      </c>
      <c r="W134" s="141">
        <f t="shared" ref="W134:W143" si="11">V134*K134</f>
        <v>0</v>
      </c>
      <c r="X134" s="141">
        <v>0</v>
      </c>
      <c r="Y134" s="141">
        <f t="shared" ref="Y134:Y143" si="12">X134*K134</f>
        <v>0</v>
      </c>
      <c r="Z134" s="141">
        <v>0</v>
      </c>
      <c r="AA134" s="142">
        <f t="shared" ref="AA134:AA143" si="13">Z134*K134</f>
        <v>0</v>
      </c>
      <c r="AR134" s="19" t="s">
        <v>518</v>
      </c>
      <c r="AT134" s="19" t="s">
        <v>268</v>
      </c>
      <c r="AU134" s="19" t="s">
        <v>102</v>
      </c>
      <c r="AY134" s="19" t="s">
        <v>267</v>
      </c>
      <c r="BE134" s="143">
        <f t="shared" ref="BE134:BE143" si="14">IF(U134="základná",N134,0)</f>
        <v>0</v>
      </c>
      <c r="BF134" s="143">
        <f t="shared" ref="BF134:BF143" si="15">IF(U134="znížená",N134,0)</f>
        <v>0</v>
      </c>
      <c r="BG134" s="143">
        <f t="shared" ref="BG134:BG143" si="16">IF(U134="zákl. prenesená",N134,0)</f>
        <v>0</v>
      </c>
      <c r="BH134" s="143">
        <f t="shared" ref="BH134:BH143" si="17">IF(U134="zníž. prenesená",N134,0)</f>
        <v>0</v>
      </c>
      <c r="BI134" s="143">
        <f t="shared" ref="BI134:BI143" si="18">IF(U134="nulová",N134,0)</f>
        <v>0</v>
      </c>
      <c r="BJ134" s="19" t="s">
        <v>102</v>
      </c>
      <c r="BK134" s="143">
        <f t="shared" ref="BK134:BK143" si="19">ROUND(L134*K134,2)</f>
        <v>0</v>
      </c>
      <c r="BL134" s="19" t="s">
        <v>518</v>
      </c>
      <c r="BM134" s="19" t="s">
        <v>352</v>
      </c>
    </row>
    <row r="135" spans="2:65" s="1" customFormat="1" ht="16.5" customHeight="1">
      <c r="B135" s="134"/>
      <c r="C135" s="135" t="s">
        <v>314</v>
      </c>
      <c r="D135" s="135" t="s">
        <v>268</v>
      </c>
      <c r="E135" s="136" t="s">
        <v>3607</v>
      </c>
      <c r="F135" s="219" t="s">
        <v>3608</v>
      </c>
      <c r="G135" s="219"/>
      <c r="H135" s="219"/>
      <c r="I135" s="219"/>
      <c r="J135" s="137" t="s">
        <v>374</v>
      </c>
      <c r="K135" s="138">
        <v>21</v>
      </c>
      <c r="L135" s="220"/>
      <c r="M135" s="220"/>
      <c r="N135" s="220">
        <f t="shared" si="10"/>
        <v>0</v>
      </c>
      <c r="O135" s="220"/>
      <c r="P135" s="220"/>
      <c r="Q135" s="220"/>
      <c r="R135" s="139"/>
      <c r="T135" s="140" t="s">
        <v>5</v>
      </c>
      <c r="U135" s="38" t="s">
        <v>42</v>
      </c>
      <c r="V135" s="141">
        <v>0</v>
      </c>
      <c r="W135" s="141">
        <f t="shared" si="11"/>
        <v>0</v>
      </c>
      <c r="X135" s="141">
        <v>0</v>
      </c>
      <c r="Y135" s="141">
        <f t="shared" si="12"/>
        <v>0</v>
      </c>
      <c r="Z135" s="141">
        <v>0</v>
      </c>
      <c r="AA135" s="142">
        <f t="shared" si="13"/>
        <v>0</v>
      </c>
      <c r="AR135" s="19" t="s">
        <v>518</v>
      </c>
      <c r="AT135" s="19" t="s">
        <v>268</v>
      </c>
      <c r="AU135" s="19" t="s">
        <v>102</v>
      </c>
      <c r="AY135" s="19" t="s">
        <v>267</v>
      </c>
      <c r="BE135" s="143">
        <f t="shared" si="14"/>
        <v>0</v>
      </c>
      <c r="BF135" s="143">
        <f t="shared" si="15"/>
        <v>0</v>
      </c>
      <c r="BG135" s="143">
        <f t="shared" si="16"/>
        <v>0</v>
      </c>
      <c r="BH135" s="143">
        <f t="shared" si="17"/>
        <v>0</v>
      </c>
      <c r="BI135" s="143">
        <f t="shared" si="18"/>
        <v>0</v>
      </c>
      <c r="BJ135" s="19" t="s">
        <v>102</v>
      </c>
      <c r="BK135" s="143">
        <f t="shared" si="19"/>
        <v>0</v>
      </c>
      <c r="BL135" s="19" t="s">
        <v>518</v>
      </c>
      <c r="BM135" s="19" t="s">
        <v>360</v>
      </c>
    </row>
    <row r="136" spans="2:65" s="1" customFormat="1" ht="38.25" customHeight="1">
      <c r="B136" s="134"/>
      <c r="C136" s="135" t="s">
        <v>319</v>
      </c>
      <c r="D136" s="135" t="s">
        <v>268</v>
      </c>
      <c r="E136" s="136" t="s">
        <v>3609</v>
      </c>
      <c r="F136" s="219" t="s">
        <v>3610</v>
      </c>
      <c r="G136" s="219"/>
      <c r="H136" s="219"/>
      <c r="I136" s="219"/>
      <c r="J136" s="137" t="s">
        <v>374</v>
      </c>
      <c r="K136" s="138">
        <v>21</v>
      </c>
      <c r="L136" s="220"/>
      <c r="M136" s="220"/>
      <c r="N136" s="220">
        <f t="shared" si="10"/>
        <v>0</v>
      </c>
      <c r="O136" s="220"/>
      <c r="P136" s="220"/>
      <c r="Q136" s="220"/>
      <c r="R136" s="139"/>
      <c r="T136" s="140" t="s">
        <v>5</v>
      </c>
      <c r="U136" s="38" t="s">
        <v>42</v>
      </c>
      <c r="V136" s="141">
        <v>0</v>
      </c>
      <c r="W136" s="141">
        <f t="shared" si="11"/>
        <v>0</v>
      </c>
      <c r="X136" s="141">
        <v>0</v>
      </c>
      <c r="Y136" s="141">
        <f t="shared" si="12"/>
        <v>0</v>
      </c>
      <c r="Z136" s="141">
        <v>0</v>
      </c>
      <c r="AA136" s="142">
        <f t="shared" si="13"/>
        <v>0</v>
      </c>
      <c r="AR136" s="19" t="s">
        <v>518</v>
      </c>
      <c r="AT136" s="19" t="s">
        <v>268</v>
      </c>
      <c r="AU136" s="19" t="s">
        <v>102</v>
      </c>
      <c r="AY136" s="19" t="s">
        <v>267</v>
      </c>
      <c r="BE136" s="143">
        <f t="shared" si="14"/>
        <v>0</v>
      </c>
      <c r="BF136" s="143">
        <f t="shared" si="15"/>
        <v>0</v>
      </c>
      <c r="BG136" s="143">
        <f t="shared" si="16"/>
        <v>0</v>
      </c>
      <c r="BH136" s="143">
        <f t="shared" si="17"/>
        <v>0</v>
      </c>
      <c r="BI136" s="143">
        <f t="shared" si="18"/>
        <v>0</v>
      </c>
      <c r="BJ136" s="19" t="s">
        <v>102</v>
      </c>
      <c r="BK136" s="143">
        <f t="shared" si="19"/>
        <v>0</v>
      </c>
      <c r="BL136" s="19" t="s">
        <v>518</v>
      </c>
      <c r="BM136" s="19" t="s">
        <v>368</v>
      </c>
    </row>
    <row r="137" spans="2:65" s="1" customFormat="1" ht="16.5" customHeight="1">
      <c r="B137" s="134"/>
      <c r="C137" s="135" t="s">
        <v>324</v>
      </c>
      <c r="D137" s="135" t="s">
        <v>268</v>
      </c>
      <c r="E137" s="136" t="s">
        <v>3611</v>
      </c>
      <c r="F137" s="219" t="s">
        <v>3612</v>
      </c>
      <c r="G137" s="219"/>
      <c r="H137" s="219"/>
      <c r="I137" s="219"/>
      <c r="J137" s="137" t="s">
        <v>374</v>
      </c>
      <c r="K137" s="138">
        <v>132</v>
      </c>
      <c r="L137" s="220"/>
      <c r="M137" s="220"/>
      <c r="N137" s="220">
        <f t="shared" si="10"/>
        <v>0</v>
      </c>
      <c r="O137" s="220"/>
      <c r="P137" s="220"/>
      <c r="Q137" s="220"/>
      <c r="R137" s="139"/>
      <c r="T137" s="140" t="s">
        <v>5</v>
      </c>
      <c r="U137" s="38" t="s">
        <v>42</v>
      </c>
      <c r="V137" s="141">
        <v>0</v>
      </c>
      <c r="W137" s="141">
        <f t="shared" si="11"/>
        <v>0</v>
      </c>
      <c r="X137" s="141">
        <v>0</v>
      </c>
      <c r="Y137" s="141">
        <f t="shared" si="12"/>
        <v>0</v>
      </c>
      <c r="Z137" s="141">
        <v>0</v>
      </c>
      <c r="AA137" s="142">
        <f t="shared" si="13"/>
        <v>0</v>
      </c>
      <c r="AR137" s="19" t="s">
        <v>518</v>
      </c>
      <c r="AT137" s="19" t="s">
        <v>268</v>
      </c>
      <c r="AU137" s="19" t="s">
        <v>102</v>
      </c>
      <c r="AY137" s="19" t="s">
        <v>267</v>
      </c>
      <c r="BE137" s="143">
        <f t="shared" si="14"/>
        <v>0</v>
      </c>
      <c r="BF137" s="143">
        <f t="shared" si="15"/>
        <v>0</v>
      </c>
      <c r="BG137" s="143">
        <f t="shared" si="16"/>
        <v>0</v>
      </c>
      <c r="BH137" s="143">
        <f t="shared" si="17"/>
        <v>0</v>
      </c>
      <c r="BI137" s="143">
        <f t="shared" si="18"/>
        <v>0</v>
      </c>
      <c r="BJ137" s="19" t="s">
        <v>102</v>
      </c>
      <c r="BK137" s="143">
        <f t="shared" si="19"/>
        <v>0</v>
      </c>
      <c r="BL137" s="19" t="s">
        <v>518</v>
      </c>
      <c r="BM137" s="19" t="s">
        <v>376</v>
      </c>
    </row>
    <row r="138" spans="2:65" s="1" customFormat="1" ht="16.5" customHeight="1">
      <c r="B138" s="134"/>
      <c r="C138" s="135" t="s">
        <v>327</v>
      </c>
      <c r="D138" s="135" t="s">
        <v>268</v>
      </c>
      <c r="E138" s="136" t="s">
        <v>3613</v>
      </c>
      <c r="F138" s="219" t="s">
        <v>3614</v>
      </c>
      <c r="G138" s="219"/>
      <c r="H138" s="219"/>
      <c r="I138" s="219"/>
      <c r="J138" s="137" t="s">
        <v>374</v>
      </c>
      <c r="K138" s="138">
        <v>132</v>
      </c>
      <c r="L138" s="220"/>
      <c r="M138" s="220"/>
      <c r="N138" s="220">
        <f t="shared" si="10"/>
        <v>0</v>
      </c>
      <c r="O138" s="220"/>
      <c r="P138" s="220"/>
      <c r="Q138" s="220"/>
      <c r="R138" s="139"/>
      <c r="T138" s="140" t="s">
        <v>5</v>
      </c>
      <c r="U138" s="38" t="s">
        <v>42</v>
      </c>
      <c r="V138" s="141">
        <v>0</v>
      </c>
      <c r="W138" s="141">
        <f t="shared" si="11"/>
        <v>0</v>
      </c>
      <c r="X138" s="141">
        <v>0</v>
      </c>
      <c r="Y138" s="141">
        <f t="shared" si="12"/>
        <v>0</v>
      </c>
      <c r="Z138" s="141">
        <v>0</v>
      </c>
      <c r="AA138" s="142">
        <f t="shared" si="13"/>
        <v>0</v>
      </c>
      <c r="AR138" s="19" t="s">
        <v>518</v>
      </c>
      <c r="AT138" s="19" t="s">
        <v>268</v>
      </c>
      <c r="AU138" s="19" t="s">
        <v>102</v>
      </c>
      <c r="AY138" s="19" t="s">
        <v>267</v>
      </c>
      <c r="BE138" s="143">
        <f t="shared" si="14"/>
        <v>0</v>
      </c>
      <c r="BF138" s="143">
        <f t="shared" si="15"/>
        <v>0</v>
      </c>
      <c r="BG138" s="143">
        <f t="shared" si="16"/>
        <v>0</v>
      </c>
      <c r="BH138" s="143">
        <f t="shared" si="17"/>
        <v>0</v>
      </c>
      <c r="BI138" s="143">
        <f t="shared" si="18"/>
        <v>0</v>
      </c>
      <c r="BJ138" s="19" t="s">
        <v>102</v>
      </c>
      <c r="BK138" s="143">
        <f t="shared" si="19"/>
        <v>0</v>
      </c>
      <c r="BL138" s="19" t="s">
        <v>518</v>
      </c>
      <c r="BM138" s="19" t="s">
        <v>384</v>
      </c>
    </row>
    <row r="139" spans="2:65" s="1" customFormat="1" ht="16.5" customHeight="1">
      <c r="B139" s="134"/>
      <c r="C139" s="135" t="s">
        <v>331</v>
      </c>
      <c r="D139" s="135" t="s">
        <v>268</v>
      </c>
      <c r="E139" s="136" t="s">
        <v>3615</v>
      </c>
      <c r="F139" s="219" t="s">
        <v>3616</v>
      </c>
      <c r="G139" s="219"/>
      <c r="H139" s="219"/>
      <c r="I139" s="219"/>
      <c r="J139" s="137" t="s">
        <v>374</v>
      </c>
      <c r="K139" s="138">
        <v>132</v>
      </c>
      <c r="L139" s="220"/>
      <c r="M139" s="220"/>
      <c r="N139" s="220">
        <f t="shared" si="10"/>
        <v>0</v>
      </c>
      <c r="O139" s="220"/>
      <c r="P139" s="220"/>
      <c r="Q139" s="220"/>
      <c r="R139" s="139"/>
      <c r="T139" s="140" t="s">
        <v>5</v>
      </c>
      <c r="U139" s="38" t="s">
        <v>42</v>
      </c>
      <c r="V139" s="141">
        <v>0</v>
      </c>
      <c r="W139" s="141">
        <f t="shared" si="11"/>
        <v>0</v>
      </c>
      <c r="X139" s="141">
        <v>0</v>
      </c>
      <c r="Y139" s="141">
        <f t="shared" si="12"/>
        <v>0</v>
      </c>
      <c r="Z139" s="141">
        <v>0</v>
      </c>
      <c r="AA139" s="142">
        <f t="shared" si="13"/>
        <v>0</v>
      </c>
      <c r="AR139" s="19" t="s">
        <v>518</v>
      </c>
      <c r="AT139" s="19" t="s">
        <v>268</v>
      </c>
      <c r="AU139" s="19" t="s">
        <v>102</v>
      </c>
      <c r="AY139" s="19" t="s">
        <v>267</v>
      </c>
      <c r="BE139" s="143">
        <f t="shared" si="14"/>
        <v>0</v>
      </c>
      <c r="BF139" s="143">
        <f t="shared" si="15"/>
        <v>0</v>
      </c>
      <c r="BG139" s="143">
        <f t="shared" si="16"/>
        <v>0</v>
      </c>
      <c r="BH139" s="143">
        <f t="shared" si="17"/>
        <v>0</v>
      </c>
      <c r="BI139" s="143">
        <f t="shared" si="18"/>
        <v>0</v>
      </c>
      <c r="BJ139" s="19" t="s">
        <v>102</v>
      </c>
      <c r="BK139" s="143">
        <f t="shared" si="19"/>
        <v>0</v>
      </c>
      <c r="BL139" s="19" t="s">
        <v>518</v>
      </c>
      <c r="BM139" s="19" t="s">
        <v>392</v>
      </c>
    </row>
    <row r="140" spans="2:65" s="1" customFormat="1" ht="16.5" customHeight="1">
      <c r="B140" s="134"/>
      <c r="C140" s="135" t="s">
        <v>334</v>
      </c>
      <c r="D140" s="135" t="s">
        <v>268</v>
      </c>
      <c r="E140" s="136" t="s">
        <v>3617</v>
      </c>
      <c r="F140" s="219" t="s">
        <v>3618</v>
      </c>
      <c r="G140" s="219"/>
      <c r="H140" s="219"/>
      <c r="I140" s="219"/>
      <c r="J140" s="137" t="s">
        <v>374</v>
      </c>
      <c r="K140" s="138">
        <v>2</v>
      </c>
      <c r="L140" s="220"/>
      <c r="M140" s="220"/>
      <c r="N140" s="220">
        <f t="shared" si="10"/>
        <v>0</v>
      </c>
      <c r="O140" s="220"/>
      <c r="P140" s="220"/>
      <c r="Q140" s="220"/>
      <c r="R140" s="139"/>
      <c r="T140" s="140" t="s">
        <v>5</v>
      </c>
      <c r="U140" s="38" t="s">
        <v>42</v>
      </c>
      <c r="V140" s="141">
        <v>0</v>
      </c>
      <c r="W140" s="141">
        <f t="shared" si="11"/>
        <v>0</v>
      </c>
      <c r="X140" s="141">
        <v>0</v>
      </c>
      <c r="Y140" s="141">
        <f t="shared" si="12"/>
        <v>0</v>
      </c>
      <c r="Z140" s="141">
        <v>0</v>
      </c>
      <c r="AA140" s="142">
        <f t="shared" si="13"/>
        <v>0</v>
      </c>
      <c r="AR140" s="19" t="s">
        <v>518</v>
      </c>
      <c r="AT140" s="19" t="s">
        <v>268</v>
      </c>
      <c r="AU140" s="19" t="s">
        <v>102</v>
      </c>
      <c r="AY140" s="19" t="s">
        <v>267</v>
      </c>
      <c r="BE140" s="143">
        <f t="shared" si="14"/>
        <v>0</v>
      </c>
      <c r="BF140" s="143">
        <f t="shared" si="15"/>
        <v>0</v>
      </c>
      <c r="BG140" s="143">
        <f t="shared" si="16"/>
        <v>0</v>
      </c>
      <c r="BH140" s="143">
        <f t="shared" si="17"/>
        <v>0</v>
      </c>
      <c r="BI140" s="143">
        <f t="shared" si="18"/>
        <v>0</v>
      </c>
      <c r="BJ140" s="19" t="s">
        <v>102</v>
      </c>
      <c r="BK140" s="143">
        <f t="shared" si="19"/>
        <v>0</v>
      </c>
      <c r="BL140" s="19" t="s">
        <v>518</v>
      </c>
      <c r="BM140" s="19" t="s">
        <v>400</v>
      </c>
    </row>
    <row r="141" spans="2:65" s="1" customFormat="1" ht="16.5" customHeight="1">
      <c r="B141" s="134"/>
      <c r="C141" s="135" t="s">
        <v>338</v>
      </c>
      <c r="D141" s="135" t="s">
        <v>268</v>
      </c>
      <c r="E141" s="136" t="s">
        <v>3619</v>
      </c>
      <c r="F141" s="219" t="s">
        <v>3620</v>
      </c>
      <c r="G141" s="219"/>
      <c r="H141" s="219"/>
      <c r="I141" s="219"/>
      <c r="J141" s="137" t="s">
        <v>374</v>
      </c>
      <c r="K141" s="138">
        <v>3</v>
      </c>
      <c r="L141" s="220"/>
      <c r="M141" s="220"/>
      <c r="N141" s="220">
        <f t="shared" si="10"/>
        <v>0</v>
      </c>
      <c r="O141" s="220"/>
      <c r="P141" s="220"/>
      <c r="Q141" s="220"/>
      <c r="R141" s="139"/>
      <c r="T141" s="140" t="s">
        <v>5</v>
      </c>
      <c r="U141" s="38" t="s">
        <v>42</v>
      </c>
      <c r="V141" s="141">
        <v>0</v>
      </c>
      <c r="W141" s="141">
        <f t="shared" si="11"/>
        <v>0</v>
      </c>
      <c r="X141" s="141">
        <v>0</v>
      </c>
      <c r="Y141" s="141">
        <f t="shared" si="12"/>
        <v>0</v>
      </c>
      <c r="Z141" s="141">
        <v>0</v>
      </c>
      <c r="AA141" s="142">
        <f t="shared" si="13"/>
        <v>0</v>
      </c>
      <c r="AR141" s="19" t="s">
        <v>518</v>
      </c>
      <c r="AT141" s="19" t="s">
        <v>268</v>
      </c>
      <c r="AU141" s="19" t="s">
        <v>102</v>
      </c>
      <c r="AY141" s="19" t="s">
        <v>267</v>
      </c>
      <c r="BE141" s="143">
        <f t="shared" si="14"/>
        <v>0</v>
      </c>
      <c r="BF141" s="143">
        <f t="shared" si="15"/>
        <v>0</v>
      </c>
      <c r="BG141" s="143">
        <f t="shared" si="16"/>
        <v>0</v>
      </c>
      <c r="BH141" s="143">
        <f t="shared" si="17"/>
        <v>0</v>
      </c>
      <c r="BI141" s="143">
        <f t="shared" si="18"/>
        <v>0</v>
      </c>
      <c r="BJ141" s="19" t="s">
        <v>102</v>
      </c>
      <c r="BK141" s="143">
        <f t="shared" si="19"/>
        <v>0</v>
      </c>
      <c r="BL141" s="19" t="s">
        <v>518</v>
      </c>
      <c r="BM141" s="19" t="s">
        <v>408</v>
      </c>
    </row>
    <row r="142" spans="2:65" s="1" customFormat="1" ht="16.5" customHeight="1">
      <c r="B142" s="134"/>
      <c r="C142" s="135" t="s">
        <v>342</v>
      </c>
      <c r="D142" s="135" t="s">
        <v>268</v>
      </c>
      <c r="E142" s="136" t="s">
        <v>3621</v>
      </c>
      <c r="F142" s="219" t="s">
        <v>3622</v>
      </c>
      <c r="G142" s="219"/>
      <c r="H142" s="219"/>
      <c r="I142" s="219"/>
      <c r="J142" s="137" t="s">
        <v>374</v>
      </c>
      <c r="K142" s="138">
        <v>42</v>
      </c>
      <c r="L142" s="220"/>
      <c r="M142" s="220"/>
      <c r="N142" s="220">
        <f t="shared" si="10"/>
        <v>0</v>
      </c>
      <c r="O142" s="220"/>
      <c r="P142" s="220"/>
      <c r="Q142" s="220"/>
      <c r="R142" s="139"/>
      <c r="T142" s="140" t="s">
        <v>5</v>
      </c>
      <c r="U142" s="38" t="s">
        <v>42</v>
      </c>
      <c r="V142" s="141">
        <v>0</v>
      </c>
      <c r="W142" s="141">
        <f t="shared" si="11"/>
        <v>0</v>
      </c>
      <c r="X142" s="141">
        <v>0</v>
      </c>
      <c r="Y142" s="141">
        <f t="shared" si="12"/>
        <v>0</v>
      </c>
      <c r="Z142" s="141">
        <v>0</v>
      </c>
      <c r="AA142" s="142">
        <f t="shared" si="13"/>
        <v>0</v>
      </c>
      <c r="AR142" s="19" t="s">
        <v>518</v>
      </c>
      <c r="AT142" s="19" t="s">
        <v>268</v>
      </c>
      <c r="AU142" s="19" t="s">
        <v>102</v>
      </c>
      <c r="AY142" s="19" t="s">
        <v>267</v>
      </c>
      <c r="BE142" s="143">
        <f t="shared" si="14"/>
        <v>0</v>
      </c>
      <c r="BF142" s="143">
        <f t="shared" si="15"/>
        <v>0</v>
      </c>
      <c r="BG142" s="143">
        <f t="shared" si="16"/>
        <v>0</v>
      </c>
      <c r="BH142" s="143">
        <f t="shared" si="17"/>
        <v>0</v>
      </c>
      <c r="BI142" s="143">
        <f t="shared" si="18"/>
        <v>0</v>
      </c>
      <c r="BJ142" s="19" t="s">
        <v>102</v>
      </c>
      <c r="BK142" s="143">
        <f t="shared" si="19"/>
        <v>0</v>
      </c>
      <c r="BL142" s="19" t="s">
        <v>518</v>
      </c>
      <c r="BM142" s="19" t="s">
        <v>416</v>
      </c>
    </row>
    <row r="143" spans="2:65" s="1" customFormat="1" ht="16.5" customHeight="1">
      <c r="B143" s="134"/>
      <c r="C143" s="135" t="s">
        <v>10</v>
      </c>
      <c r="D143" s="135" t="s">
        <v>268</v>
      </c>
      <c r="E143" s="136" t="s">
        <v>3623</v>
      </c>
      <c r="F143" s="219" t="s">
        <v>3624</v>
      </c>
      <c r="G143" s="219"/>
      <c r="H143" s="219"/>
      <c r="I143" s="219"/>
      <c r="J143" s="137" t="s">
        <v>374</v>
      </c>
      <c r="K143" s="138">
        <v>5</v>
      </c>
      <c r="L143" s="220"/>
      <c r="M143" s="220"/>
      <c r="N143" s="220">
        <f t="shared" si="10"/>
        <v>0</v>
      </c>
      <c r="O143" s="220"/>
      <c r="P143" s="220"/>
      <c r="Q143" s="220"/>
      <c r="R143" s="139"/>
      <c r="T143" s="140" t="s">
        <v>5</v>
      </c>
      <c r="U143" s="38" t="s">
        <v>42</v>
      </c>
      <c r="V143" s="141">
        <v>0</v>
      </c>
      <c r="W143" s="141">
        <f t="shared" si="11"/>
        <v>0</v>
      </c>
      <c r="X143" s="141">
        <v>0</v>
      </c>
      <c r="Y143" s="141">
        <f t="shared" si="12"/>
        <v>0</v>
      </c>
      <c r="Z143" s="141">
        <v>0</v>
      </c>
      <c r="AA143" s="142">
        <f t="shared" si="13"/>
        <v>0</v>
      </c>
      <c r="AR143" s="19" t="s">
        <v>518</v>
      </c>
      <c r="AT143" s="19" t="s">
        <v>268</v>
      </c>
      <c r="AU143" s="19" t="s">
        <v>102</v>
      </c>
      <c r="AY143" s="19" t="s">
        <v>267</v>
      </c>
      <c r="BE143" s="143">
        <f t="shared" si="14"/>
        <v>0</v>
      </c>
      <c r="BF143" s="143">
        <f t="shared" si="15"/>
        <v>0</v>
      </c>
      <c r="BG143" s="143">
        <f t="shared" si="16"/>
        <v>0</v>
      </c>
      <c r="BH143" s="143">
        <f t="shared" si="17"/>
        <v>0</v>
      </c>
      <c r="BI143" s="143">
        <f t="shared" si="18"/>
        <v>0</v>
      </c>
      <c r="BJ143" s="19" t="s">
        <v>102</v>
      </c>
      <c r="BK143" s="143">
        <f t="shared" si="19"/>
        <v>0</v>
      </c>
      <c r="BL143" s="19" t="s">
        <v>518</v>
      </c>
      <c r="BM143" s="19" t="s">
        <v>424</v>
      </c>
    </row>
    <row r="144" spans="2:65" s="10" customFormat="1" ht="29.85" customHeight="1">
      <c r="B144" s="124"/>
      <c r="D144" s="133" t="s">
        <v>3582</v>
      </c>
      <c r="E144" s="133"/>
      <c r="F144" s="133"/>
      <c r="G144" s="133"/>
      <c r="H144" s="133"/>
      <c r="I144" s="133"/>
      <c r="J144" s="133"/>
      <c r="K144" s="133"/>
      <c r="L144" s="133"/>
      <c r="M144" s="133"/>
      <c r="N144" s="208">
        <f>BK144</f>
        <v>0</v>
      </c>
      <c r="O144" s="209"/>
      <c r="P144" s="209"/>
      <c r="Q144" s="209"/>
      <c r="R144" s="126"/>
      <c r="T144" s="127"/>
      <c r="W144" s="128">
        <f>SUM(W145:W146)</f>
        <v>0</v>
      </c>
      <c r="Y144" s="128">
        <f>SUM(Y145:Y146)</f>
        <v>0</v>
      </c>
      <c r="AA144" s="129">
        <f>SUM(AA145:AA146)</f>
        <v>0</v>
      </c>
      <c r="AR144" s="130" t="s">
        <v>277</v>
      </c>
      <c r="AT144" s="131" t="s">
        <v>74</v>
      </c>
      <c r="AU144" s="131" t="s">
        <v>83</v>
      </c>
      <c r="AY144" s="130" t="s">
        <v>267</v>
      </c>
      <c r="BK144" s="132">
        <f>SUM(BK145:BK146)</f>
        <v>0</v>
      </c>
    </row>
    <row r="145" spans="2:65" s="1" customFormat="1" ht="16.5" customHeight="1">
      <c r="B145" s="134"/>
      <c r="C145" s="135" t="s">
        <v>348</v>
      </c>
      <c r="D145" s="135" t="s">
        <v>268</v>
      </c>
      <c r="E145" s="136" t="s">
        <v>3625</v>
      </c>
      <c r="F145" s="219" t="s">
        <v>3626</v>
      </c>
      <c r="G145" s="219"/>
      <c r="H145" s="219"/>
      <c r="I145" s="219"/>
      <c r="J145" s="137" t="s">
        <v>374</v>
      </c>
      <c r="K145" s="138">
        <v>7</v>
      </c>
      <c r="L145" s="220"/>
      <c r="M145" s="220"/>
      <c r="N145" s="220">
        <f>ROUND(L145*K145,2)</f>
        <v>0</v>
      </c>
      <c r="O145" s="220"/>
      <c r="P145" s="220"/>
      <c r="Q145" s="220"/>
      <c r="R145" s="139"/>
      <c r="T145" s="140" t="s">
        <v>5</v>
      </c>
      <c r="U145" s="38" t="s">
        <v>42</v>
      </c>
      <c r="V145" s="141">
        <v>0</v>
      </c>
      <c r="W145" s="141">
        <f>V145*K145</f>
        <v>0</v>
      </c>
      <c r="X145" s="141">
        <v>0</v>
      </c>
      <c r="Y145" s="141">
        <f>X145*K145</f>
        <v>0</v>
      </c>
      <c r="Z145" s="141">
        <v>0</v>
      </c>
      <c r="AA145" s="142">
        <f>Z145*K145</f>
        <v>0</v>
      </c>
      <c r="AR145" s="19" t="s">
        <v>518</v>
      </c>
      <c r="AT145" s="19" t="s">
        <v>268</v>
      </c>
      <c r="AU145" s="19" t="s">
        <v>102</v>
      </c>
      <c r="AY145" s="19" t="s">
        <v>267</v>
      </c>
      <c r="BE145" s="143">
        <f>IF(U145="základná",N145,0)</f>
        <v>0</v>
      </c>
      <c r="BF145" s="143">
        <f>IF(U145="znížená",N145,0)</f>
        <v>0</v>
      </c>
      <c r="BG145" s="143">
        <f>IF(U145="zákl. prenesená",N145,0)</f>
        <v>0</v>
      </c>
      <c r="BH145" s="143">
        <f>IF(U145="zníž. prenesená",N145,0)</f>
        <v>0</v>
      </c>
      <c r="BI145" s="143">
        <f>IF(U145="nulová",N145,0)</f>
        <v>0</v>
      </c>
      <c r="BJ145" s="19" t="s">
        <v>102</v>
      </c>
      <c r="BK145" s="143">
        <f>ROUND(L145*K145,2)</f>
        <v>0</v>
      </c>
      <c r="BL145" s="19" t="s">
        <v>518</v>
      </c>
      <c r="BM145" s="19" t="s">
        <v>432</v>
      </c>
    </row>
    <row r="146" spans="2:65" s="1" customFormat="1" ht="25.5" customHeight="1">
      <c r="B146" s="134"/>
      <c r="C146" s="135" t="s">
        <v>352</v>
      </c>
      <c r="D146" s="135" t="s">
        <v>268</v>
      </c>
      <c r="E146" s="136" t="s">
        <v>3627</v>
      </c>
      <c r="F146" s="219" t="s">
        <v>4313</v>
      </c>
      <c r="G146" s="219"/>
      <c r="H146" s="219"/>
      <c r="I146" s="219"/>
      <c r="J146" s="137" t="s">
        <v>374</v>
      </c>
      <c r="K146" s="138">
        <v>4</v>
      </c>
      <c r="L146" s="220"/>
      <c r="M146" s="220"/>
      <c r="N146" s="220">
        <f>ROUND(L146*K146,2)</f>
        <v>0</v>
      </c>
      <c r="O146" s="220"/>
      <c r="P146" s="220"/>
      <c r="Q146" s="220"/>
      <c r="R146" s="139"/>
      <c r="T146" s="140" t="s">
        <v>5</v>
      </c>
      <c r="U146" s="38" t="s">
        <v>42</v>
      </c>
      <c r="V146" s="141">
        <v>0</v>
      </c>
      <c r="W146" s="141">
        <f>V146*K146</f>
        <v>0</v>
      </c>
      <c r="X146" s="141">
        <v>0</v>
      </c>
      <c r="Y146" s="141">
        <f>X146*K146</f>
        <v>0</v>
      </c>
      <c r="Z146" s="141">
        <v>0</v>
      </c>
      <c r="AA146" s="142">
        <f>Z146*K146</f>
        <v>0</v>
      </c>
      <c r="AR146" s="19" t="s">
        <v>518</v>
      </c>
      <c r="AT146" s="19" t="s">
        <v>268</v>
      </c>
      <c r="AU146" s="19" t="s">
        <v>102</v>
      </c>
      <c r="AY146" s="19" t="s">
        <v>267</v>
      </c>
      <c r="BE146" s="143">
        <f>IF(U146="základná",N146,0)</f>
        <v>0</v>
      </c>
      <c r="BF146" s="143">
        <f>IF(U146="znížená",N146,0)</f>
        <v>0</v>
      </c>
      <c r="BG146" s="143">
        <f>IF(U146="zákl. prenesená",N146,0)</f>
        <v>0</v>
      </c>
      <c r="BH146" s="143">
        <f>IF(U146="zníž. prenesená",N146,0)</f>
        <v>0</v>
      </c>
      <c r="BI146" s="143">
        <f>IF(U146="nulová",N146,0)</f>
        <v>0</v>
      </c>
      <c r="BJ146" s="19" t="s">
        <v>102</v>
      </c>
      <c r="BK146" s="143">
        <f>ROUND(L146*K146,2)</f>
        <v>0</v>
      </c>
      <c r="BL146" s="19" t="s">
        <v>518</v>
      </c>
      <c r="BM146" s="19" t="s">
        <v>440</v>
      </c>
    </row>
    <row r="147" spans="2:65" s="10" customFormat="1" ht="29.85" customHeight="1">
      <c r="B147" s="124"/>
      <c r="D147" s="133" t="s">
        <v>3583</v>
      </c>
      <c r="E147" s="133"/>
      <c r="F147" s="133"/>
      <c r="G147" s="133"/>
      <c r="H147" s="133"/>
      <c r="I147" s="133"/>
      <c r="J147" s="133"/>
      <c r="K147" s="133"/>
      <c r="L147" s="133"/>
      <c r="M147" s="133"/>
      <c r="N147" s="208">
        <f>BK147</f>
        <v>0</v>
      </c>
      <c r="O147" s="209"/>
      <c r="P147" s="209"/>
      <c r="Q147" s="209"/>
      <c r="R147" s="126"/>
      <c r="T147" s="127"/>
      <c r="W147" s="128">
        <f>W148+SUM(W149:W166)</f>
        <v>0</v>
      </c>
      <c r="Y147" s="128">
        <f>Y148+SUM(Y149:Y166)</f>
        <v>0</v>
      </c>
      <c r="AA147" s="129">
        <f>AA148+SUM(AA149:AA166)</f>
        <v>0</v>
      </c>
      <c r="AR147" s="130" t="s">
        <v>277</v>
      </c>
      <c r="AT147" s="131" t="s">
        <v>74</v>
      </c>
      <c r="AU147" s="131" t="s">
        <v>83</v>
      </c>
      <c r="AY147" s="130" t="s">
        <v>267</v>
      </c>
      <c r="BK147" s="132">
        <f>BK148+SUM(BK149:BK166)</f>
        <v>0</v>
      </c>
    </row>
    <row r="148" spans="2:65" s="1" customFormat="1" ht="38.25" customHeight="1">
      <c r="B148" s="134"/>
      <c r="C148" s="135" t="s">
        <v>356</v>
      </c>
      <c r="D148" s="135" t="s">
        <v>268</v>
      </c>
      <c r="E148" s="136" t="s">
        <v>3628</v>
      </c>
      <c r="F148" s="219" t="s">
        <v>3629</v>
      </c>
      <c r="G148" s="219"/>
      <c r="H148" s="219"/>
      <c r="I148" s="219"/>
      <c r="J148" s="137" t="s">
        <v>322</v>
      </c>
      <c r="K148" s="138">
        <v>2820</v>
      </c>
      <c r="L148" s="220"/>
      <c r="M148" s="220"/>
      <c r="N148" s="220">
        <f t="shared" ref="N148:N165" si="20">ROUND(L148*K148,2)</f>
        <v>0</v>
      </c>
      <c r="O148" s="220"/>
      <c r="P148" s="220"/>
      <c r="Q148" s="220"/>
      <c r="R148" s="139"/>
      <c r="T148" s="140" t="s">
        <v>5</v>
      </c>
      <c r="U148" s="38" t="s">
        <v>42</v>
      </c>
      <c r="V148" s="141">
        <v>0</v>
      </c>
      <c r="W148" s="141">
        <f t="shared" ref="W148:W165" si="21">V148*K148</f>
        <v>0</v>
      </c>
      <c r="X148" s="141">
        <v>0</v>
      </c>
      <c r="Y148" s="141">
        <f t="shared" ref="Y148:Y165" si="22">X148*K148</f>
        <v>0</v>
      </c>
      <c r="Z148" s="141">
        <v>0</v>
      </c>
      <c r="AA148" s="142">
        <f t="shared" ref="AA148:AA165" si="23">Z148*K148</f>
        <v>0</v>
      </c>
      <c r="AR148" s="19" t="s">
        <v>518</v>
      </c>
      <c r="AT148" s="19" t="s">
        <v>268</v>
      </c>
      <c r="AU148" s="19" t="s">
        <v>102</v>
      </c>
      <c r="AY148" s="19" t="s">
        <v>267</v>
      </c>
      <c r="BE148" s="143">
        <f t="shared" ref="BE148:BE165" si="24">IF(U148="základná",N148,0)</f>
        <v>0</v>
      </c>
      <c r="BF148" s="143">
        <f t="shared" ref="BF148:BF165" si="25">IF(U148="znížená",N148,0)</f>
        <v>0</v>
      </c>
      <c r="BG148" s="143">
        <f t="shared" ref="BG148:BG165" si="26">IF(U148="zákl. prenesená",N148,0)</f>
        <v>0</v>
      </c>
      <c r="BH148" s="143">
        <f t="shared" ref="BH148:BH165" si="27">IF(U148="zníž. prenesená",N148,0)</f>
        <v>0</v>
      </c>
      <c r="BI148" s="143">
        <f t="shared" ref="BI148:BI165" si="28">IF(U148="nulová",N148,0)</f>
        <v>0</v>
      </c>
      <c r="BJ148" s="19" t="s">
        <v>102</v>
      </c>
      <c r="BK148" s="143">
        <f t="shared" ref="BK148:BK165" si="29">ROUND(L148*K148,2)</f>
        <v>0</v>
      </c>
      <c r="BL148" s="19" t="s">
        <v>518</v>
      </c>
      <c r="BM148" s="19" t="s">
        <v>448</v>
      </c>
    </row>
    <row r="149" spans="2:65" s="1" customFormat="1" ht="38.25" customHeight="1">
      <c r="B149" s="134"/>
      <c r="C149" s="135" t="s">
        <v>360</v>
      </c>
      <c r="D149" s="135" t="s">
        <v>268</v>
      </c>
      <c r="E149" s="136" t="s">
        <v>3630</v>
      </c>
      <c r="F149" s="219" t="s">
        <v>3631</v>
      </c>
      <c r="G149" s="219"/>
      <c r="H149" s="219"/>
      <c r="I149" s="219"/>
      <c r="J149" s="137" t="s">
        <v>322</v>
      </c>
      <c r="K149" s="138">
        <v>20</v>
      </c>
      <c r="L149" s="220"/>
      <c r="M149" s="220"/>
      <c r="N149" s="220">
        <f t="shared" si="20"/>
        <v>0</v>
      </c>
      <c r="O149" s="220"/>
      <c r="P149" s="220"/>
      <c r="Q149" s="220"/>
      <c r="R149" s="139"/>
      <c r="T149" s="140" t="s">
        <v>5</v>
      </c>
      <c r="U149" s="38" t="s">
        <v>42</v>
      </c>
      <c r="V149" s="141">
        <v>0</v>
      </c>
      <c r="W149" s="141">
        <f t="shared" si="21"/>
        <v>0</v>
      </c>
      <c r="X149" s="141">
        <v>0</v>
      </c>
      <c r="Y149" s="141">
        <f t="shared" si="22"/>
        <v>0</v>
      </c>
      <c r="Z149" s="141">
        <v>0</v>
      </c>
      <c r="AA149" s="142">
        <f t="shared" si="23"/>
        <v>0</v>
      </c>
      <c r="AR149" s="19" t="s">
        <v>518</v>
      </c>
      <c r="AT149" s="19" t="s">
        <v>268</v>
      </c>
      <c r="AU149" s="19" t="s">
        <v>102</v>
      </c>
      <c r="AY149" s="19" t="s">
        <v>267</v>
      </c>
      <c r="BE149" s="143">
        <f t="shared" si="24"/>
        <v>0</v>
      </c>
      <c r="BF149" s="143">
        <f t="shared" si="25"/>
        <v>0</v>
      </c>
      <c r="BG149" s="143">
        <f t="shared" si="26"/>
        <v>0</v>
      </c>
      <c r="BH149" s="143">
        <f t="shared" si="27"/>
        <v>0</v>
      </c>
      <c r="BI149" s="143">
        <f t="shared" si="28"/>
        <v>0</v>
      </c>
      <c r="BJ149" s="19" t="s">
        <v>102</v>
      </c>
      <c r="BK149" s="143">
        <f t="shared" si="29"/>
        <v>0</v>
      </c>
      <c r="BL149" s="19" t="s">
        <v>518</v>
      </c>
      <c r="BM149" s="19" t="s">
        <v>456</v>
      </c>
    </row>
    <row r="150" spans="2:65" s="1" customFormat="1" ht="25.5" customHeight="1">
      <c r="B150" s="134"/>
      <c r="C150" s="135" t="s">
        <v>364</v>
      </c>
      <c r="D150" s="135" t="s">
        <v>268</v>
      </c>
      <c r="E150" s="136" t="s">
        <v>3632</v>
      </c>
      <c r="F150" s="219" t="s">
        <v>3633</v>
      </c>
      <c r="G150" s="219"/>
      <c r="H150" s="219"/>
      <c r="I150" s="219"/>
      <c r="J150" s="137" t="s">
        <v>322</v>
      </c>
      <c r="K150" s="138">
        <v>150</v>
      </c>
      <c r="L150" s="220"/>
      <c r="M150" s="220"/>
      <c r="N150" s="220">
        <f t="shared" si="20"/>
        <v>0</v>
      </c>
      <c r="O150" s="220"/>
      <c r="P150" s="220"/>
      <c r="Q150" s="220"/>
      <c r="R150" s="139"/>
      <c r="T150" s="140" t="s">
        <v>5</v>
      </c>
      <c r="U150" s="38" t="s">
        <v>42</v>
      </c>
      <c r="V150" s="141">
        <v>0</v>
      </c>
      <c r="W150" s="141">
        <f t="shared" si="21"/>
        <v>0</v>
      </c>
      <c r="X150" s="141">
        <v>0</v>
      </c>
      <c r="Y150" s="141">
        <f t="shared" si="22"/>
        <v>0</v>
      </c>
      <c r="Z150" s="141">
        <v>0</v>
      </c>
      <c r="AA150" s="142">
        <f t="shared" si="23"/>
        <v>0</v>
      </c>
      <c r="AR150" s="19" t="s">
        <v>518</v>
      </c>
      <c r="AT150" s="19" t="s">
        <v>268</v>
      </c>
      <c r="AU150" s="19" t="s">
        <v>102</v>
      </c>
      <c r="AY150" s="19" t="s">
        <v>267</v>
      </c>
      <c r="BE150" s="143">
        <f t="shared" si="24"/>
        <v>0</v>
      </c>
      <c r="BF150" s="143">
        <f t="shared" si="25"/>
        <v>0</v>
      </c>
      <c r="BG150" s="143">
        <f t="shared" si="26"/>
        <v>0</v>
      </c>
      <c r="BH150" s="143">
        <f t="shared" si="27"/>
        <v>0</v>
      </c>
      <c r="BI150" s="143">
        <f t="shared" si="28"/>
        <v>0</v>
      </c>
      <c r="BJ150" s="19" t="s">
        <v>102</v>
      </c>
      <c r="BK150" s="143">
        <f t="shared" si="29"/>
        <v>0</v>
      </c>
      <c r="BL150" s="19" t="s">
        <v>518</v>
      </c>
      <c r="BM150" s="19" t="s">
        <v>464</v>
      </c>
    </row>
    <row r="151" spans="2:65" s="1" customFormat="1" ht="16.5" customHeight="1">
      <c r="B151" s="134"/>
      <c r="C151" s="135" t="s">
        <v>368</v>
      </c>
      <c r="D151" s="135" t="s">
        <v>268</v>
      </c>
      <c r="E151" s="136" t="s">
        <v>3634</v>
      </c>
      <c r="F151" s="219" t="s">
        <v>3635</v>
      </c>
      <c r="G151" s="219"/>
      <c r="H151" s="219"/>
      <c r="I151" s="219"/>
      <c r="J151" s="137" t="s">
        <v>322</v>
      </c>
      <c r="K151" s="138">
        <v>20</v>
      </c>
      <c r="L151" s="220"/>
      <c r="M151" s="220"/>
      <c r="N151" s="220">
        <f t="shared" si="20"/>
        <v>0</v>
      </c>
      <c r="O151" s="220"/>
      <c r="P151" s="220"/>
      <c r="Q151" s="220"/>
      <c r="R151" s="139"/>
      <c r="T151" s="140" t="s">
        <v>5</v>
      </c>
      <c r="U151" s="38" t="s">
        <v>42</v>
      </c>
      <c r="V151" s="141">
        <v>0</v>
      </c>
      <c r="W151" s="141">
        <f t="shared" si="21"/>
        <v>0</v>
      </c>
      <c r="X151" s="141">
        <v>0</v>
      </c>
      <c r="Y151" s="141">
        <f t="shared" si="22"/>
        <v>0</v>
      </c>
      <c r="Z151" s="141">
        <v>0</v>
      </c>
      <c r="AA151" s="142">
        <f t="shared" si="23"/>
        <v>0</v>
      </c>
      <c r="AR151" s="19" t="s">
        <v>518</v>
      </c>
      <c r="AT151" s="19" t="s">
        <v>268</v>
      </c>
      <c r="AU151" s="19" t="s">
        <v>102</v>
      </c>
      <c r="AY151" s="19" t="s">
        <v>267</v>
      </c>
      <c r="BE151" s="143">
        <f t="shared" si="24"/>
        <v>0</v>
      </c>
      <c r="BF151" s="143">
        <f t="shared" si="25"/>
        <v>0</v>
      </c>
      <c r="BG151" s="143">
        <f t="shared" si="26"/>
        <v>0</v>
      </c>
      <c r="BH151" s="143">
        <f t="shared" si="27"/>
        <v>0</v>
      </c>
      <c r="BI151" s="143">
        <f t="shared" si="28"/>
        <v>0</v>
      </c>
      <c r="BJ151" s="19" t="s">
        <v>102</v>
      </c>
      <c r="BK151" s="143">
        <f t="shared" si="29"/>
        <v>0</v>
      </c>
      <c r="BL151" s="19" t="s">
        <v>518</v>
      </c>
      <c r="BM151" s="19" t="s">
        <v>472</v>
      </c>
    </row>
    <row r="152" spans="2:65" s="1" customFormat="1" ht="16.5" customHeight="1">
      <c r="B152" s="134"/>
      <c r="C152" s="135" t="s">
        <v>371</v>
      </c>
      <c r="D152" s="135" t="s">
        <v>268</v>
      </c>
      <c r="E152" s="136" t="s">
        <v>3636</v>
      </c>
      <c r="F152" s="219" t="s">
        <v>3637</v>
      </c>
      <c r="G152" s="219"/>
      <c r="H152" s="219"/>
      <c r="I152" s="219"/>
      <c r="J152" s="137" t="s">
        <v>374</v>
      </c>
      <c r="K152" s="138">
        <v>1</v>
      </c>
      <c r="L152" s="220"/>
      <c r="M152" s="220"/>
      <c r="N152" s="220">
        <f t="shared" si="20"/>
        <v>0</v>
      </c>
      <c r="O152" s="220"/>
      <c r="P152" s="220"/>
      <c r="Q152" s="220"/>
      <c r="R152" s="139"/>
      <c r="T152" s="140" t="s">
        <v>5</v>
      </c>
      <c r="U152" s="38" t="s">
        <v>42</v>
      </c>
      <c r="V152" s="141">
        <v>0</v>
      </c>
      <c r="W152" s="141">
        <f t="shared" si="21"/>
        <v>0</v>
      </c>
      <c r="X152" s="141">
        <v>0</v>
      </c>
      <c r="Y152" s="141">
        <f t="shared" si="22"/>
        <v>0</v>
      </c>
      <c r="Z152" s="141">
        <v>0</v>
      </c>
      <c r="AA152" s="142">
        <f t="shared" si="23"/>
        <v>0</v>
      </c>
      <c r="AR152" s="19" t="s">
        <v>518</v>
      </c>
      <c r="AT152" s="19" t="s">
        <v>268</v>
      </c>
      <c r="AU152" s="19" t="s">
        <v>102</v>
      </c>
      <c r="AY152" s="19" t="s">
        <v>267</v>
      </c>
      <c r="BE152" s="143">
        <f t="shared" si="24"/>
        <v>0</v>
      </c>
      <c r="BF152" s="143">
        <f t="shared" si="25"/>
        <v>0</v>
      </c>
      <c r="BG152" s="143">
        <f t="shared" si="26"/>
        <v>0</v>
      </c>
      <c r="BH152" s="143">
        <f t="shared" si="27"/>
        <v>0</v>
      </c>
      <c r="BI152" s="143">
        <f t="shared" si="28"/>
        <v>0</v>
      </c>
      <c r="BJ152" s="19" t="s">
        <v>102</v>
      </c>
      <c r="BK152" s="143">
        <f t="shared" si="29"/>
        <v>0</v>
      </c>
      <c r="BL152" s="19" t="s">
        <v>518</v>
      </c>
      <c r="BM152" s="19" t="s">
        <v>480</v>
      </c>
    </row>
    <row r="153" spans="2:65" s="1" customFormat="1" ht="16.5" customHeight="1">
      <c r="B153" s="134"/>
      <c r="C153" s="135" t="s">
        <v>376</v>
      </c>
      <c r="D153" s="135" t="s">
        <v>268</v>
      </c>
      <c r="E153" s="136" t="s">
        <v>3638</v>
      </c>
      <c r="F153" s="219" t="s">
        <v>3639</v>
      </c>
      <c r="G153" s="219"/>
      <c r="H153" s="219"/>
      <c r="I153" s="219"/>
      <c r="J153" s="137" t="s">
        <v>374</v>
      </c>
      <c r="K153" s="138">
        <v>1</v>
      </c>
      <c r="L153" s="220"/>
      <c r="M153" s="220"/>
      <c r="N153" s="220">
        <f t="shared" si="20"/>
        <v>0</v>
      </c>
      <c r="O153" s="220"/>
      <c r="P153" s="220"/>
      <c r="Q153" s="220"/>
      <c r="R153" s="139"/>
      <c r="T153" s="140" t="s">
        <v>5</v>
      </c>
      <c r="U153" s="38" t="s">
        <v>42</v>
      </c>
      <c r="V153" s="141">
        <v>0</v>
      </c>
      <c r="W153" s="141">
        <f t="shared" si="21"/>
        <v>0</v>
      </c>
      <c r="X153" s="141">
        <v>0</v>
      </c>
      <c r="Y153" s="141">
        <f t="shared" si="22"/>
        <v>0</v>
      </c>
      <c r="Z153" s="141">
        <v>0</v>
      </c>
      <c r="AA153" s="142">
        <f t="shared" si="23"/>
        <v>0</v>
      </c>
      <c r="AR153" s="19" t="s">
        <v>518</v>
      </c>
      <c r="AT153" s="19" t="s">
        <v>268</v>
      </c>
      <c r="AU153" s="19" t="s">
        <v>102</v>
      </c>
      <c r="AY153" s="19" t="s">
        <v>267</v>
      </c>
      <c r="BE153" s="143">
        <f t="shared" si="24"/>
        <v>0</v>
      </c>
      <c r="BF153" s="143">
        <f t="shared" si="25"/>
        <v>0</v>
      </c>
      <c r="BG153" s="143">
        <f t="shared" si="26"/>
        <v>0</v>
      </c>
      <c r="BH153" s="143">
        <f t="shared" si="27"/>
        <v>0</v>
      </c>
      <c r="BI153" s="143">
        <f t="shared" si="28"/>
        <v>0</v>
      </c>
      <c r="BJ153" s="19" t="s">
        <v>102</v>
      </c>
      <c r="BK153" s="143">
        <f t="shared" si="29"/>
        <v>0</v>
      </c>
      <c r="BL153" s="19" t="s">
        <v>518</v>
      </c>
      <c r="BM153" s="19" t="s">
        <v>486</v>
      </c>
    </row>
    <row r="154" spans="2:65" s="1" customFormat="1" ht="25.5" customHeight="1">
      <c r="B154" s="134"/>
      <c r="C154" s="135" t="s">
        <v>380</v>
      </c>
      <c r="D154" s="135" t="s">
        <v>268</v>
      </c>
      <c r="E154" s="136" t="s">
        <v>3640</v>
      </c>
      <c r="F154" s="219" t="s">
        <v>3641</v>
      </c>
      <c r="G154" s="219"/>
      <c r="H154" s="219"/>
      <c r="I154" s="219"/>
      <c r="J154" s="137" t="s">
        <v>322</v>
      </c>
      <c r="K154" s="138">
        <v>280</v>
      </c>
      <c r="L154" s="220"/>
      <c r="M154" s="220"/>
      <c r="N154" s="220">
        <f t="shared" si="20"/>
        <v>0</v>
      </c>
      <c r="O154" s="220"/>
      <c r="P154" s="220"/>
      <c r="Q154" s="220"/>
      <c r="R154" s="139"/>
      <c r="T154" s="140" t="s">
        <v>5</v>
      </c>
      <c r="U154" s="38" t="s">
        <v>42</v>
      </c>
      <c r="V154" s="141">
        <v>0</v>
      </c>
      <c r="W154" s="141">
        <f t="shared" si="21"/>
        <v>0</v>
      </c>
      <c r="X154" s="141">
        <v>0</v>
      </c>
      <c r="Y154" s="141">
        <f t="shared" si="22"/>
        <v>0</v>
      </c>
      <c r="Z154" s="141">
        <v>0</v>
      </c>
      <c r="AA154" s="142">
        <f t="shared" si="23"/>
        <v>0</v>
      </c>
      <c r="AR154" s="19" t="s">
        <v>518</v>
      </c>
      <c r="AT154" s="19" t="s">
        <v>268</v>
      </c>
      <c r="AU154" s="19" t="s">
        <v>102</v>
      </c>
      <c r="AY154" s="19" t="s">
        <v>267</v>
      </c>
      <c r="BE154" s="143">
        <f t="shared" si="24"/>
        <v>0</v>
      </c>
      <c r="BF154" s="143">
        <f t="shared" si="25"/>
        <v>0</v>
      </c>
      <c r="BG154" s="143">
        <f t="shared" si="26"/>
        <v>0</v>
      </c>
      <c r="BH154" s="143">
        <f t="shared" si="27"/>
        <v>0</v>
      </c>
      <c r="BI154" s="143">
        <f t="shared" si="28"/>
        <v>0</v>
      </c>
      <c r="BJ154" s="19" t="s">
        <v>102</v>
      </c>
      <c r="BK154" s="143">
        <f t="shared" si="29"/>
        <v>0</v>
      </c>
      <c r="BL154" s="19" t="s">
        <v>518</v>
      </c>
      <c r="BM154" s="19" t="s">
        <v>494</v>
      </c>
    </row>
    <row r="155" spans="2:65" s="1" customFormat="1" ht="25.5" customHeight="1">
      <c r="B155" s="134"/>
      <c r="C155" s="135" t="s">
        <v>384</v>
      </c>
      <c r="D155" s="135" t="s">
        <v>268</v>
      </c>
      <c r="E155" s="136" t="s">
        <v>3642</v>
      </c>
      <c r="F155" s="219" t="s">
        <v>3643</v>
      </c>
      <c r="G155" s="219"/>
      <c r="H155" s="219"/>
      <c r="I155" s="219"/>
      <c r="J155" s="137" t="s">
        <v>374</v>
      </c>
      <c r="K155" s="138">
        <v>170</v>
      </c>
      <c r="L155" s="220"/>
      <c r="M155" s="220"/>
      <c r="N155" s="220">
        <f t="shared" si="20"/>
        <v>0</v>
      </c>
      <c r="O155" s="220"/>
      <c r="P155" s="220"/>
      <c r="Q155" s="220"/>
      <c r="R155" s="139"/>
      <c r="T155" s="140" t="s">
        <v>5</v>
      </c>
      <c r="U155" s="38" t="s">
        <v>42</v>
      </c>
      <c r="V155" s="141">
        <v>0</v>
      </c>
      <c r="W155" s="141">
        <f t="shared" si="21"/>
        <v>0</v>
      </c>
      <c r="X155" s="141">
        <v>0</v>
      </c>
      <c r="Y155" s="141">
        <f t="shared" si="22"/>
        <v>0</v>
      </c>
      <c r="Z155" s="141">
        <v>0</v>
      </c>
      <c r="AA155" s="142">
        <f t="shared" si="23"/>
        <v>0</v>
      </c>
      <c r="AR155" s="19" t="s">
        <v>518</v>
      </c>
      <c r="AT155" s="19" t="s">
        <v>268</v>
      </c>
      <c r="AU155" s="19" t="s">
        <v>102</v>
      </c>
      <c r="AY155" s="19" t="s">
        <v>267</v>
      </c>
      <c r="BE155" s="143">
        <f t="shared" si="24"/>
        <v>0</v>
      </c>
      <c r="BF155" s="143">
        <f t="shared" si="25"/>
        <v>0</v>
      </c>
      <c r="BG155" s="143">
        <f t="shared" si="26"/>
        <v>0</v>
      </c>
      <c r="BH155" s="143">
        <f t="shared" si="27"/>
        <v>0</v>
      </c>
      <c r="BI155" s="143">
        <f t="shared" si="28"/>
        <v>0</v>
      </c>
      <c r="BJ155" s="19" t="s">
        <v>102</v>
      </c>
      <c r="BK155" s="143">
        <f t="shared" si="29"/>
        <v>0</v>
      </c>
      <c r="BL155" s="19" t="s">
        <v>518</v>
      </c>
      <c r="BM155" s="19" t="s">
        <v>502</v>
      </c>
    </row>
    <row r="156" spans="2:65" s="1" customFormat="1" ht="25.5" customHeight="1">
      <c r="B156" s="134"/>
      <c r="C156" s="135" t="s">
        <v>388</v>
      </c>
      <c r="D156" s="135" t="s">
        <v>268</v>
      </c>
      <c r="E156" s="136" t="s">
        <v>3644</v>
      </c>
      <c r="F156" s="219" t="s">
        <v>3645</v>
      </c>
      <c r="G156" s="219"/>
      <c r="H156" s="219"/>
      <c r="I156" s="219"/>
      <c r="J156" s="137" t="s">
        <v>322</v>
      </c>
      <c r="K156" s="138">
        <v>50</v>
      </c>
      <c r="L156" s="220"/>
      <c r="M156" s="220"/>
      <c r="N156" s="220">
        <f t="shared" si="20"/>
        <v>0</v>
      </c>
      <c r="O156" s="220"/>
      <c r="P156" s="220"/>
      <c r="Q156" s="220"/>
      <c r="R156" s="139"/>
      <c r="T156" s="140" t="s">
        <v>5</v>
      </c>
      <c r="U156" s="38" t="s">
        <v>42</v>
      </c>
      <c r="V156" s="141">
        <v>0</v>
      </c>
      <c r="W156" s="141">
        <f t="shared" si="21"/>
        <v>0</v>
      </c>
      <c r="X156" s="141">
        <v>0</v>
      </c>
      <c r="Y156" s="141">
        <f t="shared" si="22"/>
        <v>0</v>
      </c>
      <c r="Z156" s="141">
        <v>0</v>
      </c>
      <c r="AA156" s="142">
        <f t="shared" si="23"/>
        <v>0</v>
      </c>
      <c r="AR156" s="19" t="s">
        <v>518</v>
      </c>
      <c r="AT156" s="19" t="s">
        <v>268</v>
      </c>
      <c r="AU156" s="19" t="s">
        <v>102</v>
      </c>
      <c r="AY156" s="19" t="s">
        <v>267</v>
      </c>
      <c r="BE156" s="143">
        <f t="shared" si="24"/>
        <v>0</v>
      </c>
      <c r="BF156" s="143">
        <f t="shared" si="25"/>
        <v>0</v>
      </c>
      <c r="BG156" s="143">
        <f t="shared" si="26"/>
        <v>0</v>
      </c>
      <c r="BH156" s="143">
        <f t="shared" si="27"/>
        <v>0</v>
      </c>
      <c r="BI156" s="143">
        <f t="shared" si="28"/>
        <v>0</v>
      </c>
      <c r="BJ156" s="19" t="s">
        <v>102</v>
      </c>
      <c r="BK156" s="143">
        <f t="shared" si="29"/>
        <v>0</v>
      </c>
      <c r="BL156" s="19" t="s">
        <v>518</v>
      </c>
      <c r="BM156" s="19" t="s">
        <v>510</v>
      </c>
    </row>
    <row r="157" spans="2:65" s="1" customFormat="1" ht="25.5" customHeight="1">
      <c r="B157" s="134"/>
      <c r="C157" s="135" t="s">
        <v>392</v>
      </c>
      <c r="D157" s="135" t="s">
        <v>268</v>
      </c>
      <c r="E157" s="136" t="s">
        <v>3646</v>
      </c>
      <c r="F157" s="219" t="s">
        <v>3647</v>
      </c>
      <c r="G157" s="219"/>
      <c r="H157" s="219"/>
      <c r="I157" s="219"/>
      <c r="J157" s="137" t="s">
        <v>374</v>
      </c>
      <c r="K157" s="138">
        <v>150</v>
      </c>
      <c r="L157" s="220"/>
      <c r="M157" s="220"/>
      <c r="N157" s="220">
        <f t="shared" si="20"/>
        <v>0</v>
      </c>
      <c r="O157" s="220"/>
      <c r="P157" s="220"/>
      <c r="Q157" s="220"/>
      <c r="R157" s="139"/>
      <c r="T157" s="140" t="s">
        <v>5</v>
      </c>
      <c r="U157" s="38" t="s">
        <v>42</v>
      </c>
      <c r="V157" s="141">
        <v>0</v>
      </c>
      <c r="W157" s="141">
        <f t="shared" si="21"/>
        <v>0</v>
      </c>
      <c r="X157" s="141">
        <v>0</v>
      </c>
      <c r="Y157" s="141">
        <f t="shared" si="22"/>
        <v>0</v>
      </c>
      <c r="Z157" s="141">
        <v>0</v>
      </c>
      <c r="AA157" s="142">
        <f t="shared" si="23"/>
        <v>0</v>
      </c>
      <c r="AR157" s="19" t="s">
        <v>518</v>
      </c>
      <c r="AT157" s="19" t="s">
        <v>268</v>
      </c>
      <c r="AU157" s="19" t="s">
        <v>102</v>
      </c>
      <c r="AY157" s="19" t="s">
        <v>267</v>
      </c>
      <c r="BE157" s="143">
        <f t="shared" si="24"/>
        <v>0</v>
      </c>
      <c r="BF157" s="143">
        <f t="shared" si="25"/>
        <v>0</v>
      </c>
      <c r="BG157" s="143">
        <f t="shared" si="26"/>
        <v>0</v>
      </c>
      <c r="BH157" s="143">
        <f t="shared" si="27"/>
        <v>0</v>
      </c>
      <c r="BI157" s="143">
        <f t="shared" si="28"/>
        <v>0</v>
      </c>
      <c r="BJ157" s="19" t="s">
        <v>102</v>
      </c>
      <c r="BK157" s="143">
        <f t="shared" si="29"/>
        <v>0</v>
      </c>
      <c r="BL157" s="19" t="s">
        <v>518</v>
      </c>
      <c r="BM157" s="19" t="s">
        <v>518</v>
      </c>
    </row>
    <row r="158" spans="2:65" s="1" customFormat="1" ht="51" customHeight="1">
      <c r="B158" s="134"/>
      <c r="C158" s="135" t="s">
        <v>396</v>
      </c>
      <c r="D158" s="135" t="s">
        <v>268</v>
      </c>
      <c r="E158" s="136" t="s">
        <v>3648</v>
      </c>
      <c r="F158" s="219" t="s">
        <v>3649</v>
      </c>
      <c r="G158" s="219"/>
      <c r="H158" s="219"/>
      <c r="I158" s="219"/>
      <c r="J158" s="137" t="s">
        <v>374</v>
      </c>
      <c r="K158" s="138">
        <v>7200</v>
      </c>
      <c r="L158" s="220"/>
      <c r="M158" s="220"/>
      <c r="N158" s="220">
        <f t="shared" si="20"/>
        <v>0</v>
      </c>
      <c r="O158" s="220"/>
      <c r="P158" s="220"/>
      <c r="Q158" s="220"/>
      <c r="R158" s="139"/>
      <c r="T158" s="140" t="s">
        <v>5</v>
      </c>
      <c r="U158" s="38" t="s">
        <v>42</v>
      </c>
      <c r="V158" s="141">
        <v>0</v>
      </c>
      <c r="W158" s="141">
        <f t="shared" si="21"/>
        <v>0</v>
      </c>
      <c r="X158" s="141">
        <v>0</v>
      </c>
      <c r="Y158" s="141">
        <f t="shared" si="22"/>
        <v>0</v>
      </c>
      <c r="Z158" s="141">
        <v>0</v>
      </c>
      <c r="AA158" s="142">
        <f t="shared" si="23"/>
        <v>0</v>
      </c>
      <c r="AR158" s="19" t="s">
        <v>518</v>
      </c>
      <c r="AT158" s="19" t="s">
        <v>268</v>
      </c>
      <c r="AU158" s="19" t="s">
        <v>102</v>
      </c>
      <c r="AY158" s="19" t="s">
        <v>267</v>
      </c>
      <c r="BE158" s="143">
        <f t="shared" si="24"/>
        <v>0</v>
      </c>
      <c r="BF158" s="143">
        <f t="shared" si="25"/>
        <v>0</v>
      </c>
      <c r="BG158" s="143">
        <f t="shared" si="26"/>
        <v>0</v>
      </c>
      <c r="BH158" s="143">
        <f t="shared" si="27"/>
        <v>0</v>
      </c>
      <c r="BI158" s="143">
        <f t="shared" si="28"/>
        <v>0</v>
      </c>
      <c r="BJ158" s="19" t="s">
        <v>102</v>
      </c>
      <c r="BK158" s="143">
        <f t="shared" si="29"/>
        <v>0</v>
      </c>
      <c r="BL158" s="19" t="s">
        <v>518</v>
      </c>
      <c r="BM158" s="19" t="s">
        <v>526</v>
      </c>
    </row>
    <row r="159" spans="2:65" s="1" customFormat="1" ht="38.25" customHeight="1">
      <c r="B159" s="134"/>
      <c r="C159" s="135" t="s">
        <v>400</v>
      </c>
      <c r="D159" s="135" t="s">
        <v>268</v>
      </c>
      <c r="E159" s="136" t="s">
        <v>3650</v>
      </c>
      <c r="F159" s="219" t="s">
        <v>3651</v>
      </c>
      <c r="G159" s="219"/>
      <c r="H159" s="219"/>
      <c r="I159" s="219"/>
      <c r="J159" s="137" t="s">
        <v>374</v>
      </c>
      <c r="K159" s="138">
        <v>160</v>
      </c>
      <c r="L159" s="220"/>
      <c r="M159" s="220"/>
      <c r="N159" s="220">
        <f t="shared" si="20"/>
        <v>0</v>
      </c>
      <c r="O159" s="220"/>
      <c r="P159" s="220"/>
      <c r="Q159" s="220"/>
      <c r="R159" s="139"/>
      <c r="T159" s="140" t="s">
        <v>5</v>
      </c>
      <c r="U159" s="38" t="s">
        <v>42</v>
      </c>
      <c r="V159" s="141">
        <v>0</v>
      </c>
      <c r="W159" s="141">
        <f t="shared" si="21"/>
        <v>0</v>
      </c>
      <c r="X159" s="141">
        <v>0</v>
      </c>
      <c r="Y159" s="141">
        <f t="shared" si="22"/>
        <v>0</v>
      </c>
      <c r="Z159" s="141">
        <v>0</v>
      </c>
      <c r="AA159" s="142">
        <f t="shared" si="23"/>
        <v>0</v>
      </c>
      <c r="AR159" s="19" t="s">
        <v>518</v>
      </c>
      <c r="AT159" s="19" t="s">
        <v>268</v>
      </c>
      <c r="AU159" s="19" t="s">
        <v>102</v>
      </c>
      <c r="AY159" s="19" t="s">
        <v>267</v>
      </c>
      <c r="BE159" s="143">
        <f t="shared" si="24"/>
        <v>0</v>
      </c>
      <c r="BF159" s="143">
        <f t="shared" si="25"/>
        <v>0</v>
      </c>
      <c r="BG159" s="143">
        <f t="shared" si="26"/>
        <v>0</v>
      </c>
      <c r="BH159" s="143">
        <f t="shared" si="27"/>
        <v>0</v>
      </c>
      <c r="BI159" s="143">
        <f t="shared" si="28"/>
        <v>0</v>
      </c>
      <c r="BJ159" s="19" t="s">
        <v>102</v>
      </c>
      <c r="BK159" s="143">
        <f t="shared" si="29"/>
        <v>0</v>
      </c>
      <c r="BL159" s="19" t="s">
        <v>518</v>
      </c>
      <c r="BM159" s="19" t="s">
        <v>534</v>
      </c>
    </row>
    <row r="160" spans="2:65" s="1" customFormat="1" ht="38.25" customHeight="1">
      <c r="B160" s="134"/>
      <c r="C160" s="163" t="s">
        <v>404</v>
      </c>
      <c r="D160" s="163" t="s">
        <v>268</v>
      </c>
      <c r="E160" s="164" t="s">
        <v>3652</v>
      </c>
      <c r="F160" s="240" t="s">
        <v>3653</v>
      </c>
      <c r="G160" s="240"/>
      <c r="H160" s="240"/>
      <c r="I160" s="240"/>
      <c r="J160" s="165" t="s">
        <v>785</v>
      </c>
      <c r="K160" s="166">
        <v>1</v>
      </c>
      <c r="L160" s="241"/>
      <c r="M160" s="241"/>
      <c r="N160" s="241">
        <f t="shared" si="20"/>
        <v>0</v>
      </c>
      <c r="O160" s="241"/>
      <c r="P160" s="241"/>
      <c r="Q160" s="241"/>
      <c r="R160" s="139"/>
      <c r="T160" s="140" t="s">
        <v>5</v>
      </c>
      <c r="U160" s="38" t="s">
        <v>42</v>
      </c>
      <c r="V160" s="141">
        <v>0</v>
      </c>
      <c r="W160" s="141">
        <f t="shared" si="21"/>
        <v>0</v>
      </c>
      <c r="X160" s="141">
        <v>0</v>
      </c>
      <c r="Y160" s="141">
        <f t="shared" si="22"/>
        <v>0</v>
      </c>
      <c r="Z160" s="141">
        <v>0</v>
      </c>
      <c r="AA160" s="142">
        <f t="shared" si="23"/>
        <v>0</v>
      </c>
      <c r="AR160" s="19" t="s">
        <v>518</v>
      </c>
      <c r="AT160" s="19" t="s">
        <v>268</v>
      </c>
      <c r="AU160" s="19" t="s">
        <v>102</v>
      </c>
      <c r="AY160" s="19" t="s">
        <v>267</v>
      </c>
      <c r="BE160" s="143">
        <f t="shared" si="24"/>
        <v>0</v>
      </c>
      <c r="BF160" s="143">
        <f t="shared" si="25"/>
        <v>0</v>
      </c>
      <c r="BG160" s="143">
        <f t="shared" si="26"/>
        <v>0</v>
      </c>
      <c r="BH160" s="143">
        <f t="shared" si="27"/>
        <v>0</v>
      </c>
      <c r="BI160" s="143">
        <f t="shared" si="28"/>
        <v>0</v>
      </c>
      <c r="BJ160" s="19" t="s">
        <v>102</v>
      </c>
      <c r="BK160" s="143">
        <f t="shared" si="29"/>
        <v>0</v>
      </c>
      <c r="BL160" s="19" t="s">
        <v>518</v>
      </c>
      <c r="BM160" s="19" t="s">
        <v>542</v>
      </c>
    </row>
    <row r="161" spans="2:65" s="1" customFormat="1" ht="38.25" customHeight="1">
      <c r="B161" s="134"/>
      <c r="C161" s="135" t="s">
        <v>408</v>
      </c>
      <c r="D161" s="135" t="s">
        <v>268</v>
      </c>
      <c r="E161" s="136" t="s">
        <v>3654</v>
      </c>
      <c r="F161" s="219" t="s">
        <v>3655</v>
      </c>
      <c r="G161" s="219"/>
      <c r="H161" s="219"/>
      <c r="I161" s="219"/>
      <c r="J161" s="137" t="s">
        <v>374</v>
      </c>
      <c r="K161" s="138">
        <v>1</v>
      </c>
      <c r="L161" s="220"/>
      <c r="M161" s="220"/>
      <c r="N161" s="220">
        <f t="shared" si="20"/>
        <v>0</v>
      </c>
      <c r="O161" s="220"/>
      <c r="P161" s="220"/>
      <c r="Q161" s="220"/>
      <c r="R161" s="139"/>
      <c r="T161" s="140" t="s">
        <v>5</v>
      </c>
      <c r="U161" s="38" t="s">
        <v>42</v>
      </c>
      <c r="V161" s="141">
        <v>0</v>
      </c>
      <c r="W161" s="141">
        <f t="shared" si="21"/>
        <v>0</v>
      </c>
      <c r="X161" s="141">
        <v>0</v>
      </c>
      <c r="Y161" s="141">
        <f t="shared" si="22"/>
        <v>0</v>
      </c>
      <c r="Z161" s="141">
        <v>0</v>
      </c>
      <c r="AA161" s="142">
        <f t="shared" si="23"/>
        <v>0</v>
      </c>
      <c r="AR161" s="19" t="s">
        <v>518</v>
      </c>
      <c r="AT161" s="19" t="s">
        <v>268</v>
      </c>
      <c r="AU161" s="19" t="s">
        <v>102</v>
      </c>
      <c r="AY161" s="19" t="s">
        <v>267</v>
      </c>
      <c r="BE161" s="143">
        <f t="shared" si="24"/>
        <v>0</v>
      </c>
      <c r="BF161" s="143">
        <f t="shared" si="25"/>
        <v>0</v>
      </c>
      <c r="BG161" s="143">
        <f t="shared" si="26"/>
        <v>0</v>
      </c>
      <c r="BH161" s="143">
        <f t="shared" si="27"/>
        <v>0</v>
      </c>
      <c r="BI161" s="143">
        <f t="shared" si="28"/>
        <v>0</v>
      </c>
      <c r="BJ161" s="19" t="s">
        <v>102</v>
      </c>
      <c r="BK161" s="143">
        <f t="shared" si="29"/>
        <v>0</v>
      </c>
      <c r="BL161" s="19" t="s">
        <v>518</v>
      </c>
      <c r="BM161" s="19" t="s">
        <v>550</v>
      </c>
    </row>
    <row r="162" spans="2:65" s="1" customFormat="1" ht="25.5" customHeight="1">
      <c r="B162" s="134"/>
      <c r="C162" s="135" t="s">
        <v>412</v>
      </c>
      <c r="D162" s="135" t="s">
        <v>268</v>
      </c>
      <c r="E162" s="136" t="s">
        <v>3656</v>
      </c>
      <c r="F162" s="219" t="s">
        <v>3657</v>
      </c>
      <c r="G162" s="219"/>
      <c r="H162" s="219"/>
      <c r="I162" s="219"/>
      <c r="J162" s="137" t="s">
        <v>374</v>
      </c>
      <c r="K162" s="138">
        <v>1</v>
      </c>
      <c r="L162" s="220"/>
      <c r="M162" s="220"/>
      <c r="N162" s="220">
        <f t="shared" si="20"/>
        <v>0</v>
      </c>
      <c r="O162" s="220"/>
      <c r="P162" s="220"/>
      <c r="Q162" s="220"/>
      <c r="R162" s="139"/>
      <c r="T162" s="140" t="s">
        <v>5</v>
      </c>
      <c r="U162" s="38" t="s">
        <v>42</v>
      </c>
      <c r="V162" s="141">
        <v>0</v>
      </c>
      <c r="W162" s="141">
        <f t="shared" si="21"/>
        <v>0</v>
      </c>
      <c r="X162" s="141">
        <v>0</v>
      </c>
      <c r="Y162" s="141">
        <f t="shared" si="22"/>
        <v>0</v>
      </c>
      <c r="Z162" s="141">
        <v>0</v>
      </c>
      <c r="AA162" s="142">
        <f t="shared" si="23"/>
        <v>0</v>
      </c>
      <c r="AR162" s="19" t="s">
        <v>518</v>
      </c>
      <c r="AT162" s="19" t="s">
        <v>268</v>
      </c>
      <c r="AU162" s="19" t="s">
        <v>102</v>
      </c>
      <c r="AY162" s="19" t="s">
        <v>267</v>
      </c>
      <c r="BE162" s="143">
        <f t="shared" si="24"/>
        <v>0</v>
      </c>
      <c r="BF162" s="143">
        <f t="shared" si="25"/>
        <v>0</v>
      </c>
      <c r="BG162" s="143">
        <f t="shared" si="26"/>
        <v>0</v>
      </c>
      <c r="BH162" s="143">
        <f t="shared" si="27"/>
        <v>0</v>
      </c>
      <c r="BI162" s="143">
        <f t="shared" si="28"/>
        <v>0</v>
      </c>
      <c r="BJ162" s="19" t="s">
        <v>102</v>
      </c>
      <c r="BK162" s="143">
        <f t="shared" si="29"/>
        <v>0</v>
      </c>
      <c r="BL162" s="19" t="s">
        <v>518</v>
      </c>
      <c r="BM162" s="19" t="s">
        <v>558</v>
      </c>
    </row>
    <row r="163" spans="2:65" s="1" customFormat="1" ht="16.5" customHeight="1">
      <c r="B163" s="134"/>
      <c r="C163" s="135" t="s">
        <v>416</v>
      </c>
      <c r="D163" s="135" t="s">
        <v>268</v>
      </c>
      <c r="E163" s="136" t="s">
        <v>3658</v>
      </c>
      <c r="F163" s="219" t="s">
        <v>3659</v>
      </c>
      <c r="G163" s="219"/>
      <c r="H163" s="219"/>
      <c r="I163" s="219"/>
      <c r="J163" s="137" t="s">
        <v>374</v>
      </c>
      <c r="K163" s="138">
        <v>1</v>
      </c>
      <c r="L163" s="220"/>
      <c r="M163" s="220"/>
      <c r="N163" s="220">
        <f t="shared" si="20"/>
        <v>0</v>
      </c>
      <c r="O163" s="220"/>
      <c r="P163" s="220"/>
      <c r="Q163" s="220"/>
      <c r="R163" s="139"/>
      <c r="T163" s="140" t="s">
        <v>5</v>
      </c>
      <c r="U163" s="38" t="s">
        <v>42</v>
      </c>
      <c r="V163" s="141">
        <v>0</v>
      </c>
      <c r="W163" s="141">
        <f t="shared" si="21"/>
        <v>0</v>
      </c>
      <c r="X163" s="141">
        <v>0</v>
      </c>
      <c r="Y163" s="141">
        <f t="shared" si="22"/>
        <v>0</v>
      </c>
      <c r="Z163" s="141">
        <v>0</v>
      </c>
      <c r="AA163" s="142">
        <f t="shared" si="23"/>
        <v>0</v>
      </c>
      <c r="AR163" s="19" t="s">
        <v>518</v>
      </c>
      <c r="AT163" s="19" t="s">
        <v>268</v>
      </c>
      <c r="AU163" s="19" t="s">
        <v>102</v>
      </c>
      <c r="AY163" s="19" t="s">
        <v>267</v>
      </c>
      <c r="BE163" s="143">
        <f t="shared" si="24"/>
        <v>0</v>
      </c>
      <c r="BF163" s="143">
        <f t="shared" si="25"/>
        <v>0</v>
      </c>
      <c r="BG163" s="143">
        <f t="shared" si="26"/>
        <v>0</v>
      </c>
      <c r="BH163" s="143">
        <f t="shared" si="27"/>
        <v>0</v>
      </c>
      <c r="BI163" s="143">
        <f t="shared" si="28"/>
        <v>0</v>
      </c>
      <c r="BJ163" s="19" t="s">
        <v>102</v>
      </c>
      <c r="BK163" s="143">
        <f t="shared" si="29"/>
        <v>0</v>
      </c>
      <c r="BL163" s="19" t="s">
        <v>518</v>
      </c>
      <c r="BM163" s="19" t="s">
        <v>566</v>
      </c>
    </row>
    <row r="164" spans="2:65" s="1" customFormat="1" ht="38.25" customHeight="1">
      <c r="B164" s="134"/>
      <c r="C164" s="135" t="s">
        <v>420</v>
      </c>
      <c r="D164" s="135" t="s">
        <v>268</v>
      </c>
      <c r="E164" s="136" t="s">
        <v>3660</v>
      </c>
      <c r="F164" s="219" t="s">
        <v>3661</v>
      </c>
      <c r="G164" s="219"/>
      <c r="H164" s="219"/>
      <c r="I164" s="219"/>
      <c r="J164" s="137" t="s">
        <v>374</v>
      </c>
      <c r="K164" s="138">
        <v>1</v>
      </c>
      <c r="L164" s="220"/>
      <c r="M164" s="220"/>
      <c r="N164" s="220">
        <f t="shared" si="20"/>
        <v>0</v>
      </c>
      <c r="O164" s="220"/>
      <c r="P164" s="220"/>
      <c r="Q164" s="220"/>
      <c r="R164" s="139"/>
      <c r="T164" s="140" t="s">
        <v>5</v>
      </c>
      <c r="U164" s="38" t="s">
        <v>42</v>
      </c>
      <c r="V164" s="141">
        <v>0</v>
      </c>
      <c r="W164" s="141">
        <f t="shared" si="21"/>
        <v>0</v>
      </c>
      <c r="X164" s="141">
        <v>0</v>
      </c>
      <c r="Y164" s="141">
        <f t="shared" si="22"/>
        <v>0</v>
      </c>
      <c r="Z164" s="141">
        <v>0</v>
      </c>
      <c r="AA164" s="142">
        <f t="shared" si="23"/>
        <v>0</v>
      </c>
      <c r="AR164" s="19" t="s">
        <v>518</v>
      </c>
      <c r="AT164" s="19" t="s">
        <v>268</v>
      </c>
      <c r="AU164" s="19" t="s">
        <v>102</v>
      </c>
      <c r="AY164" s="19" t="s">
        <v>267</v>
      </c>
      <c r="BE164" s="143">
        <f t="shared" si="24"/>
        <v>0</v>
      </c>
      <c r="BF164" s="143">
        <f t="shared" si="25"/>
        <v>0</v>
      </c>
      <c r="BG164" s="143">
        <f t="shared" si="26"/>
        <v>0</v>
      </c>
      <c r="BH164" s="143">
        <f t="shared" si="27"/>
        <v>0</v>
      </c>
      <c r="BI164" s="143">
        <f t="shared" si="28"/>
        <v>0</v>
      </c>
      <c r="BJ164" s="19" t="s">
        <v>102</v>
      </c>
      <c r="BK164" s="143">
        <f t="shared" si="29"/>
        <v>0</v>
      </c>
      <c r="BL164" s="19" t="s">
        <v>518</v>
      </c>
      <c r="BM164" s="19" t="s">
        <v>574</v>
      </c>
    </row>
    <row r="165" spans="2:65" s="1" customFormat="1" ht="76.5" customHeight="1">
      <c r="B165" s="134"/>
      <c r="C165" s="163" t="s">
        <v>424</v>
      </c>
      <c r="D165" s="163" t="s">
        <v>268</v>
      </c>
      <c r="E165" s="164" t="s">
        <v>3662</v>
      </c>
      <c r="F165" s="240" t="s">
        <v>3663</v>
      </c>
      <c r="G165" s="240"/>
      <c r="H165" s="240"/>
      <c r="I165" s="240"/>
      <c r="J165" s="165" t="s">
        <v>785</v>
      </c>
      <c r="K165" s="166">
        <v>1</v>
      </c>
      <c r="L165" s="241"/>
      <c r="M165" s="241"/>
      <c r="N165" s="241">
        <f t="shared" si="20"/>
        <v>0</v>
      </c>
      <c r="O165" s="241"/>
      <c r="P165" s="241"/>
      <c r="Q165" s="241"/>
      <c r="R165" s="139"/>
      <c r="T165" s="140" t="s">
        <v>5</v>
      </c>
      <c r="U165" s="38" t="s">
        <v>42</v>
      </c>
      <c r="V165" s="141">
        <v>0</v>
      </c>
      <c r="W165" s="141">
        <f t="shared" si="21"/>
        <v>0</v>
      </c>
      <c r="X165" s="141">
        <v>0</v>
      </c>
      <c r="Y165" s="141">
        <f t="shared" si="22"/>
        <v>0</v>
      </c>
      <c r="Z165" s="141">
        <v>0</v>
      </c>
      <c r="AA165" s="142">
        <f t="shared" si="23"/>
        <v>0</v>
      </c>
      <c r="AR165" s="19" t="s">
        <v>518</v>
      </c>
      <c r="AT165" s="19" t="s">
        <v>268</v>
      </c>
      <c r="AU165" s="19" t="s">
        <v>102</v>
      </c>
      <c r="AY165" s="19" t="s">
        <v>267</v>
      </c>
      <c r="BE165" s="143">
        <f t="shared" si="24"/>
        <v>0</v>
      </c>
      <c r="BF165" s="143">
        <f t="shared" si="25"/>
        <v>0</v>
      </c>
      <c r="BG165" s="143">
        <f t="shared" si="26"/>
        <v>0</v>
      </c>
      <c r="BH165" s="143">
        <f t="shared" si="27"/>
        <v>0</v>
      </c>
      <c r="BI165" s="143">
        <f t="shared" si="28"/>
        <v>0</v>
      </c>
      <c r="BJ165" s="19" t="s">
        <v>102</v>
      </c>
      <c r="BK165" s="143">
        <f t="shared" si="29"/>
        <v>0</v>
      </c>
      <c r="BL165" s="19" t="s">
        <v>518</v>
      </c>
      <c r="BM165" s="19" t="s">
        <v>582</v>
      </c>
    </row>
    <row r="166" spans="2:65" s="10" customFormat="1" ht="22.35" customHeight="1">
      <c r="B166" s="124"/>
      <c r="D166" s="133" t="s">
        <v>3584</v>
      </c>
      <c r="E166" s="133"/>
      <c r="F166" s="133"/>
      <c r="G166" s="133"/>
      <c r="H166" s="133"/>
      <c r="I166" s="133"/>
      <c r="J166" s="133"/>
      <c r="K166" s="133"/>
      <c r="L166" s="133"/>
      <c r="M166" s="133"/>
      <c r="N166" s="208">
        <f>BK166</f>
        <v>0</v>
      </c>
      <c r="O166" s="209"/>
      <c r="P166" s="209"/>
      <c r="Q166" s="209"/>
      <c r="R166" s="126"/>
      <c r="T166" s="127"/>
      <c r="W166" s="128">
        <f>W167+SUM(W168:W177)</f>
        <v>0</v>
      </c>
      <c r="Y166" s="128">
        <f>Y167+SUM(Y168:Y177)</f>
        <v>0</v>
      </c>
      <c r="AA166" s="129">
        <f>AA167+SUM(AA168:AA177)</f>
        <v>0</v>
      </c>
      <c r="AR166" s="130" t="s">
        <v>277</v>
      </c>
      <c r="AT166" s="131" t="s">
        <v>74</v>
      </c>
      <c r="AU166" s="131" t="s">
        <v>102</v>
      </c>
      <c r="AY166" s="130" t="s">
        <v>267</v>
      </c>
      <c r="BK166" s="132">
        <f>BK167+SUM(BK168:BK177)</f>
        <v>0</v>
      </c>
    </row>
    <row r="167" spans="2:65" s="1" customFormat="1" ht="25.5" customHeight="1">
      <c r="B167" s="134"/>
      <c r="C167" s="135" t="s">
        <v>428</v>
      </c>
      <c r="D167" s="135" t="s">
        <v>268</v>
      </c>
      <c r="E167" s="136" t="s">
        <v>3664</v>
      </c>
      <c r="F167" s="219" t="s">
        <v>3665</v>
      </c>
      <c r="G167" s="219"/>
      <c r="H167" s="219"/>
      <c r="I167" s="219"/>
      <c r="J167" s="137" t="s">
        <v>374</v>
      </c>
      <c r="K167" s="138">
        <v>1</v>
      </c>
      <c r="L167" s="220"/>
      <c r="M167" s="220"/>
      <c r="N167" s="220">
        <f t="shared" ref="N167:N176" si="30">ROUND(L167*K167,2)</f>
        <v>0</v>
      </c>
      <c r="O167" s="220"/>
      <c r="P167" s="220"/>
      <c r="Q167" s="220"/>
      <c r="R167" s="139"/>
      <c r="T167" s="140" t="s">
        <v>5</v>
      </c>
      <c r="U167" s="38" t="s">
        <v>42</v>
      </c>
      <c r="V167" s="141">
        <v>0</v>
      </c>
      <c r="W167" s="141">
        <f t="shared" ref="W167:W176" si="31">V167*K167</f>
        <v>0</v>
      </c>
      <c r="X167" s="141">
        <v>0</v>
      </c>
      <c r="Y167" s="141">
        <f t="shared" ref="Y167:Y176" si="32">X167*K167</f>
        <v>0</v>
      </c>
      <c r="Z167" s="141">
        <v>0</v>
      </c>
      <c r="AA167" s="142">
        <f t="shared" ref="AA167:AA176" si="33">Z167*K167</f>
        <v>0</v>
      </c>
      <c r="AR167" s="19" t="s">
        <v>518</v>
      </c>
      <c r="AT167" s="19" t="s">
        <v>268</v>
      </c>
      <c r="AU167" s="19" t="s">
        <v>277</v>
      </c>
      <c r="AY167" s="19" t="s">
        <v>267</v>
      </c>
      <c r="BE167" s="143">
        <f t="shared" ref="BE167:BE176" si="34">IF(U167="základná",N167,0)</f>
        <v>0</v>
      </c>
      <c r="BF167" s="143">
        <f t="shared" ref="BF167:BF176" si="35">IF(U167="znížená",N167,0)</f>
        <v>0</v>
      </c>
      <c r="BG167" s="143">
        <f t="shared" ref="BG167:BG176" si="36">IF(U167="zákl. prenesená",N167,0)</f>
        <v>0</v>
      </c>
      <c r="BH167" s="143">
        <f t="shared" ref="BH167:BH176" si="37">IF(U167="zníž. prenesená",N167,0)</f>
        <v>0</v>
      </c>
      <c r="BI167" s="143">
        <f t="shared" ref="BI167:BI176" si="38">IF(U167="nulová",N167,0)</f>
        <v>0</v>
      </c>
      <c r="BJ167" s="19" t="s">
        <v>102</v>
      </c>
      <c r="BK167" s="143">
        <f t="shared" ref="BK167:BK176" si="39">ROUND(L167*K167,2)</f>
        <v>0</v>
      </c>
      <c r="BL167" s="19" t="s">
        <v>518</v>
      </c>
      <c r="BM167" s="19" t="s">
        <v>590</v>
      </c>
    </row>
    <row r="168" spans="2:65" s="1" customFormat="1" ht="16.5" customHeight="1">
      <c r="B168" s="134"/>
      <c r="C168" s="135" t="s">
        <v>432</v>
      </c>
      <c r="D168" s="135" t="s">
        <v>268</v>
      </c>
      <c r="E168" s="136" t="s">
        <v>3666</v>
      </c>
      <c r="F168" s="219" t="s">
        <v>3667</v>
      </c>
      <c r="G168" s="219"/>
      <c r="H168" s="219"/>
      <c r="I168" s="219"/>
      <c r="J168" s="137" t="s">
        <v>374</v>
      </c>
      <c r="K168" s="138">
        <v>1</v>
      </c>
      <c r="L168" s="220"/>
      <c r="M168" s="220"/>
      <c r="N168" s="220">
        <f t="shared" si="30"/>
        <v>0</v>
      </c>
      <c r="O168" s="220"/>
      <c r="P168" s="220"/>
      <c r="Q168" s="220"/>
      <c r="R168" s="139"/>
      <c r="T168" s="140" t="s">
        <v>5</v>
      </c>
      <c r="U168" s="38" t="s">
        <v>42</v>
      </c>
      <c r="V168" s="141">
        <v>0</v>
      </c>
      <c r="W168" s="141">
        <f t="shared" si="31"/>
        <v>0</v>
      </c>
      <c r="X168" s="141">
        <v>0</v>
      </c>
      <c r="Y168" s="141">
        <f t="shared" si="32"/>
        <v>0</v>
      </c>
      <c r="Z168" s="141">
        <v>0</v>
      </c>
      <c r="AA168" s="142">
        <f t="shared" si="33"/>
        <v>0</v>
      </c>
      <c r="AR168" s="19" t="s">
        <v>518</v>
      </c>
      <c r="AT168" s="19" t="s">
        <v>268</v>
      </c>
      <c r="AU168" s="19" t="s">
        <v>277</v>
      </c>
      <c r="AY168" s="19" t="s">
        <v>267</v>
      </c>
      <c r="BE168" s="143">
        <f t="shared" si="34"/>
        <v>0</v>
      </c>
      <c r="BF168" s="143">
        <f t="shared" si="35"/>
        <v>0</v>
      </c>
      <c r="BG168" s="143">
        <f t="shared" si="36"/>
        <v>0</v>
      </c>
      <c r="BH168" s="143">
        <f t="shared" si="37"/>
        <v>0</v>
      </c>
      <c r="BI168" s="143">
        <f t="shared" si="38"/>
        <v>0</v>
      </c>
      <c r="BJ168" s="19" t="s">
        <v>102</v>
      </c>
      <c r="BK168" s="143">
        <f t="shared" si="39"/>
        <v>0</v>
      </c>
      <c r="BL168" s="19" t="s">
        <v>518</v>
      </c>
      <c r="BM168" s="19" t="s">
        <v>598</v>
      </c>
    </row>
    <row r="169" spans="2:65" s="1" customFormat="1" ht="38.25" customHeight="1">
      <c r="B169" s="134"/>
      <c r="C169" s="135" t="s">
        <v>436</v>
      </c>
      <c r="D169" s="135" t="s">
        <v>268</v>
      </c>
      <c r="E169" s="136" t="s">
        <v>3668</v>
      </c>
      <c r="F169" s="219" t="s">
        <v>3669</v>
      </c>
      <c r="G169" s="219"/>
      <c r="H169" s="219"/>
      <c r="I169" s="219"/>
      <c r="J169" s="137" t="s">
        <v>374</v>
      </c>
      <c r="K169" s="138">
        <v>1</v>
      </c>
      <c r="L169" s="220"/>
      <c r="M169" s="220"/>
      <c r="N169" s="220">
        <f t="shared" si="30"/>
        <v>0</v>
      </c>
      <c r="O169" s="220"/>
      <c r="P169" s="220"/>
      <c r="Q169" s="220"/>
      <c r="R169" s="139"/>
      <c r="T169" s="140" t="s">
        <v>5</v>
      </c>
      <c r="U169" s="38" t="s">
        <v>42</v>
      </c>
      <c r="V169" s="141">
        <v>0</v>
      </c>
      <c r="W169" s="141">
        <f t="shared" si="31"/>
        <v>0</v>
      </c>
      <c r="X169" s="141">
        <v>0</v>
      </c>
      <c r="Y169" s="141">
        <f t="shared" si="32"/>
        <v>0</v>
      </c>
      <c r="Z169" s="141">
        <v>0</v>
      </c>
      <c r="AA169" s="142">
        <f t="shared" si="33"/>
        <v>0</v>
      </c>
      <c r="AR169" s="19" t="s">
        <v>518</v>
      </c>
      <c r="AT169" s="19" t="s">
        <v>268</v>
      </c>
      <c r="AU169" s="19" t="s">
        <v>277</v>
      </c>
      <c r="AY169" s="19" t="s">
        <v>267</v>
      </c>
      <c r="BE169" s="143">
        <f t="shared" si="34"/>
        <v>0</v>
      </c>
      <c r="BF169" s="143">
        <f t="shared" si="35"/>
        <v>0</v>
      </c>
      <c r="BG169" s="143">
        <f t="shared" si="36"/>
        <v>0</v>
      </c>
      <c r="BH169" s="143">
        <f t="shared" si="37"/>
        <v>0</v>
      </c>
      <c r="BI169" s="143">
        <f t="shared" si="38"/>
        <v>0</v>
      </c>
      <c r="BJ169" s="19" t="s">
        <v>102</v>
      </c>
      <c r="BK169" s="143">
        <f t="shared" si="39"/>
        <v>0</v>
      </c>
      <c r="BL169" s="19" t="s">
        <v>518</v>
      </c>
      <c r="BM169" s="19" t="s">
        <v>606</v>
      </c>
    </row>
    <row r="170" spans="2:65" s="1" customFormat="1" ht="38.25" customHeight="1">
      <c r="B170" s="134"/>
      <c r="C170" s="135" t="s">
        <v>440</v>
      </c>
      <c r="D170" s="135" t="s">
        <v>268</v>
      </c>
      <c r="E170" s="136" t="s">
        <v>3670</v>
      </c>
      <c r="F170" s="219" t="s">
        <v>3671</v>
      </c>
      <c r="G170" s="219"/>
      <c r="H170" s="219"/>
      <c r="I170" s="219"/>
      <c r="J170" s="137" t="s">
        <v>374</v>
      </c>
      <c r="K170" s="138">
        <v>1</v>
      </c>
      <c r="L170" s="220"/>
      <c r="M170" s="220"/>
      <c r="N170" s="220">
        <f t="shared" si="30"/>
        <v>0</v>
      </c>
      <c r="O170" s="220"/>
      <c r="P170" s="220"/>
      <c r="Q170" s="220"/>
      <c r="R170" s="139"/>
      <c r="T170" s="140" t="s">
        <v>5</v>
      </c>
      <c r="U170" s="38" t="s">
        <v>42</v>
      </c>
      <c r="V170" s="141">
        <v>0</v>
      </c>
      <c r="W170" s="141">
        <f t="shared" si="31"/>
        <v>0</v>
      </c>
      <c r="X170" s="141">
        <v>0</v>
      </c>
      <c r="Y170" s="141">
        <f t="shared" si="32"/>
        <v>0</v>
      </c>
      <c r="Z170" s="141">
        <v>0</v>
      </c>
      <c r="AA170" s="142">
        <f t="shared" si="33"/>
        <v>0</v>
      </c>
      <c r="AR170" s="19" t="s">
        <v>518</v>
      </c>
      <c r="AT170" s="19" t="s">
        <v>268</v>
      </c>
      <c r="AU170" s="19" t="s">
        <v>277</v>
      </c>
      <c r="AY170" s="19" t="s">
        <v>267</v>
      </c>
      <c r="BE170" s="143">
        <f t="shared" si="34"/>
        <v>0</v>
      </c>
      <c r="BF170" s="143">
        <f t="shared" si="35"/>
        <v>0</v>
      </c>
      <c r="BG170" s="143">
        <f t="shared" si="36"/>
        <v>0</v>
      </c>
      <c r="BH170" s="143">
        <f t="shared" si="37"/>
        <v>0</v>
      </c>
      <c r="BI170" s="143">
        <f t="shared" si="38"/>
        <v>0</v>
      </c>
      <c r="BJ170" s="19" t="s">
        <v>102</v>
      </c>
      <c r="BK170" s="143">
        <f t="shared" si="39"/>
        <v>0</v>
      </c>
      <c r="BL170" s="19" t="s">
        <v>518</v>
      </c>
      <c r="BM170" s="19" t="s">
        <v>614</v>
      </c>
    </row>
    <row r="171" spans="2:65" s="1" customFormat="1" ht="16.5" customHeight="1">
      <c r="B171" s="134"/>
      <c r="C171" s="135" t="s">
        <v>444</v>
      </c>
      <c r="D171" s="135" t="s">
        <v>268</v>
      </c>
      <c r="E171" s="136" t="s">
        <v>3672</v>
      </c>
      <c r="F171" s="219" t="s">
        <v>3673</v>
      </c>
      <c r="G171" s="219"/>
      <c r="H171" s="219"/>
      <c r="I171" s="219"/>
      <c r="J171" s="137" t="s">
        <v>374</v>
      </c>
      <c r="K171" s="138">
        <v>1</v>
      </c>
      <c r="L171" s="220"/>
      <c r="M171" s="220"/>
      <c r="N171" s="220">
        <f t="shared" si="30"/>
        <v>0</v>
      </c>
      <c r="O171" s="220"/>
      <c r="P171" s="220"/>
      <c r="Q171" s="220"/>
      <c r="R171" s="139"/>
      <c r="T171" s="140" t="s">
        <v>5</v>
      </c>
      <c r="U171" s="38" t="s">
        <v>42</v>
      </c>
      <c r="V171" s="141">
        <v>0</v>
      </c>
      <c r="W171" s="141">
        <f t="shared" si="31"/>
        <v>0</v>
      </c>
      <c r="X171" s="141">
        <v>0</v>
      </c>
      <c r="Y171" s="141">
        <f t="shared" si="32"/>
        <v>0</v>
      </c>
      <c r="Z171" s="141">
        <v>0</v>
      </c>
      <c r="AA171" s="142">
        <f t="shared" si="33"/>
        <v>0</v>
      </c>
      <c r="AR171" s="19" t="s">
        <v>518</v>
      </c>
      <c r="AT171" s="19" t="s">
        <v>268</v>
      </c>
      <c r="AU171" s="19" t="s">
        <v>277</v>
      </c>
      <c r="AY171" s="19" t="s">
        <v>267</v>
      </c>
      <c r="BE171" s="143">
        <f t="shared" si="34"/>
        <v>0</v>
      </c>
      <c r="BF171" s="143">
        <f t="shared" si="35"/>
        <v>0</v>
      </c>
      <c r="BG171" s="143">
        <f t="shared" si="36"/>
        <v>0</v>
      </c>
      <c r="BH171" s="143">
        <f t="shared" si="37"/>
        <v>0</v>
      </c>
      <c r="BI171" s="143">
        <f t="shared" si="38"/>
        <v>0</v>
      </c>
      <c r="BJ171" s="19" t="s">
        <v>102</v>
      </c>
      <c r="BK171" s="143">
        <f t="shared" si="39"/>
        <v>0</v>
      </c>
      <c r="BL171" s="19" t="s">
        <v>518</v>
      </c>
      <c r="BM171" s="19" t="s">
        <v>622</v>
      </c>
    </row>
    <row r="172" spans="2:65" s="1" customFormat="1" ht="16.5" customHeight="1">
      <c r="B172" s="134"/>
      <c r="C172" s="135" t="s">
        <v>448</v>
      </c>
      <c r="D172" s="135" t="s">
        <v>268</v>
      </c>
      <c r="E172" s="136" t="s">
        <v>3674</v>
      </c>
      <c r="F172" s="219" t="s">
        <v>3675</v>
      </c>
      <c r="G172" s="219"/>
      <c r="H172" s="219"/>
      <c r="I172" s="219"/>
      <c r="J172" s="137" t="s">
        <v>374</v>
      </c>
      <c r="K172" s="138">
        <v>1</v>
      </c>
      <c r="L172" s="220"/>
      <c r="M172" s="220"/>
      <c r="N172" s="220">
        <f t="shared" si="30"/>
        <v>0</v>
      </c>
      <c r="O172" s="220"/>
      <c r="P172" s="220"/>
      <c r="Q172" s="220"/>
      <c r="R172" s="139"/>
      <c r="T172" s="140" t="s">
        <v>5</v>
      </c>
      <c r="U172" s="38" t="s">
        <v>42</v>
      </c>
      <c r="V172" s="141">
        <v>0</v>
      </c>
      <c r="W172" s="141">
        <f t="shared" si="31"/>
        <v>0</v>
      </c>
      <c r="X172" s="141">
        <v>0</v>
      </c>
      <c r="Y172" s="141">
        <f t="shared" si="32"/>
        <v>0</v>
      </c>
      <c r="Z172" s="141">
        <v>0</v>
      </c>
      <c r="AA172" s="142">
        <f t="shared" si="33"/>
        <v>0</v>
      </c>
      <c r="AR172" s="19" t="s">
        <v>518</v>
      </c>
      <c r="AT172" s="19" t="s">
        <v>268</v>
      </c>
      <c r="AU172" s="19" t="s">
        <v>277</v>
      </c>
      <c r="AY172" s="19" t="s">
        <v>267</v>
      </c>
      <c r="BE172" s="143">
        <f t="shared" si="34"/>
        <v>0</v>
      </c>
      <c r="BF172" s="143">
        <f t="shared" si="35"/>
        <v>0</v>
      </c>
      <c r="BG172" s="143">
        <f t="shared" si="36"/>
        <v>0</v>
      </c>
      <c r="BH172" s="143">
        <f t="shared" si="37"/>
        <v>0</v>
      </c>
      <c r="BI172" s="143">
        <f t="shared" si="38"/>
        <v>0</v>
      </c>
      <c r="BJ172" s="19" t="s">
        <v>102</v>
      </c>
      <c r="BK172" s="143">
        <f t="shared" si="39"/>
        <v>0</v>
      </c>
      <c r="BL172" s="19" t="s">
        <v>518</v>
      </c>
      <c r="BM172" s="19" t="s">
        <v>630</v>
      </c>
    </row>
    <row r="173" spans="2:65" s="1" customFormat="1" ht="16.5" customHeight="1">
      <c r="B173" s="134"/>
      <c r="C173" s="135" t="s">
        <v>452</v>
      </c>
      <c r="D173" s="135" t="s">
        <v>268</v>
      </c>
      <c r="E173" s="136" t="s">
        <v>3676</v>
      </c>
      <c r="F173" s="219" t="s">
        <v>3677</v>
      </c>
      <c r="G173" s="219"/>
      <c r="H173" s="219"/>
      <c r="I173" s="219"/>
      <c r="J173" s="137" t="s">
        <v>374</v>
      </c>
      <c r="K173" s="138">
        <v>1</v>
      </c>
      <c r="L173" s="220"/>
      <c r="M173" s="220"/>
      <c r="N173" s="220">
        <f t="shared" si="30"/>
        <v>0</v>
      </c>
      <c r="O173" s="220"/>
      <c r="P173" s="220"/>
      <c r="Q173" s="220"/>
      <c r="R173" s="139"/>
      <c r="T173" s="140" t="s">
        <v>5</v>
      </c>
      <c r="U173" s="38" t="s">
        <v>42</v>
      </c>
      <c r="V173" s="141">
        <v>0</v>
      </c>
      <c r="W173" s="141">
        <f t="shared" si="31"/>
        <v>0</v>
      </c>
      <c r="X173" s="141">
        <v>0</v>
      </c>
      <c r="Y173" s="141">
        <f t="shared" si="32"/>
        <v>0</v>
      </c>
      <c r="Z173" s="141">
        <v>0</v>
      </c>
      <c r="AA173" s="142">
        <f t="shared" si="33"/>
        <v>0</v>
      </c>
      <c r="AR173" s="19" t="s">
        <v>518</v>
      </c>
      <c r="AT173" s="19" t="s">
        <v>268</v>
      </c>
      <c r="AU173" s="19" t="s">
        <v>277</v>
      </c>
      <c r="AY173" s="19" t="s">
        <v>267</v>
      </c>
      <c r="BE173" s="143">
        <f t="shared" si="34"/>
        <v>0</v>
      </c>
      <c r="BF173" s="143">
        <f t="shared" si="35"/>
        <v>0</v>
      </c>
      <c r="BG173" s="143">
        <f t="shared" si="36"/>
        <v>0</v>
      </c>
      <c r="BH173" s="143">
        <f t="shared" si="37"/>
        <v>0</v>
      </c>
      <c r="BI173" s="143">
        <f t="shared" si="38"/>
        <v>0</v>
      </c>
      <c r="BJ173" s="19" t="s">
        <v>102</v>
      </c>
      <c r="BK173" s="143">
        <f t="shared" si="39"/>
        <v>0</v>
      </c>
      <c r="BL173" s="19" t="s">
        <v>518</v>
      </c>
      <c r="BM173" s="19" t="s">
        <v>638</v>
      </c>
    </row>
    <row r="174" spans="2:65" s="1" customFormat="1" ht="25.5" customHeight="1">
      <c r="B174" s="134"/>
      <c r="C174" s="135" t="s">
        <v>456</v>
      </c>
      <c r="D174" s="135" t="s">
        <v>268</v>
      </c>
      <c r="E174" s="136" t="s">
        <v>3678</v>
      </c>
      <c r="F174" s="219" t="s">
        <v>3679</v>
      </c>
      <c r="G174" s="219"/>
      <c r="H174" s="219"/>
      <c r="I174" s="219"/>
      <c r="J174" s="137" t="s">
        <v>374</v>
      </c>
      <c r="K174" s="138">
        <v>1</v>
      </c>
      <c r="L174" s="220"/>
      <c r="M174" s="220"/>
      <c r="N174" s="220">
        <f t="shared" si="30"/>
        <v>0</v>
      </c>
      <c r="O174" s="220"/>
      <c r="P174" s="220"/>
      <c r="Q174" s="220"/>
      <c r="R174" s="139"/>
      <c r="T174" s="140" t="s">
        <v>5</v>
      </c>
      <c r="U174" s="38" t="s">
        <v>42</v>
      </c>
      <c r="V174" s="141">
        <v>0</v>
      </c>
      <c r="W174" s="141">
        <f t="shared" si="31"/>
        <v>0</v>
      </c>
      <c r="X174" s="141">
        <v>0</v>
      </c>
      <c r="Y174" s="141">
        <f t="shared" si="32"/>
        <v>0</v>
      </c>
      <c r="Z174" s="141">
        <v>0</v>
      </c>
      <c r="AA174" s="142">
        <f t="shared" si="33"/>
        <v>0</v>
      </c>
      <c r="AR174" s="19" t="s">
        <v>518</v>
      </c>
      <c r="AT174" s="19" t="s">
        <v>268</v>
      </c>
      <c r="AU174" s="19" t="s">
        <v>277</v>
      </c>
      <c r="AY174" s="19" t="s">
        <v>267</v>
      </c>
      <c r="BE174" s="143">
        <f t="shared" si="34"/>
        <v>0</v>
      </c>
      <c r="BF174" s="143">
        <f t="shared" si="35"/>
        <v>0</v>
      </c>
      <c r="BG174" s="143">
        <f t="shared" si="36"/>
        <v>0</v>
      </c>
      <c r="BH174" s="143">
        <f t="shared" si="37"/>
        <v>0</v>
      </c>
      <c r="BI174" s="143">
        <f t="shared" si="38"/>
        <v>0</v>
      </c>
      <c r="BJ174" s="19" t="s">
        <v>102</v>
      </c>
      <c r="BK174" s="143">
        <f t="shared" si="39"/>
        <v>0</v>
      </c>
      <c r="BL174" s="19" t="s">
        <v>518</v>
      </c>
      <c r="BM174" s="19" t="s">
        <v>646</v>
      </c>
    </row>
    <row r="175" spans="2:65" s="1" customFormat="1" ht="16.5" customHeight="1">
      <c r="B175" s="134"/>
      <c r="C175" s="135" t="s">
        <v>460</v>
      </c>
      <c r="D175" s="135" t="s">
        <v>268</v>
      </c>
      <c r="E175" s="136" t="s">
        <v>3680</v>
      </c>
      <c r="F175" s="219" t="s">
        <v>3681</v>
      </c>
      <c r="G175" s="219"/>
      <c r="H175" s="219"/>
      <c r="I175" s="219"/>
      <c r="J175" s="137" t="s">
        <v>1908</v>
      </c>
      <c r="K175" s="138">
        <v>16</v>
      </c>
      <c r="L175" s="220"/>
      <c r="M175" s="220"/>
      <c r="N175" s="220">
        <f t="shared" si="30"/>
        <v>0</v>
      </c>
      <c r="O175" s="220"/>
      <c r="P175" s="220"/>
      <c r="Q175" s="220"/>
      <c r="R175" s="139"/>
      <c r="T175" s="140" t="s">
        <v>5</v>
      </c>
      <c r="U175" s="38" t="s">
        <v>42</v>
      </c>
      <c r="V175" s="141">
        <v>0</v>
      </c>
      <c r="W175" s="141">
        <f t="shared" si="31"/>
        <v>0</v>
      </c>
      <c r="X175" s="141">
        <v>0</v>
      </c>
      <c r="Y175" s="141">
        <f t="shared" si="32"/>
        <v>0</v>
      </c>
      <c r="Z175" s="141">
        <v>0</v>
      </c>
      <c r="AA175" s="142">
        <f t="shared" si="33"/>
        <v>0</v>
      </c>
      <c r="AR175" s="19" t="s">
        <v>518</v>
      </c>
      <c r="AT175" s="19" t="s">
        <v>268</v>
      </c>
      <c r="AU175" s="19" t="s">
        <v>277</v>
      </c>
      <c r="AY175" s="19" t="s">
        <v>267</v>
      </c>
      <c r="BE175" s="143">
        <f t="shared" si="34"/>
        <v>0</v>
      </c>
      <c r="BF175" s="143">
        <f t="shared" si="35"/>
        <v>0</v>
      </c>
      <c r="BG175" s="143">
        <f t="shared" si="36"/>
        <v>0</v>
      </c>
      <c r="BH175" s="143">
        <f t="shared" si="37"/>
        <v>0</v>
      </c>
      <c r="BI175" s="143">
        <f t="shared" si="38"/>
        <v>0</v>
      </c>
      <c r="BJ175" s="19" t="s">
        <v>102</v>
      </c>
      <c r="BK175" s="143">
        <f t="shared" si="39"/>
        <v>0</v>
      </c>
      <c r="BL175" s="19" t="s">
        <v>518</v>
      </c>
      <c r="BM175" s="19" t="s">
        <v>654</v>
      </c>
    </row>
    <row r="176" spans="2:65" s="1" customFormat="1" ht="16.5" customHeight="1">
      <c r="B176" s="134"/>
      <c r="C176" s="135" t="s">
        <v>464</v>
      </c>
      <c r="D176" s="135" t="s">
        <v>268</v>
      </c>
      <c r="E176" s="136" t="s">
        <v>3682</v>
      </c>
      <c r="F176" s="219" t="s">
        <v>3683</v>
      </c>
      <c r="G176" s="219"/>
      <c r="H176" s="219"/>
      <c r="I176" s="219"/>
      <c r="J176" s="137" t="s">
        <v>374</v>
      </c>
      <c r="K176" s="138">
        <v>1</v>
      </c>
      <c r="L176" s="220"/>
      <c r="M176" s="220"/>
      <c r="N176" s="220">
        <f t="shared" si="30"/>
        <v>0</v>
      </c>
      <c r="O176" s="220"/>
      <c r="P176" s="220"/>
      <c r="Q176" s="220"/>
      <c r="R176" s="139"/>
      <c r="T176" s="140" t="s">
        <v>5</v>
      </c>
      <c r="U176" s="38" t="s">
        <v>42</v>
      </c>
      <c r="V176" s="141">
        <v>0</v>
      </c>
      <c r="W176" s="141">
        <f t="shared" si="31"/>
        <v>0</v>
      </c>
      <c r="X176" s="141">
        <v>0</v>
      </c>
      <c r="Y176" s="141">
        <f t="shared" si="32"/>
        <v>0</v>
      </c>
      <c r="Z176" s="141">
        <v>0</v>
      </c>
      <c r="AA176" s="142">
        <f t="shared" si="33"/>
        <v>0</v>
      </c>
      <c r="AR176" s="19" t="s">
        <v>518</v>
      </c>
      <c r="AT176" s="19" t="s">
        <v>268</v>
      </c>
      <c r="AU176" s="19" t="s">
        <v>277</v>
      </c>
      <c r="AY176" s="19" t="s">
        <v>267</v>
      </c>
      <c r="BE176" s="143">
        <f t="shared" si="34"/>
        <v>0</v>
      </c>
      <c r="BF176" s="143">
        <f t="shared" si="35"/>
        <v>0</v>
      </c>
      <c r="BG176" s="143">
        <f t="shared" si="36"/>
        <v>0</v>
      </c>
      <c r="BH176" s="143">
        <f t="shared" si="37"/>
        <v>0</v>
      </c>
      <c r="BI176" s="143">
        <f t="shared" si="38"/>
        <v>0</v>
      </c>
      <c r="BJ176" s="19" t="s">
        <v>102</v>
      </c>
      <c r="BK176" s="143">
        <f t="shared" si="39"/>
        <v>0</v>
      </c>
      <c r="BL176" s="19" t="s">
        <v>518</v>
      </c>
      <c r="BM176" s="19" t="s">
        <v>661</v>
      </c>
    </row>
    <row r="177" spans="2:65" s="11" customFormat="1" ht="21.6" customHeight="1">
      <c r="B177" s="151"/>
      <c r="D177" s="152" t="s">
        <v>3585</v>
      </c>
      <c r="E177" s="152"/>
      <c r="F177" s="152"/>
      <c r="G177" s="152"/>
      <c r="H177" s="152"/>
      <c r="I177" s="152"/>
      <c r="J177" s="152"/>
      <c r="K177" s="152"/>
      <c r="L177" s="152"/>
      <c r="M177" s="152"/>
      <c r="N177" s="250">
        <f>BK177</f>
        <v>0</v>
      </c>
      <c r="O177" s="251"/>
      <c r="P177" s="251"/>
      <c r="Q177" s="251"/>
      <c r="R177" s="153"/>
      <c r="T177" s="154"/>
      <c r="W177" s="155">
        <f>SUM(W178:W179)</f>
        <v>0</v>
      </c>
      <c r="Y177" s="155">
        <f>SUM(Y178:Y179)</f>
        <v>0</v>
      </c>
      <c r="AA177" s="156">
        <f>SUM(AA178:AA179)</f>
        <v>0</v>
      </c>
      <c r="AR177" s="152" t="s">
        <v>277</v>
      </c>
      <c r="AT177" s="157" t="s">
        <v>74</v>
      </c>
      <c r="AU177" s="157" t="s">
        <v>277</v>
      </c>
      <c r="AY177" s="152" t="s">
        <v>267</v>
      </c>
      <c r="BK177" s="158">
        <f>SUM(BK178:BK179)</f>
        <v>0</v>
      </c>
    </row>
    <row r="178" spans="2:65" s="1" customFormat="1" ht="25.5" customHeight="1">
      <c r="B178" s="134"/>
      <c r="C178" s="163" t="s">
        <v>468</v>
      </c>
      <c r="D178" s="163" t="s">
        <v>268</v>
      </c>
      <c r="E178" s="164" t="s">
        <v>3684</v>
      </c>
      <c r="F178" s="240" t="s">
        <v>4310</v>
      </c>
      <c r="G178" s="240"/>
      <c r="H178" s="240"/>
      <c r="I178" s="240"/>
      <c r="J178" s="165" t="s">
        <v>785</v>
      </c>
      <c r="K178" s="166">
        <v>1</v>
      </c>
      <c r="L178" s="241"/>
      <c r="M178" s="241"/>
      <c r="N178" s="241">
        <f>ROUND(L178*K178,2)</f>
        <v>0</v>
      </c>
      <c r="O178" s="241"/>
      <c r="P178" s="241"/>
      <c r="Q178" s="241"/>
      <c r="R178" s="139"/>
      <c r="T178" s="140" t="s">
        <v>5</v>
      </c>
      <c r="U178" s="38" t="s">
        <v>42</v>
      </c>
      <c r="V178" s="141">
        <v>0</v>
      </c>
      <c r="W178" s="141">
        <f>V178*K178</f>
        <v>0</v>
      </c>
      <c r="X178" s="141">
        <v>0</v>
      </c>
      <c r="Y178" s="141">
        <f>X178*K178</f>
        <v>0</v>
      </c>
      <c r="Z178" s="141">
        <v>0</v>
      </c>
      <c r="AA178" s="142">
        <f>Z178*K178</f>
        <v>0</v>
      </c>
      <c r="AR178" s="19" t="s">
        <v>518</v>
      </c>
      <c r="AT178" s="19" t="s">
        <v>268</v>
      </c>
      <c r="AU178" s="19" t="s">
        <v>272</v>
      </c>
      <c r="AY178" s="19" t="s">
        <v>267</v>
      </c>
      <c r="BE178" s="143">
        <f>IF(U178="základná",N178,0)</f>
        <v>0</v>
      </c>
      <c r="BF178" s="143">
        <f>IF(U178="znížená",N178,0)</f>
        <v>0</v>
      </c>
      <c r="BG178" s="143">
        <f>IF(U178="zákl. prenesená",N178,0)</f>
        <v>0</v>
      </c>
      <c r="BH178" s="143">
        <f>IF(U178="zníž. prenesená",N178,0)</f>
        <v>0</v>
      </c>
      <c r="BI178" s="143">
        <f>IF(U178="nulová",N178,0)</f>
        <v>0</v>
      </c>
      <c r="BJ178" s="19" t="s">
        <v>102</v>
      </c>
      <c r="BK178" s="143">
        <f>ROUND(L178*K178,2)</f>
        <v>0</v>
      </c>
      <c r="BL178" s="19" t="s">
        <v>518</v>
      </c>
      <c r="BM178" s="19" t="s">
        <v>669</v>
      </c>
    </row>
    <row r="179" spans="2:65" s="1" customFormat="1" ht="25.5" customHeight="1">
      <c r="B179" s="134"/>
      <c r="C179" s="163" t="s">
        <v>472</v>
      </c>
      <c r="D179" s="163" t="s">
        <v>268</v>
      </c>
      <c r="E179" s="164" t="s">
        <v>3685</v>
      </c>
      <c r="F179" s="240" t="s">
        <v>4311</v>
      </c>
      <c r="G179" s="240"/>
      <c r="H179" s="240"/>
      <c r="I179" s="240"/>
      <c r="J179" s="165" t="s">
        <v>785</v>
      </c>
      <c r="K179" s="166">
        <v>1</v>
      </c>
      <c r="L179" s="241"/>
      <c r="M179" s="241"/>
      <c r="N179" s="241">
        <f>ROUND(L179*K179,2)</f>
        <v>0</v>
      </c>
      <c r="O179" s="241"/>
      <c r="P179" s="241"/>
      <c r="Q179" s="241"/>
      <c r="R179" s="139"/>
      <c r="T179" s="140" t="s">
        <v>5</v>
      </c>
      <c r="U179" s="148" t="s">
        <v>42</v>
      </c>
      <c r="V179" s="149">
        <v>0</v>
      </c>
      <c r="W179" s="149">
        <f>V179*K179</f>
        <v>0</v>
      </c>
      <c r="X179" s="149">
        <v>0</v>
      </c>
      <c r="Y179" s="149">
        <f>X179*K179</f>
        <v>0</v>
      </c>
      <c r="Z179" s="149">
        <v>0</v>
      </c>
      <c r="AA179" s="150">
        <f>Z179*K179</f>
        <v>0</v>
      </c>
      <c r="AR179" s="19" t="s">
        <v>518</v>
      </c>
      <c r="AT179" s="19" t="s">
        <v>268</v>
      </c>
      <c r="AU179" s="19" t="s">
        <v>272</v>
      </c>
      <c r="AY179" s="19" t="s">
        <v>267</v>
      </c>
      <c r="BE179" s="143">
        <f>IF(U179="základná",N179,0)</f>
        <v>0</v>
      </c>
      <c r="BF179" s="143">
        <f>IF(U179="znížená",N179,0)</f>
        <v>0</v>
      </c>
      <c r="BG179" s="143">
        <f>IF(U179="zákl. prenesená",N179,0)</f>
        <v>0</v>
      </c>
      <c r="BH179" s="143">
        <f>IF(U179="zníž. prenesená",N179,0)</f>
        <v>0</v>
      </c>
      <c r="BI179" s="143">
        <f>IF(U179="nulová",N179,0)</f>
        <v>0</v>
      </c>
      <c r="BJ179" s="19" t="s">
        <v>102</v>
      </c>
      <c r="BK179" s="143">
        <f>ROUND(L179*K179,2)</f>
        <v>0</v>
      </c>
      <c r="BL179" s="19" t="s">
        <v>518</v>
      </c>
      <c r="BM179" s="19" t="s">
        <v>677</v>
      </c>
    </row>
    <row r="180" spans="2:65" s="1" customFormat="1" ht="6.95" customHeight="1">
      <c r="B180" s="53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5"/>
    </row>
  </sheetData>
  <mergeCells count="226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L101:Q101"/>
    <mergeCell ref="C107:Q107"/>
    <mergeCell ref="F109:P109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5:I145"/>
    <mergeCell ref="L145:M145"/>
    <mergeCell ref="N145:Q145"/>
    <mergeCell ref="F146:I146"/>
    <mergeCell ref="L146:M146"/>
    <mergeCell ref="N146:Q146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L176:M176"/>
    <mergeCell ref="N176:Q176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H1:K1"/>
    <mergeCell ref="S2:AC2"/>
    <mergeCell ref="F178:I178"/>
    <mergeCell ref="L178:M178"/>
    <mergeCell ref="N178:Q178"/>
    <mergeCell ref="F179:I179"/>
    <mergeCell ref="L179:M179"/>
    <mergeCell ref="N179:Q179"/>
    <mergeCell ref="N119:Q119"/>
    <mergeCell ref="N120:Q120"/>
    <mergeCell ref="N121:Q121"/>
    <mergeCell ref="N130:Q130"/>
    <mergeCell ref="N133:Q133"/>
    <mergeCell ref="N144:Q144"/>
    <mergeCell ref="N147:Q147"/>
    <mergeCell ref="N166:Q166"/>
    <mergeCell ref="N177:Q177"/>
    <mergeCell ref="F174:I174"/>
    <mergeCell ref="L174:M174"/>
    <mergeCell ref="N174:Q174"/>
    <mergeCell ref="F175:I175"/>
    <mergeCell ref="L175:M175"/>
    <mergeCell ref="N175:Q175"/>
    <mergeCell ref="F176:I176"/>
  </mergeCells>
  <hyperlinks>
    <hyperlink ref="F1:G1" location="C2" display="1) Krycí list rozpočtu"/>
    <hyperlink ref="H1:K1" location="C87" display="2) Rekapitulácia rozpočtu"/>
    <hyperlink ref="L1" location="C118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22</vt:i4>
      </vt:variant>
      <vt:variant>
        <vt:lpstr>Pomenované rozsahy</vt:lpstr>
      </vt:variant>
      <vt:variant>
        <vt:i4>42</vt:i4>
      </vt:variant>
    </vt:vector>
  </HeadingPairs>
  <TitlesOfParts>
    <vt:vector size="64" baseType="lpstr">
      <vt:lpstr>Rekapitulácia stavby</vt:lpstr>
      <vt:lpstr>01 - SO 01 Zdravotnícke z...</vt:lpstr>
      <vt:lpstr>02 - SO 01 Zdravotechnick...</vt:lpstr>
      <vt:lpstr>03 - SO 01 Plynofikácia a...</vt:lpstr>
      <vt:lpstr>04 - SO 01 Ústredné vykur...</vt:lpstr>
      <vt:lpstr>06 - SO 01 Vzduchotechnika</vt:lpstr>
      <vt:lpstr>07.2 - Rozvádzače 1.PP-3.NP</vt:lpstr>
      <vt:lpstr>07.4 - Rozvádzače 4.NP</vt:lpstr>
      <vt:lpstr>08.1 - Elektrická požiarn...</vt:lpstr>
      <vt:lpstr>08.2 - Elektrická požiarn...</vt:lpstr>
      <vt:lpstr>08.3 - Hlasová signalizác...</vt:lpstr>
      <vt:lpstr>08.4 - Hlasová signalizác...</vt:lpstr>
      <vt:lpstr>08.5 - SLP rozvody Komun....</vt:lpstr>
      <vt:lpstr>08.6 - SLP rozvody - Komu...</vt:lpstr>
      <vt:lpstr>08.7 - SLP - Komunikačný ...</vt:lpstr>
      <vt:lpstr>08.8 - SLP - Komunikačný ...</vt:lpstr>
      <vt:lpstr>08.9 - Štrukturovaná kabe...</vt:lpstr>
      <vt:lpstr>08.10 - Štrukturovaná kab...</vt:lpstr>
      <vt:lpstr>08.11 - TV-STA - pasívna ...</vt:lpstr>
      <vt:lpstr>08.12 - TV-STA pasívna ča...</vt:lpstr>
      <vt:lpstr>08.13 - Elektrické zámky ...</vt:lpstr>
      <vt:lpstr>08.14 - Elektrické zámky ...</vt:lpstr>
      <vt:lpstr>'01 - SO 01 Zdravotnícke z...'!Názvy_tlače</vt:lpstr>
      <vt:lpstr>'02 - SO 01 Zdravotechnick...'!Názvy_tlače</vt:lpstr>
      <vt:lpstr>'03 - SO 01 Plynofikácia a...'!Názvy_tlače</vt:lpstr>
      <vt:lpstr>'04 - SO 01 Ústredné vykur...'!Názvy_tlače</vt:lpstr>
      <vt:lpstr>'06 - SO 01 Vzduchotechnika'!Názvy_tlače</vt:lpstr>
      <vt:lpstr>'07.2 - Rozvádzače 1.PP-3.NP'!Názvy_tlače</vt:lpstr>
      <vt:lpstr>'07.4 - Rozvádzače 4.NP'!Názvy_tlače</vt:lpstr>
      <vt:lpstr>'08.1 - Elektrická požiarn...'!Názvy_tlače</vt:lpstr>
      <vt:lpstr>'08.10 - Štrukturovaná kab...'!Názvy_tlače</vt:lpstr>
      <vt:lpstr>'08.11 - TV-STA - pasívna ...'!Názvy_tlače</vt:lpstr>
      <vt:lpstr>'08.12 - TV-STA pasívna ča...'!Názvy_tlače</vt:lpstr>
      <vt:lpstr>'08.13 - Elektrické zámky ...'!Názvy_tlače</vt:lpstr>
      <vt:lpstr>'08.14 - Elektrické zámky ...'!Názvy_tlače</vt:lpstr>
      <vt:lpstr>'08.2 - Elektrická požiarn...'!Názvy_tlače</vt:lpstr>
      <vt:lpstr>'08.3 - Hlasová signalizác...'!Názvy_tlače</vt:lpstr>
      <vt:lpstr>'08.4 - Hlasová signalizác...'!Názvy_tlače</vt:lpstr>
      <vt:lpstr>'08.5 - SLP rozvody Komun....'!Názvy_tlače</vt:lpstr>
      <vt:lpstr>'08.6 - SLP rozvody - Komu...'!Názvy_tlače</vt:lpstr>
      <vt:lpstr>'08.7 - SLP - Komunikačný ...'!Názvy_tlače</vt:lpstr>
      <vt:lpstr>'08.8 - SLP - Komunikačný ...'!Názvy_tlače</vt:lpstr>
      <vt:lpstr>'08.9 - Štrukturovaná kabe...'!Názvy_tlače</vt:lpstr>
      <vt:lpstr>'Rekapitulácia stavby'!Názvy_tlače</vt:lpstr>
      <vt:lpstr>'01 - SO 01 Zdravotnícke z...'!Oblasť_tlače</vt:lpstr>
      <vt:lpstr>'02 - SO 01 Zdravotechnick...'!Oblasť_tlače</vt:lpstr>
      <vt:lpstr>'03 - SO 01 Plynofikácia a...'!Oblasť_tlače</vt:lpstr>
      <vt:lpstr>'04 - SO 01 Ústredné vykur...'!Oblasť_tlače</vt:lpstr>
      <vt:lpstr>'06 - SO 01 Vzduchotechnika'!Oblasť_tlače</vt:lpstr>
      <vt:lpstr>'08.1 - Elektrická požiarn...'!Oblasť_tlače</vt:lpstr>
      <vt:lpstr>'08.10 - Štrukturovaná kab...'!Oblasť_tlače</vt:lpstr>
      <vt:lpstr>'08.11 - TV-STA - pasívna ...'!Oblasť_tlače</vt:lpstr>
      <vt:lpstr>'08.12 - TV-STA pasívna ča...'!Oblasť_tlače</vt:lpstr>
      <vt:lpstr>'08.13 - Elektrické zámky ...'!Oblasť_tlače</vt:lpstr>
      <vt:lpstr>'08.14 - Elektrické zámky ...'!Oblasť_tlače</vt:lpstr>
      <vt:lpstr>'08.2 - Elektrická požiarn...'!Oblasť_tlače</vt:lpstr>
      <vt:lpstr>'08.3 - Hlasová signalizác...'!Oblasť_tlače</vt:lpstr>
      <vt:lpstr>'08.4 - Hlasová signalizác...'!Oblasť_tlače</vt:lpstr>
      <vt:lpstr>'08.5 - SLP rozvody Komun....'!Oblasť_tlače</vt:lpstr>
      <vt:lpstr>'08.6 - SLP rozvody - Komu...'!Oblasť_tlače</vt:lpstr>
      <vt:lpstr>'08.7 - SLP - Komunikačný ...'!Oblasť_tlače</vt:lpstr>
      <vt:lpstr>'08.8 - SLP - Komunikačný ...'!Oblasť_tlače</vt:lpstr>
      <vt:lpstr>'08.9 - Štrukturovaná kabe...'!Oblasť_tlače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SOKOLSKA-HP\sokolska</dc:creator>
  <cp:lastModifiedBy>admin</cp:lastModifiedBy>
  <dcterms:created xsi:type="dcterms:W3CDTF">2018-05-21T13:52:36Z</dcterms:created>
  <dcterms:modified xsi:type="dcterms:W3CDTF">2020-01-29T11:57:51Z</dcterms:modified>
</cp:coreProperties>
</file>